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chartsheets/sheet1.xml" ContentType="application/vnd.openxmlformats-officedocument.spreadsheetml.chartsheet+xml"/>
  <Override PartName="/xl/worksheets/sheet10.xml" ContentType="application/vnd.openxmlformats-officedocument.spreadsheetml.worksheet+xml"/>
  <Override PartName="/xl/chartsheets/sheet2.xml" ContentType="application/vnd.openxmlformats-officedocument.spreadsheetml.chart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chartsheets/sheet3.xml" ContentType="application/vnd.openxmlformats-officedocument.spreadsheetml.chartsheet+xml"/>
  <Override PartName="/xl/chartsheets/sheet4.xml" ContentType="application/vnd.openxmlformats-officedocument.spreadsheetml.chart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chartsheets/sheet5.xml" ContentType="application/vnd.openxmlformats-officedocument.spreadsheetml.chartsheet+xml"/>
  <Override PartName="/xl/chartsheets/sheet6.xml" ContentType="application/vnd.openxmlformats-officedocument.spreadsheetml.chart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harts/chart1.xml" ContentType="application/vnd.openxmlformats-officedocument.drawingml.chart+xml"/>
  <Override PartName="/xl/drawings/drawing10.xml" ContentType="application/vnd.openxmlformats-officedocument.drawingml.chartshapes+xml"/>
  <Override PartName="/xl/charts/chart2.xml" ContentType="application/vnd.openxmlformats-officedocument.drawingml.chart+xml"/>
  <Override PartName="/xl/drawings/drawing11.xml" ContentType="application/vnd.openxmlformats-officedocument.drawing+xml"/>
  <Override PartName="/xl/charts/chart3.xml" ContentType="application/vnd.openxmlformats-officedocument.drawingml.chart+xml"/>
  <Override PartName="/xl/drawings/drawing12.xml" ContentType="application/vnd.openxmlformats-officedocument.drawingml.chartshapes+xml"/>
  <Override PartName="/xl/charts/chart4.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harts/chart5.xml" ContentType="application/vnd.openxmlformats-officedocument.drawingml.chart+xml"/>
  <Override PartName="/xl/drawings/drawing18.xml" ContentType="application/vnd.openxmlformats-officedocument.drawingml.chartshapes+xml"/>
  <Override PartName="/xl/charts/chart6.xml" ContentType="application/vnd.openxmlformats-officedocument.drawingml.chart+xml"/>
  <Override PartName="/xl/drawings/drawing19.xml" ContentType="application/vnd.openxmlformats-officedocument.drawing+xml"/>
  <Override PartName="/xl/charts/chart7.xml" ContentType="application/vnd.openxmlformats-officedocument.drawingml.chart+xml"/>
  <Override PartName="/xl/drawings/drawing20.xml" ContentType="application/vnd.openxmlformats-officedocument.drawingml.chartshapes+xml"/>
  <Override PartName="/xl/charts/chart8.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charts/chart9.xml" ContentType="application/vnd.openxmlformats-officedocument.drawingml.chart+xml"/>
  <Override PartName="/xl/drawings/drawing29.xml" ContentType="application/vnd.openxmlformats-officedocument.drawingml.chartshapes+xml"/>
  <Override PartName="/xl/charts/chart10.xml" ContentType="application/vnd.openxmlformats-officedocument.drawingml.chart+xml"/>
  <Override PartName="/xl/charts/chart11.xml" ContentType="application/vnd.openxmlformats-officedocument.drawingml.chart+xml"/>
  <Override PartName="/xl/drawings/drawing30.xml" ContentType="application/vnd.openxmlformats-officedocument.drawing+xml"/>
  <Override PartName="/xl/charts/chart12.xml" ContentType="application/vnd.openxmlformats-officedocument.drawingml.chart+xml"/>
  <Override PartName="/xl/drawings/drawing31.xml" ContentType="application/vnd.openxmlformats-officedocument.drawingml.chartshapes+xml"/>
  <Override PartName="/xl/charts/chart13.xml" ContentType="application/vnd.openxmlformats-officedocument.drawingml.chart+xml"/>
  <Override PartName="/xl/charts/chart14.xml" ContentType="application/vnd.openxmlformats-officedocument.drawingml.chart+xml"/>
  <Override PartName="/xl/drawings/drawing32.xml" ContentType="application/vnd.openxmlformats-officedocument.drawingml.chartshapes+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690" windowWidth="12120" windowHeight="8100" tabRatio="922"/>
  </bookViews>
  <sheets>
    <sheet name="Frontsheet" sheetId="180" r:id="rId1"/>
    <sheet name="TitlePage" sheetId="4" r:id="rId2"/>
    <sheet name="Context" sheetId="5" r:id="rId3"/>
    <sheet name="Summary" sheetId="10" r:id="rId4"/>
    <sheet name="T1_Init_National" sheetId="165" r:id="rId5"/>
    <sheet name="T2_Prev_National" sheetId="166" r:id="rId6"/>
    <sheet name="T3_DropOff_National" sheetId="157" r:id="rId7"/>
    <sheet name="Data1" sheetId="167" state="hidden" r:id="rId8"/>
    <sheet name="T4_TrustBFI_201415" sheetId="256" r:id="rId9"/>
    <sheet name="F1 TrustBFI Graph1" sheetId="302" r:id="rId10"/>
    <sheet name="Data2" sheetId="171" state="hidden" r:id="rId11"/>
    <sheet name="F2 TrustBFI Graph2" sheetId="303" r:id="rId12"/>
    <sheet name="T5_TrustBFIOT" sheetId="296" r:id="rId13"/>
    <sheet name="T6_CCGBFI_201415" sheetId="257" r:id="rId14"/>
    <sheet name="T7_CCGBFIOT" sheetId="297" r:id="rId15"/>
    <sheet name="F3 CCGBFI Graph1" sheetId="304" r:id="rId16"/>
    <sheet name="F4 CCGBFI Graph2" sheetId="305" r:id="rId17"/>
    <sheet name="Data3" sheetId="177" state="hidden" r:id="rId18"/>
    <sheet name="T8_LADBFI_201415OT" sheetId="298" r:id="rId19"/>
    <sheet name="T9_Prev68CCG_1415Q1" sheetId="258" r:id="rId20"/>
    <sheet name="T10_Prev68CCG_1415Q2" sheetId="278" r:id="rId21"/>
    <sheet name="T11_Prev68CCG_1415Q3" sheetId="288" r:id="rId22"/>
    <sheet name="T12_Prev68CCG_1415Q4" sheetId="295" r:id="rId23"/>
    <sheet name="T13_Prev68CCG_OT" sheetId="299" r:id="rId24"/>
    <sheet name="F5_CCG68BF_Graph1" sheetId="307" r:id="rId25"/>
    <sheet name="F6_CCG68BF_Graph2" sheetId="308" r:id="rId26"/>
    <sheet name="T14_Prev68LAD_OT" sheetId="300" r:id="rId27"/>
    <sheet name="T15_CCGDropOffTrend" sheetId="301" r:id="rId28"/>
    <sheet name="Data Quality" sheetId="254" r:id="rId29"/>
    <sheet name="InitDefinitions" sheetId="35" r:id="rId30"/>
    <sheet name="Prev68Definitions" sheetId="34" r:id="rId31"/>
    <sheet name="Contacts" sheetId="36" r:id="rId32"/>
  </sheets>
  <externalReferences>
    <externalReference r:id="rId33"/>
    <externalReference r:id="rId34"/>
    <externalReference r:id="rId35"/>
    <externalReference r:id="rId36"/>
    <externalReference r:id="rId37"/>
  </externalReferences>
  <definedNames>
    <definedName name="_xlnm._FilterDatabase" localSheetId="20" hidden="1">T10_Prev68CCG_1415Q2!$A$35:$AJ$246</definedName>
    <definedName name="_xlnm._FilterDatabase" localSheetId="21" hidden="1">T11_Prev68CCG_1415Q3!$A$35:$AJ$246</definedName>
    <definedName name="_xlnm._FilterDatabase" localSheetId="22" hidden="1">T12_Prev68CCG_1415Q4!$A$35:$AJ$246</definedName>
    <definedName name="_xlnm._FilterDatabase" localSheetId="23" hidden="1">T13_Prev68CCG_OT!$A$10:$AJ$247</definedName>
    <definedName name="_xlnm._FilterDatabase" localSheetId="26" hidden="1">T14_Prev68LAD_OT!$A$17:$S$343</definedName>
    <definedName name="_xlnm._FilterDatabase" localSheetId="8" hidden="1">T4_TrustBFI_201415!$A$8:$AK$149</definedName>
    <definedName name="_xlnm._FilterDatabase" localSheetId="12" hidden="1">T5_TrustBFIOT!$A$8:$AJ$149</definedName>
    <definedName name="_xlnm._FilterDatabase" localSheetId="13" hidden="1">T6_CCGBFI_201415!$A$10:$AM$263</definedName>
    <definedName name="_xlnm._FilterDatabase" localSheetId="14" hidden="1">T7_CCGBFIOT!$A$10:$AJ$247</definedName>
    <definedName name="_xlnm._FilterDatabase" localSheetId="18" hidden="1">T8_LADBFI_201415OT!$A$18:$AK$344</definedName>
    <definedName name="_xlnm._FilterDatabase" localSheetId="19" hidden="1">T9_Prev68CCG_1415Q1!$A$35:$AJ$246</definedName>
    <definedName name="all" localSheetId="20">#REF!</definedName>
    <definedName name="all" localSheetId="21">#REF!</definedName>
    <definedName name="all" localSheetId="22">#REF!</definedName>
    <definedName name="all" localSheetId="23">#REF!</definedName>
    <definedName name="all" localSheetId="26">#REF!</definedName>
    <definedName name="all" localSheetId="27">#REF!</definedName>
    <definedName name="all" localSheetId="8">#REF!</definedName>
    <definedName name="all" localSheetId="12">#REF!</definedName>
    <definedName name="all" localSheetId="13">#REF!</definedName>
    <definedName name="all" localSheetId="14">#REF!</definedName>
    <definedName name="all" localSheetId="18">#REF!</definedName>
    <definedName name="all" localSheetId="19">#REF!</definedName>
    <definedName name="all">#REF!</definedName>
    <definedName name="Amb" localSheetId="20">#REF!</definedName>
    <definedName name="Amb" localSheetId="21">#REF!</definedName>
    <definedName name="Amb" localSheetId="22">#REF!</definedName>
    <definedName name="Amb" localSheetId="23">#REF!</definedName>
    <definedName name="Amb" localSheetId="26">#REF!</definedName>
    <definedName name="Amb" localSheetId="27">#REF!</definedName>
    <definedName name="Amb" localSheetId="8">#REF!</definedName>
    <definedName name="Amb" localSheetId="12">#REF!</definedName>
    <definedName name="Amb" localSheetId="13">#REF!</definedName>
    <definedName name="Amb" localSheetId="14">#REF!</definedName>
    <definedName name="Amb" localSheetId="18">#REF!</definedName>
    <definedName name="Amb" localSheetId="19">#REF!</definedName>
    <definedName name="Amb">#REF!</definedName>
    <definedName name="array" localSheetId="20">#REF!</definedName>
    <definedName name="array" localSheetId="21">#REF!</definedName>
    <definedName name="array" localSheetId="22">#REF!</definedName>
    <definedName name="array" localSheetId="23">#REF!</definedName>
    <definedName name="array" localSheetId="26">#REF!</definedName>
    <definedName name="array" localSheetId="27">#REF!</definedName>
    <definedName name="array" localSheetId="8">#REF!</definedName>
    <definedName name="array" localSheetId="12">#REF!</definedName>
    <definedName name="array" localSheetId="13">#REF!</definedName>
    <definedName name="array" localSheetId="14">#REF!</definedName>
    <definedName name="array" localSheetId="18">#REF!</definedName>
    <definedName name="array" localSheetId="19">#REF!</definedName>
    <definedName name="array">#REF!</definedName>
    <definedName name="Chart1rename" localSheetId="12" hidden="1">{"'Trust by name'!$A$6:$E$350","'Trust by name'!$A$1:$D$348"}</definedName>
    <definedName name="Chart1rename" hidden="1">{"'Trust by name'!$A$6:$E$350","'Trust by name'!$A$1:$D$348"}</definedName>
    <definedName name="cod" localSheetId="20">#REF!</definedName>
    <definedName name="cod" localSheetId="21">#REF!</definedName>
    <definedName name="cod" localSheetId="22">#REF!</definedName>
    <definedName name="cod" localSheetId="23">#REF!</definedName>
    <definedName name="cod" localSheetId="26">#REF!</definedName>
    <definedName name="cod" localSheetId="27">#REF!</definedName>
    <definedName name="cod" localSheetId="8">#REF!</definedName>
    <definedName name="cod" localSheetId="12">#REF!</definedName>
    <definedName name="cod" localSheetId="13">#REF!</definedName>
    <definedName name="cod" localSheetId="14">#REF!</definedName>
    <definedName name="cod" localSheetId="18">#REF!</definedName>
    <definedName name="cod" localSheetId="19">#REF!</definedName>
    <definedName name="cod">#REF!</definedName>
    <definedName name="Codelist" localSheetId="20">#REF!</definedName>
    <definedName name="Codelist" localSheetId="21">#REF!</definedName>
    <definedName name="Codelist" localSheetId="22">#REF!</definedName>
    <definedName name="Codelist" localSheetId="23">#REF!</definedName>
    <definedName name="Codelist" localSheetId="26">#REF!</definedName>
    <definedName name="Codelist" localSheetId="27">#REF!</definedName>
    <definedName name="Codelist" localSheetId="8">#REF!</definedName>
    <definedName name="Codelist" localSheetId="12">#REF!</definedName>
    <definedName name="Codelist" localSheetId="13">#REF!</definedName>
    <definedName name="Codelist" localSheetId="14">#REF!</definedName>
    <definedName name="Codelist" localSheetId="18">#REF!</definedName>
    <definedName name="Codelist" localSheetId="19">#REF!</definedName>
    <definedName name="Codelist">#REF!</definedName>
    <definedName name="Conrad1" localSheetId="20">#REF!</definedName>
    <definedName name="Conrad1" localSheetId="21">#REF!</definedName>
    <definedName name="Conrad1" localSheetId="22">#REF!</definedName>
    <definedName name="Conrad1" localSheetId="23">#REF!</definedName>
    <definedName name="Conrad1" localSheetId="26">#REF!</definedName>
    <definedName name="Conrad1" localSheetId="27">#REF!</definedName>
    <definedName name="Conrad1" localSheetId="8">#REF!</definedName>
    <definedName name="Conrad1" localSheetId="12">#REF!</definedName>
    <definedName name="Conrad1" localSheetId="13">#REF!</definedName>
    <definedName name="Conrad1" localSheetId="14">#REF!</definedName>
    <definedName name="Conrad1" localSheetId="18">#REF!</definedName>
    <definedName name="Conrad1" localSheetId="19">#REF!</definedName>
    <definedName name="Conrad1">#REF!</definedName>
    <definedName name="Current" localSheetId="20">#REF!</definedName>
    <definedName name="Current" localSheetId="21">#REF!</definedName>
    <definedName name="Current" localSheetId="22">#REF!</definedName>
    <definedName name="Current" localSheetId="23">#REF!</definedName>
    <definedName name="Current" localSheetId="26">#REF!</definedName>
    <definedName name="Current" localSheetId="27">#REF!</definedName>
    <definedName name="Current" localSheetId="8">#REF!</definedName>
    <definedName name="Current" localSheetId="12">#REF!</definedName>
    <definedName name="Current" localSheetId="13">#REF!</definedName>
    <definedName name="Current" localSheetId="14">#REF!</definedName>
    <definedName name="Current" localSheetId="18">#REF!</definedName>
    <definedName name="Current" localSheetId="19">#REF!</definedName>
    <definedName name="Current">#REF!</definedName>
    <definedName name="DropdownList">OFFSET([1]Datafile!$Q$2,0,0,[1]Datafile!$R$1,1)</definedName>
    <definedName name="GPRecData" localSheetId="20">#REF!</definedName>
    <definedName name="GPRecData" localSheetId="21">#REF!</definedName>
    <definedName name="GPRecData" localSheetId="22">#REF!</definedName>
    <definedName name="GPRecData" localSheetId="23">#REF!</definedName>
    <definedName name="GPRecData" localSheetId="26">#REF!</definedName>
    <definedName name="GPRecData" localSheetId="27">#REF!</definedName>
    <definedName name="GPRecData" localSheetId="8">#REF!</definedName>
    <definedName name="GPRecData" localSheetId="12">#REF!</definedName>
    <definedName name="GPRecData" localSheetId="13">#REF!</definedName>
    <definedName name="GPRecData" localSheetId="14">#REF!</definedName>
    <definedName name="GPRecData" localSheetId="18">#REF!</definedName>
    <definedName name="GPRecData" localSheetId="19">#REF!</definedName>
    <definedName name="GPRecData">#REF!</definedName>
    <definedName name="HTML_CodePage" hidden="1">1252</definedName>
    <definedName name="HTML_Control" localSheetId="31" hidden="1">{"'Trust by name'!$A$6:$E$350","'Trust by name'!$A$1:$D$348"}</definedName>
    <definedName name="HTML_Control" localSheetId="2" hidden="1">{"'Trust by name'!$A$6:$E$350","'Trust by name'!$A$1:$D$348"}</definedName>
    <definedName name="HTML_Control" localSheetId="30" hidden="1">{"'Trust by name'!$A$6:$E$350","'Trust by name'!$A$1:$D$348"}</definedName>
    <definedName name="HTML_Control" localSheetId="3" hidden="1">{"'Trust by name'!$A$6:$E$350","'Trust by name'!$A$1:$D$348"}</definedName>
    <definedName name="HTML_Control" localSheetId="4" hidden="1">{"'Trust by name'!$A$6:$E$350","'Trust by name'!$A$1:$D$348"}</definedName>
    <definedName name="HTML_Control" localSheetId="20" hidden="1">{"'Trust by name'!$A$6:$E$350","'Trust by name'!$A$1:$D$348"}</definedName>
    <definedName name="HTML_Control" localSheetId="21" hidden="1">{"'Trust by name'!$A$6:$E$350","'Trust by name'!$A$1:$D$348"}</definedName>
    <definedName name="HTML_Control" localSheetId="22" hidden="1">{"'Trust by name'!$A$6:$E$350","'Trust by name'!$A$1:$D$348"}</definedName>
    <definedName name="HTML_Control" localSheetId="23" hidden="1">{"'Trust by name'!$A$6:$E$350","'Trust by name'!$A$1:$D$348"}</definedName>
    <definedName name="HTML_Control" localSheetId="26" hidden="1">{"'Trust by name'!$A$6:$E$350","'Trust by name'!$A$1:$D$348"}</definedName>
    <definedName name="HTML_Control" localSheetId="27" hidden="1">{"'Trust by name'!$A$6:$E$350","'Trust by name'!$A$1:$D$348"}</definedName>
    <definedName name="HTML_Control" localSheetId="5" hidden="1">{"'Trust by name'!$A$6:$E$350","'Trust by name'!$A$1:$D$348"}</definedName>
    <definedName name="HTML_Control" localSheetId="12" hidden="1">{"'Trust by name'!$A$6:$E$350","'Trust by name'!$A$1:$D$348"}</definedName>
    <definedName name="HTML_Control" localSheetId="13" hidden="1">{"'Trust by name'!$A$6:$E$350","'Trust by name'!$A$1:$D$348"}</definedName>
    <definedName name="HTML_Control" localSheetId="14" hidden="1">{"'Trust by name'!$A$6:$E$350","'Trust by name'!$A$1:$D$348"}</definedName>
    <definedName name="HTML_Control" localSheetId="18" hidden="1">{"'Trust by name'!$A$6:$E$350","'Trust by name'!$A$1:$D$348"}</definedName>
    <definedName name="HTML_Control" localSheetId="19" hidden="1">{"'Trust by name'!$A$6:$E$350","'Trust by name'!$A$1:$D$348"}</definedName>
    <definedName name="HTML_Control" hidden="1">{"'Trust by name'!$A$6:$E$350","'Trust by name'!$A$1:$D$348"}</definedName>
    <definedName name="HTML_Description" hidden="1">""</definedName>
    <definedName name="HTML_Email" hidden="1">""</definedName>
    <definedName name="HTML_Header" hidden="1">"Trust by name"</definedName>
    <definedName name="HTML_LastUpdate" hidden="1">"22/03/2001"</definedName>
    <definedName name="HTML_LineAfter" hidden="1">FALSE</definedName>
    <definedName name="HTML_LineBefore" hidden="1">FALSE</definedName>
    <definedName name="HTML_Name" hidden="1">"OISIII"</definedName>
    <definedName name="HTML_OBDlg2" hidden="1">TRUE</definedName>
    <definedName name="HTML_OBDlg4" hidden="1">TRUE</definedName>
    <definedName name="HTML_OS" hidden="1">0</definedName>
    <definedName name="HTML_PathFile" hidden="1">"G:\ACTIVITY\HELP\DTPANIC\2001-02\MyHTML.htm"</definedName>
    <definedName name="HTML_Title" hidden="1">"Section 1"</definedName>
    <definedName name="list" localSheetId="20">#REF!</definedName>
    <definedName name="list" localSheetId="21">#REF!</definedName>
    <definedName name="list" localSheetId="22">#REF!</definedName>
    <definedName name="list" localSheetId="23">#REF!</definedName>
    <definedName name="list" localSheetId="26">#REF!</definedName>
    <definedName name="list" localSheetId="27">#REF!</definedName>
    <definedName name="list" localSheetId="8">#REF!</definedName>
    <definedName name="list" localSheetId="12">#REF!</definedName>
    <definedName name="list" localSheetId="13">#REF!</definedName>
    <definedName name="list" localSheetId="14">#REF!</definedName>
    <definedName name="list" localSheetId="18">#REF!</definedName>
    <definedName name="list" localSheetId="19">#REF!</definedName>
    <definedName name="list">#REF!</definedName>
    <definedName name="list1" localSheetId="20">#REF!</definedName>
    <definedName name="list1" localSheetId="21">#REF!</definedName>
    <definedName name="list1" localSheetId="22">#REF!</definedName>
    <definedName name="list1" localSheetId="23">#REF!</definedName>
    <definedName name="list1" localSheetId="26">#REF!</definedName>
    <definedName name="list1" localSheetId="27">#REF!</definedName>
    <definedName name="list1" localSheetId="8">#REF!</definedName>
    <definedName name="list1" localSheetId="12">#REF!</definedName>
    <definedName name="list1" localSheetId="13">#REF!</definedName>
    <definedName name="list1" localSheetId="14">#REF!</definedName>
    <definedName name="list1" localSheetId="18">#REF!</definedName>
    <definedName name="list1" localSheetId="19">#REF!</definedName>
    <definedName name="list1">#REF!</definedName>
    <definedName name="list2" localSheetId="20">#REF!</definedName>
    <definedName name="list2" localSheetId="21">#REF!</definedName>
    <definedName name="list2" localSheetId="22">#REF!</definedName>
    <definedName name="list2" localSheetId="23">#REF!</definedName>
    <definedName name="list2" localSheetId="26">#REF!</definedName>
    <definedName name="list2" localSheetId="27">#REF!</definedName>
    <definedName name="list2" localSheetId="8">#REF!</definedName>
    <definedName name="list2" localSheetId="12">#REF!</definedName>
    <definedName name="list2" localSheetId="13">#REF!</definedName>
    <definedName name="list2" localSheetId="14">#REF!</definedName>
    <definedName name="list2" localSheetId="18">#REF!</definedName>
    <definedName name="list2" localSheetId="19">#REF!</definedName>
    <definedName name="list2">#REF!</definedName>
    <definedName name="list3" localSheetId="20">#REF!</definedName>
    <definedName name="list3" localSheetId="21">#REF!</definedName>
    <definedName name="list3" localSheetId="22">#REF!</definedName>
    <definedName name="list3" localSheetId="23">#REF!</definedName>
    <definedName name="list3" localSheetId="26">#REF!</definedName>
    <definedName name="list3" localSheetId="27">#REF!</definedName>
    <definedName name="list3" localSheetId="8">#REF!</definedName>
    <definedName name="list3" localSheetId="12">#REF!</definedName>
    <definedName name="list3" localSheetId="13">#REF!</definedName>
    <definedName name="list3" localSheetId="14">#REF!</definedName>
    <definedName name="list3" localSheetId="18">#REF!</definedName>
    <definedName name="list3" localSheetId="19">#REF!</definedName>
    <definedName name="list3">#REF!</definedName>
    <definedName name="list4" localSheetId="20">#REF!</definedName>
    <definedName name="list4" localSheetId="21">#REF!</definedName>
    <definedName name="list4" localSheetId="22">#REF!</definedName>
    <definedName name="list4" localSheetId="23">#REF!</definedName>
    <definedName name="list4" localSheetId="26">#REF!</definedName>
    <definedName name="list4" localSheetId="27">#REF!</definedName>
    <definedName name="list4" localSheetId="8">#REF!</definedName>
    <definedName name="list4" localSheetId="12">#REF!</definedName>
    <definedName name="list4" localSheetId="13">#REF!</definedName>
    <definedName name="list4" localSheetId="14">#REF!</definedName>
    <definedName name="list4" localSheetId="18">#REF!</definedName>
    <definedName name="list4" localSheetId="19">#REF!</definedName>
    <definedName name="list4">#REF!</definedName>
    <definedName name="LISTCLOSE" localSheetId="20">#REF!</definedName>
    <definedName name="LISTCLOSE" localSheetId="21">#REF!</definedName>
    <definedName name="LISTCLOSE" localSheetId="22">#REF!</definedName>
    <definedName name="LISTCLOSE" localSheetId="23">#REF!</definedName>
    <definedName name="LISTCLOSE" localSheetId="26">#REF!</definedName>
    <definedName name="LISTCLOSE" localSheetId="27">#REF!</definedName>
    <definedName name="LISTCLOSE" localSheetId="8">#REF!</definedName>
    <definedName name="LISTCLOSE" localSheetId="12">#REF!</definedName>
    <definedName name="LISTCLOSE" localSheetId="13">#REF!</definedName>
    <definedName name="LISTCLOSE" localSheetId="14">#REF!</definedName>
    <definedName name="LISTCLOSE" localSheetId="18">#REF!</definedName>
    <definedName name="LISTCLOSE" localSheetId="19">#REF!</definedName>
    <definedName name="LISTCLOSE">#REF!</definedName>
    <definedName name="listHA" localSheetId="20">#REF!</definedName>
    <definedName name="listHA" localSheetId="21">#REF!</definedName>
    <definedName name="listHA" localSheetId="22">#REF!</definedName>
    <definedName name="listHA" localSheetId="23">#REF!</definedName>
    <definedName name="listHA" localSheetId="26">#REF!</definedName>
    <definedName name="listHA" localSheetId="27">#REF!</definedName>
    <definedName name="listHA" localSheetId="8">#REF!</definedName>
    <definedName name="listHA" localSheetId="12">#REF!</definedName>
    <definedName name="listHA" localSheetId="13">#REF!</definedName>
    <definedName name="listHA" localSheetId="14">#REF!</definedName>
    <definedName name="listHA" localSheetId="18">#REF!</definedName>
    <definedName name="listHA" localSheetId="19">#REF!</definedName>
    <definedName name="listHA">#REF!</definedName>
    <definedName name="LISTNEW" localSheetId="20">#REF!</definedName>
    <definedName name="LISTNEW" localSheetId="21">#REF!</definedName>
    <definedName name="LISTNEW" localSheetId="22">#REF!</definedName>
    <definedName name="LISTNEW" localSheetId="23">#REF!</definedName>
    <definedName name="LISTNEW" localSheetId="26">#REF!</definedName>
    <definedName name="LISTNEW" localSheetId="27">#REF!</definedName>
    <definedName name="LISTNEW" localSheetId="8">#REF!</definedName>
    <definedName name="LISTNEW" localSheetId="12">#REF!</definedName>
    <definedName name="LISTNEW" localSheetId="13">#REF!</definedName>
    <definedName name="LISTNEW" localSheetId="14">#REF!</definedName>
    <definedName name="LISTNEW" localSheetId="18">#REF!</definedName>
    <definedName name="LISTNEW" localSheetId="19">#REF!</definedName>
    <definedName name="LISTNEW">#REF!</definedName>
    <definedName name="out" localSheetId="20">#REF!</definedName>
    <definedName name="out" localSheetId="21">#REF!</definedName>
    <definedName name="out" localSheetId="22">#REF!</definedName>
    <definedName name="out" localSheetId="23">#REF!</definedName>
    <definedName name="out" localSheetId="26">#REF!</definedName>
    <definedName name="out" localSheetId="27">#REF!</definedName>
    <definedName name="out" localSheetId="8">#REF!</definedName>
    <definedName name="out" localSheetId="12">#REF!</definedName>
    <definedName name="out" localSheetId="13">#REF!</definedName>
    <definedName name="out" localSheetId="14">#REF!</definedName>
    <definedName name="out" localSheetId="18">#REF!</definedName>
    <definedName name="out" localSheetId="19">#REF!</definedName>
    <definedName name="out">#REF!</definedName>
    <definedName name="place" localSheetId="20">'[2]Sorted PCTs'!#REF!</definedName>
    <definedName name="place" localSheetId="21">'[2]Sorted PCTs'!#REF!</definedName>
    <definedName name="place" localSheetId="22">'[2]Sorted PCTs'!#REF!</definedName>
    <definedName name="place" localSheetId="23">'[2]Sorted PCTs'!#REF!</definedName>
    <definedName name="place" localSheetId="26">'[2]Sorted PCTs'!#REF!</definedName>
    <definedName name="place" localSheetId="27">'[2]Sorted PCTs'!#REF!</definedName>
    <definedName name="place" localSheetId="8">'[2]Sorted PCTs'!#REF!</definedName>
    <definedName name="place" localSheetId="12">'[2]Sorted PCTs'!#REF!</definedName>
    <definedName name="place" localSheetId="13">'[2]Sorted PCTs'!#REF!</definedName>
    <definedName name="place" localSheetId="14">'[2]Sorted PCTs'!#REF!</definedName>
    <definedName name="place" localSheetId="18">'[2]Sorted PCTs'!#REF!</definedName>
    <definedName name="place" localSheetId="19">'[2]Sorted PCTs'!#REF!</definedName>
    <definedName name="place">'[2]Sorted PCTs'!#REF!</definedName>
    <definedName name="_xlnm.Print_Area" localSheetId="31">Contacts!$A$1:$B$22</definedName>
    <definedName name="_xlnm.Print_Area" localSheetId="2">Context!$A$1:$D$51</definedName>
    <definedName name="_xlnm.Print_Area" localSheetId="28">'Data Quality'!$A$1:$N$354</definedName>
    <definedName name="_xlnm.Print_Area" localSheetId="0">Frontsheet!$A$1:$P$43</definedName>
    <definedName name="_xlnm.Print_Area" localSheetId="29">InitDefinitions!$A$1:$B$40</definedName>
    <definedName name="_xlnm.Print_Area" localSheetId="30">Prev68Definitions!$A$1:$B$63</definedName>
    <definedName name="_xlnm.Print_Area" localSheetId="3">Summary!$A$1:$F$94</definedName>
    <definedName name="_xlnm.Print_Area" localSheetId="20">T10_Prev68CCG_1415Q2!$A$1:$Q$269</definedName>
    <definedName name="_xlnm.Print_Area" localSheetId="21">T11_Prev68CCG_1415Q3!$A$1:$Q$269</definedName>
    <definedName name="_xlnm.Print_Area" localSheetId="22">T12_Prev68CCG_1415Q4!$A$1:$Q$269</definedName>
    <definedName name="_xlnm.Print_Area" localSheetId="23">T13_Prev68CCG_OT!$A$1:$Q$254</definedName>
    <definedName name="_xlnm.Print_Area" localSheetId="26">T14_Prev68LAD_OT!$A$1:$Q$349</definedName>
    <definedName name="_xlnm.Print_Area" localSheetId="27">T15_CCGDropOffTrend!$A$1:$G$251</definedName>
    <definedName name="_xlnm.Print_Area" localSheetId="5">T2_Prev_National!$A$1:$N$42</definedName>
    <definedName name="_xlnm.Print_Area" localSheetId="6">T3_DropOff_National!$A$1:$J$41</definedName>
    <definedName name="_xlnm.Print_Area" localSheetId="8">T4_TrustBFI_201415!$A$1:$AD$155</definedName>
    <definedName name="_xlnm.Print_Area" localSheetId="12">T5_TrustBFIOT!$A$1:$I$155</definedName>
    <definedName name="_xlnm.Print_Area" localSheetId="13">T6_CCGBFI_201415!$A$1:$AG$272</definedName>
    <definedName name="_xlnm.Print_Area" localSheetId="14">T7_CCGBFIOT!$A$1:$L$253</definedName>
    <definedName name="_xlnm.Print_Area" localSheetId="18">T8_LADBFI_201415OT!$A$1:$M$350</definedName>
    <definedName name="_xlnm.Print_Area" localSheetId="19">T9_Prev68CCG_1415Q1!$A$1:$Q$269</definedName>
    <definedName name="_xlnm.Print_Area" localSheetId="1">TitlePage!$A$1:$J$68</definedName>
    <definedName name="_xlnm.Print_Titles" localSheetId="4">T1_Init_National!$1:$4</definedName>
    <definedName name="_xlnm.Print_Titles" localSheetId="20">T10_Prev68CCG_1415Q2!$1:$7</definedName>
    <definedName name="_xlnm.Print_Titles" localSheetId="21">T11_Prev68CCG_1415Q3!$1:$7</definedName>
    <definedName name="_xlnm.Print_Titles" localSheetId="22">T12_Prev68CCG_1415Q4!$1:$7</definedName>
    <definedName name="_xlnm.Print_Titles" localSheetId="23">T13_Prev68CCG_OT!$1:$8</definedName>
    <definedName name="_xlnm.Print_Titles" localSheetId="26">T14_Prev68LAD_OT!$1:$7</definedName>
    <definedName name="_xlnm.Print_Titles" localSheetId="27">T15_CCGDropOffTrend!$1:$7</definedName>
    <definedName name="_xlnm.Print_Titles" localSheetId="5">T2_Prev_National!$1:$4</definedName>
    <definedName name="_xlnm.Print_Titles" localSheetId="6">T3_DropOff_National!$1:$5</definedName>
    <definedName name="_xlnm.Print_Titles" localSheetId="8">T4_TrustBFI_201415!$1:$8</definedName>
    <definedName name="_xlnm.Print_Titles" localSheetId="12">T5_TrustBFIOT!$1:$8</definedName>
    <definedName name="_xlnm.Print_Titles" localSheetId="13">T6_CCGBFI_201415!$1:$8</definedName>
    <definedName name="_xlnm.Print_Titles" localSheetId="14">T7_CCGBFIOT!$1:$36</definedName>
    <definedName name="_xlnm.Print_Titles" localSheetId="18">T8_LADBFI_201415OT!$1:$8</definedName>
    <definedName name="_xlnm.Print_Titles" localSheetId="19">T9_Prev68CCG_1415Q1!$1:$7</definedName>
    <definedName name="Providers3">[3]Reference!$H$1:$H$152</definedName>
    <definedName name="Recover" localSheetId="28">[4]Macro1!$A$45</definedName>
    <definedName name="Recover">[5]Macro1!$A$52</definedName>
    <definedName name="returned" localSheetId="20">#REF!</definedName>
    <definedName name="returned" localSheetId="21">#REF!</definedName>
    <definedName name="returned" localSheetId="22">#REF!</definedName>
    <definedName name="returned" localSheetId="23">#REF!</definedName>
    <definedName name="returned" localSheetId="26">#REF!</definedName>
    <definedName name="returned" localSheetId="27">#REF!</definedName>
    <definedName name="returned" localSheetId="8">#REF!</definedName>
    <definedName name="returned" localSheetId="12">#REF!</definedName>
    <definedName name="returned" localSheetId="13">#REF!</definedName>
    <definedName name="returned" localSheetId="14">#REF!</definedName>
    <definedName name="returned" localSheetId="18">#REF!</definedName>
    <definedName name="returned" localSheetId="19">#REF!</definedName>
    <definedName name="returned">#REF!</definedName>
    <definedName name="SatodData" localSheetId="20">#REF!</definedName>
    <definedName name="SatodData" localSheetId="21">#REF!</definedName>
    <definedName name="SatodData" localSheetId="22">#REF!</definedName>
    <definedName name="SatodData" localSheetId="23">#REF!</definedName>
    <definedName name="SatodData" localSheetId="26">#REF!</definedName>
    <definedName name="SatodData" localSheetId="27">#REF!</definedName>
    <definedName name="SatodData" localSheetId="8">#REF!</definedName>
    <definedName name="SatodData" localSheetId="12">#REF!</definedName>
    <definedName name="SatodData" localSheetId="13">#REF!</definedName>
    <definedName name="SatodData" localSheetId="14">#REF!</definedName>
    <definedName name="SatodData" localSheetId="18">#REF!</definedName>
    <definedName name="SatodData" localSheetId="19">#REF!</definedName>
    <definedName name="SatodData">#REF!</definedName>
    <definedName name="TableName">"Dummy"</definedName>
    <definedName name="tgt" localSheetId="20">#REF!</definedName>
    <definedName name="tgt" localSheetId="21">#REF!</definedName>
    <definedName name="tgt" localSheetId="22">#REF!</definedName>
    <definedName name="tgt" localSheetId="23">#REF!</definedName>
    <definedName name="tgt" localSheetId="26">#REF!</definedName>
    <definedName name="tgt" localSheetId="27">#REF!</definedName>
    <definedName name="tgt" localSheetId="8">#REF!</definedName>
    <definedName name="tgt" localSheetId="12">#REF!</definedName>
    <definedName name="tgt" localSheetId="13">#REF!</definedName>
    <definedName name="tgt" localSheetId="14">#REF!</definedName>
    <definedName name="tgt" localSheetId="18">#REF!</definedName>
    <definedName name="tgt" localSheetId="19">#REF!</definedName>
    <definedName name="tgt">#REF!</definedName>
    <definedName name="XXX" localSheetId="20">#REF!</definedName>
    <definedName name="XXX" localSheetId="21">#REF!</definedName>
    <definedName name="XXX" localSheetId="22">#REF!</definedName>
    <definedName name="XXX" localSheetId="23">#REF!</definedName>
    <definedName name="XXX" localSheetId="26">#REF!</definedName>
    <definedName name="XXX" localSheetId="27">#REF!</definedName>
    <definedName name="XXX" localSheetId="8">#REF!</definedName>
    <definedName name="XXX" localSheetId="12">#REF!</definedName>
    <definedName name="XXX" localSheetId="13">#REF!</definedName>
    <definedName name="XXX" localSheetId="14">#REF!</definedName>
    <definedName name="XXX" localSheetId="18">#REF!</definedName>
    <definedName name="XXX" localSheetId="19">#REF!</definedName>
    <definedName name="XXX">#REF!</definedName>
  </definedNames>
  <calcPr calcId="145621"/>
</workbook>
</file>

<file path=xl/calcChain.xml><?xml version="1.0" encoding="utf-8"?>
<calcChain xmlns="http://schemas.openxmlformats.org/spreadsheetml/2006/main">
  <c r="I49" i="296" l="1"/>
  <c r="I48" i="296"/>
  <c r="F49" i="296"/>
  <c r="F48" i="296"/>
  <c r="D13" i="166" l="1"/>
  <c r="K10" i="166"/>
  <c r="K11" i="166"/>
  <c r="K12" i="166"/>
  <c r="K13" i="166"/>
  <c r="K9" i="166"/>
  <c r="J13" i="166"/>
  <c r="I10" i="166"/>
  <c r="I11" i="166"/>
  <c r="I12" i="166"/>
  <c r="I13" i="166"/>
  <c r="I9" i="166"/>
  <c r="D9" i="166"/>
  <c r="G10" i="166"/>
  <c r="G11" i="166"/>
  <c r="G12" i="166"/>
  <c r="G13" i="166"/>
  <c r="G9" i="166"/>
  <c r="D11" i="166"/>
  <c r="D12" i="166"/>
  <c r="D17" i="166"/>
  <c r="D18" i="166"/>
  <c r="D19" i="166"/>
  <c r="D16" i="166"/>
  <c r="I22" i="165"/>
  <c r="I23" i="165"/>
  <c r="I24" i="165"/>
  <c r="I21" i="165"/>
  <c r="D10" i="166" l="1"/>
  <c r="Z23" i="256" l="1"/>
  <c r="Z39" i="256"/>
  <c r="Z51" i="256"/>
  <c r="Z83" i="256"/>
  <c r="Z91" i="256"/>
  <c r="Z119" i="256"/>
  <c r="Z135" i="256"/>
  <c r="Z147" i="256"/>
  <c r="D149" i="296" l="1"/>
  <c r="D145" i="296"/>
  <c r="D141" i="296"/>
  <c r="D137" i="296"/>
  <c r="D133" i="296"/>
  <c r="D129" i="296"/>
  <c r="D125" i="296"/>
  <c r="D121" i="296"/>
  <c r="D117" i="296"/>
  <c r="D113" i="296"/>
  <c r="D109" i="296"/>
  <c r="D105" i="296"/>
  <c r="D101" i="296"/>
  <c r="D97" i="296"/>
  <c r="D93" i="296"/>
  <c r="D89" i="296"/>
  <c r="D85" i="296"/>
  <c r="D81" i="296"/>
  <c r="D77" i="296"/>
  <c r="D73" i="296"/>
  <c r="D69" i="296"/>
  <c r="D65" i="296"/>
  <c r="D61" i="296"/>
  <c r="D57" i="296"/>
  <c r="D53" i="296"/>
  <c r="D49" i="296"/>
  <c r="D45" i="296"/>
  <c r="D41" i="296"/>
  <c r="D37" i="296"/>
  <c r="D33" i="296"/>
  <c r="D29" i="296"/>
  <c r="D25" i="296"/>
  <c r="D21" i="296"/>
  <c r="D17" i="296"/>
  <c r="D13" i="296"/>
  <c r="E9" i="296"/>
  <c r="E146" i="296"/>
  <c r="E142" i="296"/>
  <c r="E138" i="296"/>
  <c r="E134" i="296"/>
  <c r="E130" i="296"/>
  <c r="E126" i="296"/>
  <c r="E122" i="296"/>
  <c r="E118" i="296"/>
  <c r="E114" i="296"/>
  <c r="E110" i="296"/>
  <c r="E106" i="296"/>
  <c r="E102" i="296"/>
  <c r="E98" i="296"/>
  <c r="E94" i="296"/>
  <c r="E90" i="296"/>
  <c r="E86" i="296"/>
  <c r="E82" i="296"/>
  <c r="E78" i="296"/>
  <c r="E74" i="296"/>
  <c r="E70" i="296"/>
  <c r="E66" i="296"/>
  <c r="E62" i="296"/>
  <c r="E58" i="296"/>
  <c r="E54" i="296"/>
  <c r="E50" i="296"/>
  <c r="E46" i="296"/>
  <c r="E42" i="296"/>
  <c r="E38" i="296"/>
  <c r="E34" i="296"/>
  <c r="E30" i="296"/>
  <c r="E26" i="296"/>
  <c r="E22" i="296"/>
  <c r="E18" i="296"/>
  <c r="E14" i="296"/>
  <c r="E10" i="296"/>
  <c r="AD11" i="256"/>
  <c r="U145" i="256"/>
  <c r="V145" i="256" s="1"/>
  <c r="U141" i="256"/>
  <c r="V141" i="256" s="1"/>
  <c r="U137" i="256"/>
  <c r="V137" i="256" s="1"/>
  <c r="U133" i="256"/>
  <c r="V133" i="256" s="1"/>
  <c r="U129" i="256"/>
  <c r="V129" i="256" s="1"/>
  <c r="V125" i="256"/>
  <c r="U121" i="256"/>
  <c r="V121" i="256" s="1"/>
  <c r="U117" i="256"/>
  <c r="V117" i="256" s="1"/>
  <c r="U113" i="256"/>
  <c r="V113" i="256" s="1"/>
  <c r="U109" i="256"/>
  <c r="V109" i="256" s="1"/>
  <c r="U105" i="256"/>
  <c r="V105" i="256" s="1"/>
  <c r="U101" i="256"/>
  <c r="V101" i="256" s="1"/>
  <c r="U97" i="256"/>
  <c r="V97" i="256" s="1"/>
  <c r="U93" i="256"/>
  <c r="V93" i="256" s="1"/>
  <c r="U89" i="256"/>
  <c r="V89" i="256" s="1"/>
  <c r="U85" i="256"/>
  <c r="V85" i="256" s="1"/>
  <c r="U81" i="256"/>
  <c r="V81" i="256" s="1"/>
  <c r="V77" i="256"/>
  <c r="U73" i="256"/>
  <c r="V73" i="256" s="1"/>
  <c r="U69" i="256"/>
  <c r="V69" i="256" s="1"/>
  <c r="U65" i="256"/>
  <c r="V65" i="256" s="1"/>
  <c r="U61" i="256"/>
  <c r="V61" i="256" s="1"/>
  <c r="U57" i="256"/>
  <c r="V57" i="256" s="1"/>
  <c r="V53" i="256"/>
  <c r="U49" i="256"/>
  <c r="V49" i="256" s="1"/>
  <c r="U45" i="256"/>
  <c r="V45" i="256" s="1"/>
  <c r="U41" i="256"/>
  <c r="V41" i="256" s="1"/>
  <c r="U37" i="256"/>
  <c r="V37" i="256" s="1"/>
  <c r="U33" i="256"/>
  <c r="V33" i="256" s="1"/>
  <c r="U29" i="256"/>
  <c r="V29" i="256" s="1"/>
  <c r="V25" i="256"/>
  <c r="U21" i="256"/>
  <c r="V21" i="256" s="1"/>
  <c r="U17" i="256"/>
  <c r="V17" i="256" s="1"/>
  <c r="U13" i="256"/>
  <c r="V13" i="256" s="1"/>
  <c r="U148" i="256"/>
  <c r="V148" i="256" s="1"/>
  <c r="U144" i="256"/>
  <c r="V144" i="256" s="1"/>
  <c r="U140" i="256"/>
  <c r="V140" i="256" s="1"/>
  <c r="U136" i="256"/>
  <c r="V136" i="256" s="1"/>
  <c r="U132" i="256"/>
  <c r="V132" i="256" s="1"/>
  <c r="V128" i="256"/>
  <c r="U124" i="256"/>
  <c r="V124" i="256" s="1"/>
  <c r="U120" i="256"/>
  <c r="V120" i="256" s="1"/>
  <c r="U116" i="256"/>
  <c r="V116" i="256" s="1"/>
  <c r="U112" i="256"/>
  <c r="V112" i="256" s="1"/>
  <c r="U108" i="256"/>
  <c r="V108" i="256" s="1"/>
  <c r="U104" i="256"/>
  <c r="V104" i="256" s="1"/>
  <c r="U100" i="256"/>
  <c r="V100" i="256" s="1"/>
  <c r="U96" i="256"/>
  <c r="V96" i="256" s="1"/>
  <c r="U92" i="256"/>
  <c r="U88" i="256"/>
  <c r="V88" i="256" s="1"/>
  <c r="U84" i="256"/>
  <c r="V84" i="256" s="1"/>
  <c r="U80" i="256"/>
  <c r="V80" i="256" s="1"/>
  <c r="U76" i="256"/>
  <c r="V76" i="256" s="1"/>
  <c r="U72" i="256"/>
  <c r="V72" i="256" s="1"/>
  <c r="U68" i="256"/>
  <c r="V68" i="256" s="1"/>
  <c r="U64" i="256"/>
  <c r="V64" i="256" s="1"/>
  <c r="U60" i="256"/>
  <c r="V60" i="256" s="1"/>
  <c r="U56" i="256"/>
  <c r="V56" i="256" s="1"/>
  <c r="U52" i="256"/>
  <c r="V52" i="256" s="1"/>
  <c r="U48" i="256"/>
  <c r="U44" i="256"/>
  <c r="V44" i="256" s="1"/>
  <c r="U40" i="256"/>
  <c r="V40" i="256" s="1"/>
  <c r="U36" i="256"/>
  <c r="V36" i="256" s="1"/>
  <c r="U32" i="256"/>
  <c r="V32" i="256" s="1"/>
  <c r="U28" i="256"/>
  <c r="V28" i="256" s="1"/>
  <c r="U24" i="256"/>
  <c r="V24" i="256" s="1"/>
  <c r="U20" i="256"/>
  <c r="V20" i="256" s="1"/>
  <c r="U16" i="256"/>
  <c r="V16" i="256" s="1"/>
  <c r="V12" i="256"/>
  <c r="U147" i="256"/>
  <c r="V147" i="256" s="1"/>
  <c r="V143" i="256"/>
  <c r="U139" i="256"/>
  <c r="V139" i="256" s="1"/>
  <c r="U135" i="256"/>
  <c r="V135" i="256" s="1"/>
  <c r="U131" i="256"/>
  <c r="V131" i="256" s="1"/>
  <c r="U127" i="256"/>
  <c r="V127" i="256" s="1"/>
  <c r="U123" i="256"/>
  <c r="V123" i="256" s="1"/>
  <c r="U119" i="256"/>
  <c r="V119" i="256" s="1"/>
  <c r="U115" i="256"/>
  <c r="V115" i="256" s="1"/>
  <c r="U111" i="256"/>
  <c r="V111" i="256" s="1"/>
  <c r="U103" i="256"/>
  <c r="V103" i="256" s="1"/>
  <c r="V99" i="256"/>
  <c r="U95" i="256"/>
  <c r="V95" i="256" s="1"/>
  <c r="U91" i="256"/>
  <c r="V91" i="256" s="1"/>
  <c r="U87" i="256"/>
  <c r="V87" i="256" s="1"/>
  <c r="V83" i="256"/>
  <c r="U79" i="256"/>
  <c r="V79" i="256" s="1"/>
  <c r="V75" i="256"/>
  <c r="U71" i="256"/>
  <c r="V71" i="256" s="1"/>
  <c r="U67" i="256"/>
  <c r="V67" i="256" s="1"/>
  <c r="U63" i="256"/>
  <c r="V63" i="256" s="1"/>
  <c r="U59" i="256"/>
  <c r="V59" i="256" s="1"/>
  <c r="U55" i="256"/>
  <c r="V55" i="256" s="1"/>
  <c r="U51" i="256"/>
  <c r="U47" i="256"/>
  <c r="V47" i="256" s="1"/>
  <c r="U43" i="256"/>
  <c r="V43" i="256" s="1"/>
  <c r="U39" i="256"/>
  <c r="V39" i="256" s="1"/>
  <c r="U35" i="256"/>
  <c r="V35" i="256" s="1"/>
  <c r="U31" i="256"/>
  <c r="V31" i="256" s="1"/>
  <c r="U27" i="256"/>
  <c r="V27" i="256" s="1"/>
  <c r="U23" i="256"/>
  <c r="V23" i="256" s="1"/>
  <c r="U19" i="256"/>
  <c r="V19" i="256" s="1"/>
  <c r="U15" i="256"/>
  <c r="V15" i="256" s="1"/>
  <c r="V11" i="256"/>
  <c r="AB149" i="256"/>
  <c r="AB145" i="256"/>
  <c r="AB141" i="256"/>
  <c r="AB137" i="256"/>
  <c r="AB133" i="256"/>
  <c r="AB129" i="256"/>
  <c r="AB125" i="256"/>
  <c r="AB121" i="256"/>
  <c r="AB117" i="256"/>
  <c r="AB113" i="256"/>
  <c r="AB109" i="256"/>
  <c r="AB105" i="256"/>
  <c r="AB101" i="256"/>
  <c r="AB97" i="256"/>
  <c r="AB93" i="256"/>
  <c r="AB89" i="256"/>
  <c r="AB85" i="256"/>
  <c r="AB81" i="256"/>
  <c r="AB77" i="256"/>
  <c r="AB73" i="256"/>
  <c r="AB69" i="256"/>
  <c r="AB65" i="256"/>
  <c r="AB61" i="256"/>
  <c r="U9" i="256"/>
  <c r="V9" i="256" s="1"/>
  <c r="U146" i="256"/>
  <c r="V146" i="256" s="1"/>
  <c r="U142" i="256"/>
  <c r="V142" i="256" s="1"/>
  <c r="U138" i="256"/>
  <c r="V138" i="256" s="1"/>
  <c r="U134" i="256"/>
  <c r="V134" i="256" s="1"/>
  <c r="U130" i="256"/>
  <c r="V130" i="256" s="1"/>
  <c r="U126" i="256"/>
  <c r="V126" i="256" s="1"/>
  <c r="U122" i="256"/>
  <c r="V122" i="256" s="1"/>
  <c r="U118" i="256"/>
  <c r="V118" i="256" s="1"/>
  <c r="U114" i="256"/>
  <c r="V114" i="256" s="1"/>
  <c r="U110" i="256"/>
  <c r="V110" i="256" s="1"/>
  <c r="V106" i="256"/>
  <c r="V102" i="256"/>
  <c r="U98" i="256"/>
  <c r="V98" i="256" s="1"/>
  <c r="U94" i="256"/>
  <c r="V94" i="256" s="1"/>
  <c r="U90" i="256"/>
  <c r="V90" i="256" s="1"/>
  <c r="U86" i="256"/>
  <c r="V86" i="256" s="1"/>
  <c r="U82" i="256"/>
  <c r="V82" i="256" s="1"/>
  <c r="U78" i="256"/>
  <c r="V78" i="256" s="1"/>
  <c r="U74" i="256"/>
  <c r="V74" i="256" s="1"/>
  <c r="U70" i="256"/>
  <c r="V70" i="256" s="1"/>
  <c r="V66" i="256"/>
  <c r="U62" i="256"/>
  <c r="V62" i="256" s="1"/>
  <c r="V58" i="256"/>
  <c r="U50" i="256"/>
  <c r="V50" i="256" s="1"/>
  <c r="U46" i="256"/>
  <c r="V46" i="256" s="1"/>
  <c r="U42" i="256"/>
  <c r="V42" i="256" s="1"/>
  <c r="U34" i="256"/>
  <c r="V34" i="256" s="1"/>
  <c r="U30" i="256"/>
  <c r="V30" i="256" s="1"/>
  <c r="U26" i="256"/>
  <c r="V26" i="256" s="1"/>
  <c r="U22" i="256"/>
  <c r="V22" i="256" s="1"/>
  <c r="U18" i="256"/>
  <c r="V18" i="256" s="1"/>
  <c r="V14" i="256"/>
  <c r="U10" i="256"/>
  <c r="V10" i="256" s="1"/>
  <c r="C145" i="296"/>
  <c r="C137" i="296"/>
  <c r="C129" i="296"/>
  <c r="C121" i="296"/>
  <c r="C113" i="296"/>
  <c r="C105" i="296"/>
  <c r="C97" i="296"/>
  <c r="C89" i="296"/>
  <c r="C81" i="296"/>
  <c r="C73" i="296"/>
  <c r="C65" i="296"/>
  <c r="C57" i="296"/>
  <c r="C49" i="296"/>
  <c r="C41" i="296"/>
  <c r="C33" i="296"/>
  <c r="C25" i="296"/>
  <c r="C17" i="296"/>
  <c r="C149" i="296"/>
  <c r="C141" i="296"/>
  <c r="C133" i="296"/>
  <c r="C125" i="296"/>
  <c r="C117" i="296"/>
  <c r="C109" i="296"/>
  <c r="C101" i="296"/>
  <c r="C93" i="296"/>
  <c r="C85" i="296"/>
  <c r="C77" i="296"/>
  <c r="C69" i="296"/>
  <c r="C61" i="296"/>
  <c r="C53" i="296"/>
  <c r="C45" i="296"/>
  <c r="C37" i="296"/>
  <c r="C29" i="296"/>
  <c r="C21" i="296"/>
  <c r="C13" i="296"/>
  <c r="C147" i="296"/>
  <c r="C139" i="296"/>
  <c r="C131" i="296"/>
  <c r="C123" i="296"/>
  <c r="C115" i="296"/>
  <c r="C107" i="296"/>
  <c r="C99" i="296"/>
  <c r="C91" i="296"/>
  <c r="C83" i="296"/>
  <c r="C75" i="296"/>
  <c r="C67" i="296"/>
  <c r="C59" i="296"/>
  <c r="C51" i="296"/>
  <c r="C43" i="296"/>
  <c r="C35" i="296"/>
  <c r="C27" i="296"/>
  <c r="C19" i="296"/>
  <c r="C15" i="296"/>
  <c r="C11" i="296"/>
  <c r="C143" i="296"/>
  <c r="C135" i="296"/>
  <c r="C127" i="296"/>
  <c r="C119" i="296"/>
  <c r="C111" i="296"/>
  <c r="C103" i="296"/>
  <c r="C95" i="296"/>
  <c r="C87" i="296"/>
  <c r="C79" i="296"/>
  <c r="C71" i="296"/>
  <c r="C63" i="296"/>
  <c r="C55" i="296"/>
  <c r="C47" i="296"/>
  <c r="C39" i="296"/>
  <c r="C31" i="296"/>
  <c r="C23" i="296"/>
  <c r="C148" i="296"/>
  <c r="C144" i="296"/>
  <c r="C140" i="296"/>
  <c r="C136" i="296"/>
  <c r="C132" i="296"/>
  <c r="C128" i="296"/>
  <c r="C124" i="296"/>
  <c r="C120" i="296"/>
  <c r="C116" i="296"/>
  <c r="C112" i="296"/>
  <c r="C108" i="296"/>
  <c r="C104" i="296"/>
  <c r="C100" i="296"/>
  <c r="C96" i="296"/>
  <c r="C92" i="296"/>
  <c r="C88" i="296"/>
  <c r="C84" i="296"/>
  <c r="C80" i="296"/>
  <c r="C76" i="296"/>
  <c r="C72" i="296"/>
  <c r="C68" i="296"/>
  <c r="C64" i="296"/>
  <c r="C60" i="296"/>
  <c r="C56" i="296"/>
  <c r="C52" i="296"/>
  <c r="C48" i="296"/>
  <c r="C44" i="296"/>
  <c r="C40" i="296"/>
  <c r="C36" i="296"/>
  <c r="C32" i="296"/>
  <c r="C28" i="296"/>
  <c r="C24" i="296"/>
  <c r="C20" i="296"/>
  <c r="C16" i="296"/>
  <c r="C12" i="296"/>
  <c r="C9" i="296"/>
  <c r="C146" i="296"/>
  <c r="C142" i="296"/>
  <c r="C138" i="296"/>
  <c r="C134" i="296"/>
  <c r="C130" i="296"/>
  <c r="C126" i="296"/>
  <c r="C122" i="296"/>
  <c r="C118" i="296"/>
  <c r="C114" i="296"/>
  <c r="C110" i="296"/>
  <c r="C106" i="296"/>
  <c r="C102" i="296"/>
  <c r="C98" i="296"/>
  <c r="C94" i="296"/>
  <c r="C90" i="296"/>
  <c r="C86" i="296"/>
  <c r="C82" i="296"/>
  <c r="C78" i="296"/>
  <c r="C74" i="296"/>
  <c r="C70" i="296"/>
  <c r="C66" i="296"/>
  <c r="C62" i="296"/>
  <c r="C58" i="296"/>
  <c r="C54" i="296"/>
  <c r="C50" i="296"/>
  <c r="C46" i="296"/>
  <c r="C42" i="296"/>
  <c r="C38" i="296"/>
  <c r="C34" i="296"/>
  <c r="C30" i="296"/>
  <c r="C26" i="296"/>
  <c r="C22" i="296"/>
  <c r="C18" i="296"/>
  <c r="C14" i="296"/>
  <c r="C10" i="296"/>
  <c r="Q142" i="256"/>
  <c r="R142" i="256" s="1"/>
  <c r="Q110" i="256"/>
  <c r="R110" i="256" s="1"/>
  <c r="Q78" i="256"/>
  <c r="R78" i="256" s="1"/>
  <c r="Q46" i="256"/>
  <c r="R46" i="256" s="1"/>
  <c r="R14" i="256"/>
  <c r="D148" i="296"/>
  <c r="D144" i="296"/>
  <c r="D140" i="296"/>
  <c r="D136" i="296"/>
  <c r="D132" i="296"/>
  <c r="D128" i="296"/>
  <c r="D124" i="296"/>
  <c r="D120" i="296"/>
  <c r="D116" i="296"/>
  <c r="D112" i="296"/>
  <c r="D108" i="296"/>
  <c r="D104" i="296"/>
  <c r="D100" i="296"/>
  <c r="D96" i="296"/>
  <c r="D92" i="296"/>
  <c r="D88" i="296"/>
  <c r="D84" i="296"/>
  <c r="D80" i="296"/>
  <c r="D76" i="296"/>
  <c r="D72" i="296"/>
  <c r="D68" i="296"/>
  <c r="D64" i="296"/>
  <c r="D60" i="296"/>
  <c r="D56" i="296"/>
  <c r="D52" i="296"/>
  <c r="D48" i="296"/>
  <c r="D44" i="296"/>
  <c r="D40" i="296"/>
  <c r="D36" i="296"/>
  <c r="D32" i="296"/>
  <c r="D28" i="296"/>
  <c r="D24" i="296"/>
  <c r="D20" i="296"/>
  <c r="D16" i="296"/>
  <c r="D12" i="296"/>
  <c r="E149" i="296"/>
  <c r="E145" i="296"/>
  <c r="E141" i="296"/>
  <c r="E137" i="296"/>
  <c r="E133" i="296"/>
  <c r="E129" i="296"/>
  <c r="E125" i="296"/>
  <c r="E121" i="296"/>
  <c r="E117" i="296"/>
  <c r="E113" i="296"/>
  <c r="E109" i="296"/>
  <c r="E105" i="296"/>
  <c r="E101" i="296"/>
  <c r="E97" i="296"/>
  <c r="E93" i="296"/>
  <c r="E89" i="296"/>
  <c r="E85" i="296"/>
  <c r="E81" i="296"/>
  <c r="E77" i="296"/>
  <c r="E73" i="296"/>
  <c r="E69" i="296"/>
  <c r="E65" i="296"/>
  <c r="E61" i="296"/>
  <c r="E57" i="296"/>
  <c r="E53" i="296"/>
  <c r="E49" i="296"/>
  <c r="E45" i="296"/>
  <c r="E41" i="296"/>
  <c r="E37" i="296"/>
  <c r="E33" i="296"/>
  <c r="E29" i="296"/>
  <c r="E25" i="296"/>
  <c r="E21" i="296"/>
  <c r="E17" i="296"/>
  <c r="E13" i="296"/>
  <c r="N67" i="256"/>
  <c r="H148" i="296"/>
  <c r="H144" i="296"/>
  <c r="H140" i="296"/>
  <c r="H136" i="296"/>
  <c r="H132" i="296"/>
  <c r="H128" i="296"/>
  <c r="H124" i="296"/>
  <c r="H120" i="296"/>
  <c r="H116" i="296"/>
  <c r="H112" i="296"/>
  <c r="H108" i="296"/>
  <c r="H104" i="296"/>
  <c r="H100" i="296"/>
  <c r="H96" i="296"/>
  <c r="H92" i="296"/>
  <c r="H88" i="296"/>
  <c r="H84" i="296"/>
  <c r="H80" i="296"/>
  <c r="H76" i="296"/>
  <c r="H72" i="296"/>
  <c r="H68" i="296"/>
  <c r="H64" i="296"/>
  <c r="H60" i="296"/>
  <c r="H56" i="296"/>
  <c r="H52" i="296"/>
  <c r="H48" i="296"/>
  <c r="H44" i="296"/>
  <c r="H40" i="296"/>
  <c r="H36" i="296"/>
  <c r="H32" i="296"/>
  <c r="H28" i="296"/>
  <c r="H24" i="296"/>
  <c r="H20" i="296"/>
  <c r="H16" i="296"/>
  <c r="H12" i="296"/>
  <c r="Z99" i="256"/>
  <c r="Q120" i="256"/>
  <c r="R120" i="256" s="1"/>
  <c r="Q56" i="256"/>
  <c r="R56" i="256" s="1"/>
  <c r="M147" i="256"/>
  <c r="N147" i="256" s="1"/>
  <c r="M131" i="256"/>
  <c r="N131" i="256" s="1"/>
  <c r="M115" i="256"/>
  <c r="N115" i="256" s="1"/>
  <c r="M99" i="256"/>
  <c r="N99" i="256" s="1"/>
  <c r="M83" i="256"/>
  <c r="N83" i="256" s="1"/>
  <c r="M51" i="256"/>
  <c r="N51" i="256" s="1"/>
  <c r="M35" i="256"/>
  <c r="N35" i="256" s="1"/>
  <c r="M19" i="256"/>
  <c r="N19" i="256" s="1"/>
  <c r="I148" i="256"/>
  <c r="J148" i="256" s="1"/>
  <c r="I140" i="256"/>
  <c r="J140" i="256" s="1"/>
  <c r="X136" i="256"/>
  <c r="I132" i="256"/>
  <c r="J132" i="256" s="1"/>
  <c r="I124" i="256"/>
  <c r="J124" i="256" s="1"/>
  <c r="I116" i="256"/>
  <c r="J116" i="256" s="1"/>
  <c r="I108" i="256"/>
  <c r="J108" i="256" s="1"/>
  <c r="I100" i="256"/>
  <c r="J100" i="256" s="1"/>
  <c r="I76" i="256"/>
  <c r="J76" i="256" s="1"/>
  <c r="X56" i="256"/>
  <c r="I48" i="256"/>
  <c r="J48" i="256" s="1"/>
  <c r="I44" i="256"/>
  <c r="J44" i="256" s="1"/>
  <c r="I40" i="256"/>
  <c r="J40" i="256" s="1"/>
  <c r="I32" i="256"/>
  <c r="J32" i="256" s="1"/>
  <c r="I24" i="256"/>
  <c r="J24" i="256" s="1"/>
  <c r="I16" i="256"/>
  <c r="J16" i="256" s="1"/>
  <c r="Z37" i="256"/>
  <c r="H147" i="296"/>
  <c r="H139" i="296"/>
  <c r="H131" i="296"/>
  <c r="H123" i="296"/>
  <c r="H115" i="296"/>
  <c r="H107" i="296"/>
  <c r="H99" i="296"/>
  <c r="H91" i="296"/>
  <c r="H83" i="296"/>
  <c r="H75" i="296"/>
  <c r="H67" i="296"/>
  <c r="H59" i="296"/>
  <c r="H51" i="296"/>
  <c r="H43" i="296"/>
  <c r="H35" i="296"/>
  <c r="H27" i="296"/>
  <c r="H19" i="296"/>
  <c r="H15" i="296"/>
  <c r="H11" i="296"/>
  <c r="I135" i="256"/>
  <c r="J135" i="256" s="1"/>
  <c r="I119" i="256"/>
  <c r="J119" i="256" s="1"/>
  <c r="I103" i="256"/>
  <c r="J103" i="256" s="1"/>
  <c r="I87" i="256"/>
  <c r="J87" i="256" s="1"/>
  <c r="I71" i="256"/>
  <c r="J71" i="256" s="1"/>
  <c r="I55" i="256"/>
  <c r="J55" i="256" s="1"/>
  <c r="I39" i="256"/>
  <c r="J39" i="256" s="1"/>
  <c r="I15" i="256"/>
  <c r="J15" i="256" s="1"/>
  <c r="Z144" i="256"/>
  <c r="Z136" i="256"/>
  <c r="Z124" i="256"/>
  <c r="Z120" i="256"/>
  <c r="Z116" i="256"/>
  <c r="Z112" i="256"/>
  <c r="Z108" i="256"/>
  <c r="Z104" i="256"/>
  <c r="Z100" i="256"/>
  <c r="Z96" i="256"/>
  <c r="Z92" i="256"/>
  <c r="Z88" i="256"/>
  <c r="Z84" i="256"/>
  <c r="Z80" i="256"/>
  <c r="Z76" i="256"/>
  <c r="Z72" i="256"/>
  <c r="Z68" i="256"/>
  <c r="D147" i="296"/>
  <c r="D143" i="296"/>
  <c r="D139" i="296"/>
  <c r="D135" i="296"/>
  <c r="D131" i="296"/>
  <c r="D127" i="296"/>
  <c r="D123" i="296"/>
  <c r="D119" i="296"/>
  <c r="D115" i="296"/>
  <c r="D111" i="296"/>
  <c r="D107" i="296"/>
  <c r="D103" i="296"/>
  <c r="D99" i="296"/>
  <c r="D95" i="296"/>
  <c r="D91" i="296"/>
  <c r="D87" i="296"/>
  <c r="D83" i="296"/>
  <c r="D79" i="296"/>
  <c r="D75" i="296"/>
  <c r="D71" i="296"/>
  <c r="D67" i="296"/>
  <c r="D63" i="296"/>
  <c r="D59" i="296"/>
  <c r="D55" i="296"/>
  <c r="D51" i="296"/>
  <c r="D47" i="296"/>
  <c r="D43" i="296"/>
  <c r="D39" i="296"/>
  <c r="D35" i="296"/>
  <c r="D31" i="296"/>
  <c r="D27" i="296"/>
  <c r="D23" i="296"/>
  <c r="D19" i="296"/>
  <c r="D15" i="296"/>
  <c r="D11" i="296"/>
  <c r="E148" i="296"/>
  <c r="E144" i="296"/>
  <c r="E140" i="296"/>
  <c r="E136" i="296"/>
  <c r="E132" i="296"/>
  <c r="E128" i="296"/>
  <c r="E124" i="296"/>
  <c r="E120" i="296"/>
  <c r="E116" i="296"/>
  <c r="E112" i="296"/>
  <c r="E108" i="296"/>
  <c r="E104" i="296"/>
  <c r="E100" i="296"/>
  <c r="E96" i="296"/>
  <c r="E92" i="296"/>
  <c r="E88" i="296"/>
  <c r="E84" i="296"/>
  <c r="E80" i="296"/>
  <c r="E76" i="296"/>
  <c r="E72" i="296"/>
  <c r="E68" i="296"/>
  <c r="E64" i="296"/>
  <c r="E60" i="296"/>
  <c r="E56" i="296"/>
  <c r="E52" i="296"/>
  <c r="E48" i="296"/>
  <c r="E44" i="296"/>
  <c r="E40" i="296"/>
  <c r="E36" i="296"/>
  <c r="E32" i="296"/>
  <c r="E28" i="296"/>
  <c r="E24" i="296"/>
  <c r="E20" i="296"/>
  <c r="E16" i="296"/>
  <c r="E12" i="296"/>
  <c r="H9" i="296"/>
  <c r="H146" i="296"/>
  <c r="H142" i="296"/>
  <c r="H138" i="296"/>
  <c r="H134" i="296"/>
  <c r="H130" i="296"/>
  <c r="H126" i="296"/>
  <c r="H122" i="296"/>
  <c r="H118" i="296"/>
  <c r="H114" i="296"/>
  <c r="H110" i="296"/>
  <c r="H106" i="296"/>
  <c r="H102" i="296"/>
  <c r="H98" i="296"/>
  <c r="H94" i="296"/>
  <c r="H90" i="296"/>
  <c r="H86" i="296"/>
  <c r="H82" i="296"/>
  <c r="H78" i="296"/>
  <c r="H74" i="296"/>
  <c r="H70" i="296"/>
  <c r="H66" i="296"/>
  <c r="H62" i="296"/>
  <c r="H58" i="296"/>
  <c r="H54" i="296"/>
  <c r="H50" i="296"/>
  <c r="H46" i="296"/>
  <c r="H42" i="296"/>
  <c r="H38" i="296"/>
  <c r="H34" i="296"/>
  <c r="H30" i="296"/>
  <c r="H26" i="296"/>
  <c r="H22" i="296"/>
  <c r="H18" i="296"/>
  <c r="H14" i="296"/>
  <c r="H10" i="296"/>
  <c r="AD142" i="256"/>
  <c r="AD126" i="256"/>
  <c r="AD110" i="256"/>
  <c r="AD98" i="256"/>
  <c r="AD94" i="256"/>
  <c r="AD78" i="256"/>
  <c r="AD70" i="256"/>
  <c r="AD62" i="256"/>
  <c r="AD46" i="256"/>
  <c r="AD42" i="256"/>
  <c r="AD30" i="256"/>
  <c r="AD14" i="256"/>
  <c r="I144" i="256"/>
  <c r="J144" i="256" s="1"/>
  <c r="I120" i="256"/>
  <c r="J120" i="256" s="1"/>
  <c r="X112" i="256"/>
  <c r="I104" i="256"/>
  <c r="J104" i="256" s="1"/>
  <c r="I96" i="256"/>
  <c r="J96" i="256" s="1"/>
  <c r="I92" i="256"/>
  <c r="J92" i="256" s="1"/>
  <c r="I88" i="256"/>
  <c r="J88" i="256" s="1"/>
  <c r="I80" i="256"/>
  <c r="J80" i="256" s="1"/>
  <c r="I72" i="256"/>
  <c r="J72" i="256" s="1"/>
  <c r="I68" i="256"/>
  <c r="J68" i="256" s="1"/>
  <c r="I60" i="256"/>
  <c r="J60" i="256" s="1"/>
  <c r="I52" i="256"/>
  <c r="J52" i="256" s="1"/>
  <c r="I28" i="256"/>
  <c r="J28" i="256" s="1"/>
  <c r="I20" i="256"/>
  <c r="J20" i="256" s="1"/>
  <c r="I12" i="256"/>
  <c r="J12" i="256" s="1"/>
  <c r="H143" i="296"/>
  <c r="H135" i="296"/>
  <c r="H127" i="296"/>
  <c r="H119" i="296"/>
  <c r="H111" i="296"/>
  <c r="H103" i="296"/>
  <c r="H95" i="296"/>
  <c r="H87" i="296"/>
  <c r="H79" i="296"/>
  <c r="H71" i="296"/>
  <c r="H63" i="296"/>
  <c r="H55" i="296"/>
  <c r="H47" i="296"/>
  <c r="H39" i="296"/>
  <c r="H31" i="296"/>
  <c r="H23" i="296"/>
  <c r="I143" i="256"/>
  <c r="J143" i="256" s="1"/>
  <c r="I127" i="256"/>
  <c r="J127" i="256" s="1"/>
  <c r="I111" i="256"/>
  <c r="J111" i="256" s="1"/>
  <c r="I95" i="256"/>
  <c r="J95" i="256" s="1"/>
  <c r="I79" i="256"/>
  <c r="J79" i="256" s="1"/>
  <c r="J63" i="256"/>
  <c r="I47" i="256"/>
  <c r="J47" i="256" s="1"/>
  <c r="I31" i="256"/>
  <c r="J31" i="256" s="1"/>
  <c r="I23" i="256"/>
  <c r="J23" i="256" s="1"/>
  <c r="Z148" i="256"/>
  <c r="Z140" i="256"/>
  <c r="Z132" i="256"/>
  <c r="X9" i="256"/>
  <c r="X146" i="256"/>
  <c r="X142" i="256"/>
  <c r="X138" i="256"/>
  <c r="X134" i="256"/>
  <c r="X130" i="256"/>
  <c r="X126" i="256"/>
  <c r="X122" i="256"/>
  <c r="X118" i="256"/>
  <c r="X114" i="256"/>
  <c r="X110" i="256"/>
  <c r="X106" i="256"/>
  <c r="X102" i="256"/>
  <c r="X94" i="256"/>
  <c r="X90" i="256"/>
  <c r="X86" i="256"/>
  <c r="X82" i="256"/>
  <c r="X78" i="256"/>
  <c r="X74" i="256"/>
  <c r="X70" i="256"/>
  <c r="X66" i="256"/>
  <c r="X62" i="256"/>
  <c r="X58" i="256"/>
  <c r="X54" i="256"/>
  <c r="X50" i="256"/>
  <c r="X46" i="256"/>
  <c r="X42" i="256"/>
  <c r="X38" i="256"/>
  <c r="X34" i="256"/>
  <c r="X30" i="256"/>
  <c r="X26" i="256"/>
  <c r="X22" i="256"/>
  <c r="X18" i="256"/>
  <c r="X14" i="256"/>
  <c r="X10" i="256"/>
  <c r="Q148" i="256"/>
  <c r="R148" i="256" s="1"/>
  <c r="Q132" i="256"/>
  <c r="R132" i="256" s="1"/>
  <c r="Q124" i="256"/>
  <c r="R124" i="256" s="1"/>
  <c r="Q116" i="256"/>
  <c r="R116" i="256" s="1"/>
  <c r="Q100" i="256"/>
  <c r="R100" i="256" s="1"/>
  <c r="Q96" i="256"/>
  <c r="R96" i="256" s="1"/>
  <c r="Q84" i="256"/>
  <c r="R84" i="256" s="1"/>
  <c r="Q68" i="256"/>
  <c r="R68" i="256" s="1"/>
  <c r="Q52" i="256"/>
  <c r="R52" i="256" s="1"/>
  <c r="Q36" i="256"/>
  <c r="R36" i="256" s="1"/>
  <c r="Q20" i="256"/>
  <c r="R20" i="256" s="1"/>
  <c r="D9" i="296"/>
  <c r="D146" i="296"/>
  <c r="D142" i="296"/>
  <c r="D138" i="296"/>
  <c r="D134" i="296"/>
  <c r="D130" i="296"/>
  <c r="D126" i="296"/>
  <c r="D122" i="296"/>
  <c r="D118" i="296"/>
  <c r="D114" i="296"/>
  <c r="D110" i="296"/>
  <c r="D106" i="296"/>
  <c r="D102" i="296"/>
  <c r="D98" i="296"/>
  <c r="D94" i="296"/>
  <c r="D90" i="296"/>
  <c r="D86" i="296"/>
  <c r="D82" i="296"/>
  <c r="D78" i="296"/>
  <c r="D74" i="296"/>
  <c r="D70" i="296"/>
  <c r="D66" i="296"/>
  <c r="D62" i="296"/>
  <c r="D58" i="296"/>
  <c r="D54" i="296"/>
  <c r="D50" i="296"/>
  <c r="D46" i="296"/>
  <c r="D42" i="296"/>
  <c r="D38" i="296"/>
  <c r="D34" i="296"/>
  <c r="D30" i="296"/>
  <c r="D26" i="296"/>
  <c r="D22" i="296"/>
  <c r="D18" i="296"/>
  <c r="D14" i="296"/>
  <c r="D10" i="296"/>
  <c r="E147" i="296"/>
  <c r="E143" i="296"/>
  <c r="E139" i="296"/>
  <c r="E135" i="296"/>
  <c r="E131" i="296"/>
  <c r="E127" i="296"/>
  <c r="E123" i="296"/>
  <c r="E119" i="296"/>
  <c r="E115" i="296"/>
  <c r="E111" i="296"/>
  <c r="E107" i="296"/>
  <c r="E103" i="296"/>
  <c r="E99" i="296"/>
  <c r="E95" i="296"/>
  <c r="E91" i="296"/>
  <c r="E87" i="296"/>
  <c r="E83" i="296"/>
  <c r="E79" i="296"/>
  <c r="E75" i="296"/>
  <c r="E71" i="296"/>
  <c r="E67" i="296"/>
  <c r="E63" i="296"/>
  <c r="E59" i="296"/>
  <c r="E55" i="296"/>
  <c r="E51" i="296"/>
  <c r="E47" i="296"/>
  <c r="E43" i="296"/>
  <c r="E39" i="296"/>
  <c r="E35" i="296"/>
  <c r="E31" i="296"/>
  <c r="E27" i="296"/>
  <c r="E23" i="296"/>
  <c r="E19" i="296"/>
  <c r="E15" i="296"/>
  <c r="E11" i="296"/>
  <c r="H149" i="296"/>
  <c r="H145" i="296"/>
  <c r="H141" i="296"/>
  <c r="H137" i="296"/>
  <c r="H133" i="296"/>
  <c r="H129" i="296"/>
  <c r="H125" i="296"/>
  <c r="H121" i="296"/>
  <c r="H117" i="296"/>
  <c r="H113" i="296"/>
  <c r="H109" i="296"/>
  <c r="H105" i="296"/>
  <c r="H101" i="296"/>
  <c r="H97" i="296"/>
  <c r="H93" i="296"/>
  <c r="H89" i="296"/>
  <c r="H85" i="296"/>
  <c r="H81" i="296"/>
  <c r="H77" i="296"/>
  <c r="H73" i="296"/>
  <c r="H69" i="296"/>
  <c r="H65" i="296"/>
  <c r="H61" i="296"/>
  <c r="H57" i="296"/>
  <c r="H53" i="296"/>
  <c r="H49" i="296"/>
  <c r="H45" i="296"/>
  <c r="H41" i="296"/>
  <c r="H37" i="296"/>
  <c r="H33" i="296"/>
  <c r="H29" i="296"/>
  <c r="H25" i="296"/>
  <c r="H21" i="296"/>
  <c r="H17" i="296"/>
  <c r="H13" i="296"/>
  <c r="AB96" i="256"/>
  <c r="M24" i="256"/>
  <c r="N24" i="256" s="1"/>
  <c r="M16" i="256"/>
  <c r="N16" i="256" s="1"/>
  <c r="M139" i="256"/>
  <c r="N139" i="256" s="1"/>
  <c r="M123" i="256"/>
  <c r="N123" i="256" s="1"/>
  <c r="M75" i="256"/>
  <c r="N75" i="256" s="1"/>
  <c r="M59" i="256"/>
  <c r="N59" i="256" s="1"/>
  <c r="M43" i="256"/>
  <c r="N43" i="256" s="1"/>
  <c r="M27" i="256"/>
  <c r="N27" i="256" s="1"/>
  <c r="M11" i="256"/>
  <c r="N11" i="256" s="1"/>
  <c r="AB140" i="256"/>
  <c r="AB136" i="256"/>
  <c r="AB120" i="256"/>
  <c r="AB108" i="256"/>
  <c r="AB104" i="256"/>
  <c r="AB92" i="256"/>
  <c r="AB88" i="256"/>
  <c r="AB76" i="256"/>
  <c r="AB72" i="256"/>
  <c r="AB60" i="256"/>
  <c r="AB56" i="256"/>
  <c r="AB44" i="256"/>
  <c r="AB40" i="256"/>
  <c r="AB28" i="256"/>
  <c r="AB24" i="256"/>
  <c r="AD124" i="256"/>
  <c r="AD68" i="256"/>
  <c r="N128" i="256"/>
  <c r="M64" i="256"/>
  <c r="N64" i="256" s="1"/>
  <c r="M56" i="256"/>
  <c r="N56" i="256" s="1"/>
  <c r="M48" i="256"/>
  <c r="N48" i="256" s="1"/>
  <c r="N40" i="256"/>
  <c r="M32" i="256"/>
  <c r="N32" i="256" s="1"/>
  <c r="J128" i="256"/>
  <c r="V54" i="256"/>
  <c r="V38" i="256"/>
  <c r="X37" i="256"/>
  <c r="X29" i="256"/>
  <c r="X25" i="256"/>
  <c r="X21" i="256"/>
  <c r="X13" i="256"/>
  <c r="Z9" i="256"/>
  <c r="Z142" i="256"/>
  <c r="Z134" i="256"/>
  <c r="Z114" i="256"/>
  <c r="Z86" i="256"/>
  <c r="Z78" i="256"/>
  <c r="Z10" i="256"/>
  <c r="Q88" i="256"/>
  <c r="R88" i="256" s="1"/>
  <c r="Q24" i="256"/>
  <c r="R24" i="256" s="1"/>
  <c r="V48" i="256"/>
  <c r="X98" i="256"/>
  <c r="Z67" i="256"/>
  <c r="AB37" i="256"/>
  <c r="Z126" i="256"/>
  <c r="Z98" i="256"/>
  <c r="Z66" i="256"/>
  <c r="AB147" i="256"/>
  <c r="AB143" i="256"/>
  <c r="AB139" i="256"/>
  <c r="AB135" i="256"/>
  <c r="AB131" i="256"/>
  <c r="AB127" i="256"/>
  <c r="AB123" i="256"/>
  <c r="AB119" i="256"/>
  <c r="AB115" i="256"/>
  <c r="AB111" i="256"/>
  <c r="AB103" i="256"/>
  <c r="AB99" i="256"/>
  <c r="AB95" i="256"/>
  <c r="AB91" i="256"/>
  <c r="AB87" i="256"/>
  <c r="AB79" i="256"/>
  <c r="AB71" i="256"/>
  <c r="AB67" i="256"/>
  <c r="AB63" i="256"/>
  <c r="AB59" i="256"/>
  <c r="AB55" i="256"/>
  <c r="AB51" i="256"/>
  <c r="AB47" i="256"/>
  <c r="AB39" i="256"/>
  <c r="AB35" i="256"/>
  <c r="AB31" i="256"/>
  <c r="AB27" i="256"/>
  <c r="AB23" i="256"/>
  <c r="AB19" i="256"/>
  <c r="AB15" i="256"/>
  <c r="AB11" i="256"/>
  <c r="J147" i="256"/>
  <c r="I139" i="256"/>
  <c r="J139" i="256" s="1"/>
  <c r="I131" i="256"/>
  <c r="J131" i="256" s="1"/>
  <c r="I123" i="256"/>
  <c r="J123" i="256" s="1"/>
  <c r="I115" i="256"/>
  <c r="J115" i="256" s="1"/>
  <c r="J107" i="256"/>
  <c r="I99" i="256"/>
  <c r="J99" i="256" s="1"/>
  <c r="I91" i="256"/>
  <c r="J91" i="256" s="1"/>
  <c r="I83" i="256"/>
  <c r="J83" i="256" s="1"/>
  <c r="I75" i="256"/>
  <c r="J75" i="256" s="1"/>
  <c r="I67" i="256"/>
  <c r="J67" i="256" s="1"/>
  <c r="I59" i="256"/>
  <c r="J59" i="256" s="1"/>
  <c r="I51" i="256"/>
  <c r="J51" i="256" s="1"/>
  <c r="I43" i="256"/>
  <c r="J43" i="256" s="1"/>
  <c r="I35" i="256"/>
  <c r="J35" i="256" s="1"/>
  <c r="I27" i="256"/>
  <c r="J27" i="256" s="1"/>
  <c r="I19" i="256"/>
  <c r="J19" i="256" s="1"/>
  <c r="I11" i="256"/>
  <c r="J11" i="256" s="1"/>
  <c r="M148" i="256"/>
  <c r="N148" i="256" s="1"/>
  <c r="M140" i="256"/>
  <c r="N140" i="256" s="1"/>
  <c r="M132" i="256"/>
  <c r="N132" i="256" s="1"/>
  <c r="M124" i="256"/>
  <c r="N124" i="256" s="1"/>
  <c r="M116" i="256"/>
  <c r="N116" i="256" s="1"/>
  <c r="M108" i="256"/>
  <c r="N108" i="256" s="1"/>
  <c r="M100" i="256"/>
  <c r="N100" i="256" s="1"/>
  <c r="M92" i="256"/>
  <c r="N92" i="256" s="1"/>
  <c r="M84" i="256"/>
  <c r="N84" i="256" s="1"/>
  <c r="M76" i="256"/>
  <c r="N76" i="256" s="1"/>
  <c r="M68" i="256"/>
  <c r="N68" i="256" s="1"/>
  <c r="M60" i="256"/>
  <c r="N60" i="256" s="1"/>
  <c r="M52" i="256"/>
  <c r="N52" i="256" s="1"/>
  <c r="M44" i="256"/>
  <c r="N44" i="256" s="1"/>
  <c r="M36" i="256"/>
  <c r="N36" i="256" s="1"/>
  <c r="M28" i="256"/>
  <c r="N28" i="256" s="1"/>
  <c r="M20" i="256"/>
  <c r="N20" i="256" s="1"/>
  <c r="N12" i="256"/>
  <c r="N107" i="256"/>
  <c r="Q140" i="256"/>
  <c r="R140" i="256" s="1"/>
  <c r="Q108" i="256"/>
  <c r="R108" i="256" s="1"/>
  <c r="Q76" i="256"/>
  <c r="R76" i="256" s="1"/>
  <c r="Q44" i="256"/>
  <c r="R44" i="256" s="1"/>
  <c r="R12" i="256"/>
  <c r="X149" i="256"/>
  <c r="X145" i="256"/>
  <c r="X141" i="256"/>
  <c r="X137" i="256"/>
  <c r="X133" i="256"/>
  <c r="X129" i="256"/>
  <c r="X125" i="256"/>
  <c r="X121" i="256"/>
  <c r="X117" i="256"/>
  <c r="X113" i="256"/>
  <c r="X109" i="256"/>
  <c r="X105" i="256"/>
  <c r="X101" i="256"/>
  <c r="X97" i="256"/>
  <c r="X93" i="256"/>
  <c r="X89" i="256"/>
  <c r="X85" i="256"/>
  <c r="X81" i="256"/>
  <c r="X77" i="256"/>
  <c r="X73" i="256"/>
  <c r="X65" i="256"/>
  <c r="X61" i="256"/>
  <c r="X57" i="256"/>
  <c r="X53" i="256"/>
  <c r="X49" i="256"/>
  <c r="X45" i="256"/>
  <c r="X41" i="256"/>
  <c r="X33" i="256"/>
  <c r="X17" i="256"/>
  <c r="Z128" i="256"/>
  <c r="X64" i="256"/>
  <c r="I64" i="256"/>
  <c r="J64" i="256" s="1"/>
  <c r="I149" i="256"/>
  <c r="J149" i="256" s="1"/>
  <c r="I145" i="256"/>
  <c r="J145" i="256" s="1"/>
  <c r="I141" i="256"/>
  <c r="J141" i="256" s="1"/>
  <c r="I137" i="256"/>
  <c r="J137" i="256" s="1"/>
  <c r="I133" i="256"/>
  <c r="J133" i="256" s="1"/>
  <c r="I129" i="256"/>
  <c r="J129" i="256" s="1"/>
  <c r="I125" i="256"/>
  <c r="J125" i="256" s="1"/>
  <c r="I121" i="256"/>
  <c r="J121" i="256" s="1"/>
  <c r="I117" i="256"/>
  <c r="J117" i="256" s="1"/>
  <c r="I113" i="256"/>
  <c r="J113" i="256" s="1"/>
  <c r="I109" i="256"/>
  <c r="J109" i="256" s="1"/>
  <c r="I105" i="256"/>
  <c r="J105" i="256" s="1"/>
  <c r="I101" i="256"/>
  <c r="J101" i="256" s="1"/>
  <c r="I97" i="256"/>
  <c r="J97" i="256" s="1"/>
  <c r="I93" i="256"/>
  <c r="J93" i="256" s="1"/>
  <c r="I89" i="256"/>
  <c r="J89" i="256" s="1"/>
  <c r="I85" i="256"/>
  <c r="J85" i="256" s="1"/>
  <c r="I81" i="256"/>
  <c r="J81" i="256" s="1"/>
  <c r="J77" i="256"/>
  <c r="I73" i="256"/>
  <c r="J73" i="256" s="1"/>
  <c r="J69" i="256"/>
  <c r="I65" i="256"/>
  <c r="J65" i="256" s="1"/>
  <c r="I61" i="256"/>
  <c r="J61" i="256" s="1"/>
  <c r="I57" i="256"/>
  <c r="J57" i="256" s="1"/>
  <c r="I53" i="256"/>
  <c r="J53" i="256" s="1"/>
  <c r="I49" i="256"/>
  <c r="J49" i="256" s="1"/>
  <c r="I45" i="256"/>
  <c r="J45" i="256" s="1"/>
  <c r="I41" i="256"/>
  <c r="J41" i="256" s="1"/>
  <c r="I37" i="256"/>
  <c r="J37" i="256" s="1"/>
  <c r="I33" i="256"/>
  <c r="J33" i="256" s="1"/>
  <c r="I29" i="256"/>
  <c r="J29" i="256" s="1"/>
  <c r="I25" i="256"/>
  <c r="J25" i="256" s="1"/>
  <c r="I21" i="256"/>
  <c r="J21" i="256" s="1"/>
  <c r="I17" i="256"/>
  <c r="J17" i="256" s="1"/>
  <c r="I13" i="256"/>
  <c r="J13" i="256" s="1"/>
  <c r="I9" i="256"/>
  <c r="J9" i="256" s="1"/>
  <c r="M91" i="256"/>
  <c r="N91" i="256" s="1"/>
  <c r="Z139" i="256"/>
  <c r="Z131" i="256"/>
  <c r="Z123" i="256"/>
  <c r="Z115" i="256"/>
  <c r="Z103" i="256"/>
  <c r="Z87" i="256"/>
  <c r="Z71" i="256"/>
  <c r="Z31" i="256"/>
  <c r="Z15" i="256"/>
  <c r="AB57" i="256"/>
  <c r="AB53" i="256"/>
  <c r="AB49" i="256"/>
  <c r="AB45" i="256"/>
  <c r="AB41" i="256"/>
  <c r="AB33" i="256"/>
  <c r="AB29" i="256"/>
  <c r="AB21" i="256"/>
  <c r="AB17" i="256"/>
  <c r="AB13" i="256"/>
  <c r="AD9" i="256"/>
  <c r="AD146" i="256"/>
  <c r="AD138" i="256"/>
  <c r="AD134" i="256"/>
  <c r="AD130" i="256"/>
  <c r="AD122" i="256"/>
  <c r="AD118" i="256"/>
  <c r="AD114" i="256"/>
  <c r="AD102" i="256"/>
  <c r="AD90" i="256"/>
  <c r="AD86" i="256"/>
  <c r="AD82" i="256"/>
  <c r="AD74" i="256"/>
  <c r="AD66" i="256"/>
  <c r="AD58" i="256"/>
  <c r="AD50" i="256"/>
  <c r="AD34" i="256"/>
  <c r="AD26" i="256"/>
  <c r="AD22" i="256"/>
  <c r="AD18" i="256"/>
  <c r="AD10" i="256"/>
  <c r="N143" i="256"/>
  <c r="M135" i="256"/>
  <c r="N135" i="256" s="1"/>
  <c r="M127" i="256"/>
  <c r="N127" i="256" s="1"/>
  <c r="M119" i="256"/>
  <c r="N119" i="256" s="1"/>
  <c r="M111" i="256"/>
  <c r="N111" i="256" s="1"/>
  <c r="M103" i="256"/>
  <c r="N103" i="256" s="1"/>
  <c r="M95" i="256"/>
  <c r="N95" i="256" s="1"/>
  <c r="M87" i="256"/>
  <c r="N87" i="256" s="1"/>
  <c r="M79" i="256"/>
  <c r="N79" i="256" s="1"/>
  <c r="M71" i="256"/>
  <c r="N71" i="256" s="1"/>
  <c r="N63" i="256"/>
  <c r="M55" i="256"/>
  <c r="N55" i="256" s="1"/>
  <c r="M47" i="256"/>
  <c r="N47" i="256" s="1"/>
  <c r="M39" i="256"/>
  <c r="N39" i="256" s="1"/>
  <c r="M31" i="256"/>
  <c r="N31" i="256" s="1"/>
  <c r="M23" i="256"/>
  <c r="N23" i="256" s="1"/>
  <c r="M15" i="256"/>
  <c r="N15" i="256" s="1"/>
  <c r="Z146" i="256"/>
  <c r="Z130" i="256"/>
  <c r="Z118" i="256"/>
  <c r="Z110" i="256"/>
  <c r="Z102" i="256"/>
  <c r="Z94" i="256"/>
  <c r="Z82" i="256"/>
  <c r="Z58" i="256"/>
  <c r="Z46" i="256"/>
  <c r="Z30" i="256"/>
  <c r="Z18" i="256"/>
  <c r="AD112" i="256"/>
  <c r="AD96" i="256"/>
  <c r="V92" i="256"/>
  <c r="AD48" i="256"/>
  <c r="AD32" i="256"/>
  <c r="AD16" i="256"/>
  <c r="I146" i="256"/>
  <c r="J146" i="256" s="1"/>
  <c r="Q147" i="256"/>
  <c r="R147" i="256" s="1"/>
  <c r="R143" i="256"/>
  <c r="Q139" i="256"/>
  <c r="R139" i="256" s="1"/>
  <c r="Q135" i="256"/>
  <c r="R135" i="256" s="1"/>
  <c r="Q131" i="256"/>
  <c r="R131" i="256" s="1"/>
  <c r="Q127" i="256"/>
  <c r="R127" i="256" s="1"/>
  <c r="Q123" i="256"/>
  <c r="R123" i="256" s="1"/>
  <c r="Q119" i="256"/>
  <c r="R119" i="256" s="1"/>
  <c r="Q115" i="256"/>
  <c r="R115" i="256" s="1"/>
  <c r="Q111" i="256"/>
  <c r="R111" i="256" s="1"/>
  <c r="R107" i="256"/>
  <c r="Q103" i="256"/>
  <c r="R103" i="256" s="1"/>
  <c r="Q99" i="256"/>
  <c r="R99" i="256" s="1"/>
  <c r="Q95" i="256"/>
  <c r="R95" i="256" s="1"/>
  <c r="Q91" i="256"/>
  <c r="R91" i="256" s="1"/>
  <c r="Q87" i="256"/>
  <c r="R87" i="256" s="1"/>
  <c r="R83" i="256"/>
  <c r="Q79" i="256"/>
  <c r="R79" i="256" s="1"/>
  <c r="R75" i="256"/>
  <c r="Q71" i="256"/>
  <c r="R71" i="256" s="1"/>
  <c r="R67" i="256"/>
  <c r="Q63" i="256"/>
  <c r="R63" i="256" s="1"/>
  <c r="Q59" i="256"/>
  <c r="R59" i="256" s="1"/>
  <c r="Q55" i="256"/>
  <c r="R55" i="256" s="1"/>
  <c r="Q51" i="256"/>
  <c r="R51" i="256" s="1"/>
  <c r="Q47" i="256"/>
  <c r="R47" i="256" s="1"/>
  <c r="R43" i="256"/>
  <c r="Q39" i="256"/>
  <c r="R39" i="256" s="1"/>
  <c r="Q35" i="256"/>
  <c r="R35" i="256" s="1"/>
  <c r="Q31" i="256"/>
  <c r="R31" i="256" s="1"/>
  <c r="Q27" i="256"/>
  <c r="R27" i="256" s="1"/>
  <c r="Q23" i="256"/>
  <c r="R23" i="256" s="1"/>
  <c r="Q19" i="256"/>
  <c r="R19" i="256" s="1"/>
  <c r="Q15" i="256"/>
  <c r="R15" i="256" s="1"/>
  <c r="Q11" i="256"/>
  <c r="R11" i="256" s="1"/>
  <c r="X84" i="256"/>
  <c r="I84" i="256"/>
  <c r="J84" i="256" s="1"/>
  <c r="I112" i="256"/>
  <c r="J112" i="256" s="1"/>
  <c r="I136" i="256"/>
  <c r="J136" i="256" s="1"/>
  <c r="X36" i="256"/>
  <c r="I36" i="256"/>
  <c r="J36" i="256" s="1"/>
  <c r="AD147" i="256"/>
  <c r="AD143" i="256"/>
  <c r="AD139" i="256"/>
  <c r="AD135" i="256"/>
  <c r="AD131" i="256"/>
  <c r="AD127" i="256"/>
  <c r="AD123" i="256"/>
  <c r="AD119" i="256"/>
  <c r="AD115" i="256"/>
  <c r="AD111" i="256"/>
  <c r="V107" i="256"/>
  <c r="AD103" i="256"/>
  <c r="AD95" i="256"/>
  <c r="AD91" i="256"/>
  <c r="AD87" i="256"/>
  <c r="AD79" i="256"/>
  <c r="AD71" i="256"/>
  <c r="AD67" i="256"/>
  <c r="AD63" i="256"/>
  <c r="AD59" i="256"/>
  <c r="AD55" i="256"/>
  <c r="AD51" i="256"/>
  <c r="V51" i="256"/>
  <c r="AD47" i="256"/>
  <c r="AD43" i="256"/>
  <c r="AD39" i="256"/>
  <c r="AD35" i="256"/>
  <c r="AD31" i="256"/>
  <c r="AD27" i="256"/>
  <c r="AD23" i="256"/>
  <c r="AD19" i="256"/>
  <c r="AD15" i="256"/>
  <c r="I56" i="256"/>
  <c r="J56" i="256" s="1"/>
  <c r="Q146" i="256"/>
  <c r="R146" i="256" s="1"/>
  <c r="Q130" i="256"/>
  <c r="R130" i="256" s="1"/>
  <c r="Q126" i="256"/>
  <c r="R126" i="256" s="1"/>
  <c r="Q114" i="256"/>
  <c r="R114" i="256" s="1"/>
  <c r="Q98" i="256"/>
  <c r="R98" i="256" s="1"/>
  <c r="Q94" i="256"/>
  <c r="R94" i="256" s="1"/>
  <c r="Q82" i="256"/>
  <c r="R82" i="256" s="1"/>
  <c r="R66" i="256"/>
  <c r="Q62" i="256"/>
  <c r="R62" i="256" s="1"/>
  <c r="Q50" i="256"/>
  <c r="R50" i="256" s="1"/>
  <c r="Q34" i="256"/>
  <c r="R34" i="256" s="1"/>
  <c r="Q30" i="256"/>
  <c r="R30" i="256" s="1"/>
  <c r="Q18" i="256"/>
  <c r="R18" i="256" s="1"/>
  <c r="M145" i="256"/>
  <c r="N145" i="256" s="1"/>
  <c r="M137" i="256"/>
  <c r="N137" i="256" s="1"/>
  <c r="N129" i="256"/>
  <c r="M117" i="256"/>
  <c r="N117" i="256" s="1"/>
  <c r="M109" i="256"/>
  <c r="N109" i="256" s="1"/>
  <c r="M101" i="256"/>
  <c r="N101" i="256" s="1"/>
  <c r="M93" i="256"/>
  <c r="N93" i="256" s="1"/>
  <c r="M85" i="256"/>
  <c r="N85" i="256" s="1"/>
  <c r="N77" i="256"/>
  <c r="N69" i="256"/>
  <c r="M61" i="256"/>
  <c r="N61" i="256" s="1"/>
  <c r="M53" i="256"/>
  <c r="N53" i="256" s="1"/>
  <c r="M45" i="256"/>
  <c r="N45" i="256" s="1"/>
  <c r="M37" i="256"/>
  <c r="N37" i="256" s="1"/>
  <c r="M29" i="256"/>
  <c r="N29" i="256" s="1"/>
  <c r="M21" i="256"/>
  <c r="N21" i="256" s="1"/>
  <c r="M13" i="256"/>
  <c r="N13" i="256" s="1"/>
  <c r="Q9" i="256"/>
  <c r="R9" i="256" s="1"/>
  <c r="Q134" i="256"/>
  <c r="R134" i="256" s="1"/>
  <c r="Q118" i="256"/>
  <c r="R118" i="256" s="1"/>
  <c r="R102" i="256"/>
  <c r="Q86" i="256"/>
  <c r="R86" i="256" s="1"/>
  <c r="Q70" i="256"/>
  <c r="R70" i="256" s="1"/>
  <c r="R54" i="256"/>
  <c r="R38" i="256"/>
  <c r="AB9" i="256"/>
  <c r="AB142" i="256"/>
  <c r="AB134" i="256"/>
  <c r="AB126" i="256"/>
  <c r="AB118" i="256"/>
  <c r="AB110" i="256"/>
  <c r="AB102" i="256"/>
  <c r="AB94" i="256"/>
  <c r="AB86" i="256"/>
  <c r="AB78" i="256"/>
  <c r="AB70" i="256"/>
  <c r="AB62" i="256"/>
  <c r="AB46" i="256"/>
  <c r="AB30" i="256"/>
  <c r="AB18" i="256"/>
  <c r="AB144" i="256"/>
  <c r="Q144" i="256"/>
  <c r="R144" i="256" s="1"/>
  <c r="AB128" i="256"/>
  <c r="R128" i="256"/>
  <c r="AB112" i="256"/>
  <c r="Q112" i="256"/>
  <c r="R112" i="256" s="1"/>
  <c r="AB80" i="256"/>
  <c r="Q80" i="256"/>
  <c r="R80" i="256" s="1"/>
  <c r="AB64" i="256"/>
  <c r="Q64" i="256"/>
  <c r="R64" i="256" s="1"/>
  <c r="AB48" i="256"/>
  <c r="Q48" i="256"/>
  <c r="R48" i="256" s="1"/>
  <c r="AB32" i="256"/>
  <c r="Q32" i="256"/>
  <c r="R32" i="256" s="1"/>
  <c r="AB16" i="256"/>
  <c r="Q16" i="256"/>
  <c r="R16" i="256" s="1"/>
  <c r="M144" i="256"/>
  <c r="N144" i="256" s="1"/>
  <c r="M136" i="256"/>
  <c r="N136" i="256" s="1"/>
  <c r="M120" i="256"/>
  <c r="N120" i="256" s="1"/>
  <c r="M112" i="256"/>
  <c r="N112" i="256" s="1"/>
  <c r="M104" i="256"/>
  <c r="N104" i="256" s="1"/>
  <c r="M96" i="256"/>
  <c r="N96" i="256" s="1"/>
  <c r="M88" i="256"/>
  <c r="N88" i="256" s="1"/>
  <c r="M80" i="256"/>
  <c r="N80" i="256" s="1"/>
  <c r="M72" i="256"/>
  <c r="N72" i="256" s="1"/>
  <c r="Q136" i="256"/>
  <c r="R136" i="256" s="1"/>
  <c r="Q104" i="256"/>
  <c r="R104" i="256" s="1"/>
  <c r="Q72" i="256"/>
  <c r="R72" i="256" s="1"/>
  <c r="R40" i="256"/>
  <c r="X148" i="256"/>
  <c r="X128" i="256"/>
  <c r="X120" i="256"/>
  <c r="X100" i="256"/>
  <c r="X72" i="256"/>
  <c r="X48" i="256"/>
  <c r="X20" i="256"/>
  <c r="Z53" i="256"/>
  <c r="Z25" i="256"/>
  <c r="AB124" i="256"/>
  <c r="N149" i="256"/>
  <c r="M141" i="256"/>
  <c r="N141" i="256" s="1"/>
  <c r="M133" i="256"/>
  <c r="N133" i="256" s="1"/>
  <c r="M125" i="256"/>
  <c r="N125" i="256" s="1"/>
  <c r="M121" i="256"/>
  <c r="N121" i="256" s="1"/>
  <c r="M113" i="256"/>
  <c r="N113" i="256" s="1"/>
  <c r="M105" i="256"/>
  <c r="N105" i="256" s="1"/>
  <c r="M97" i="256"/>
  <c r="N97" i="256" s="1"/>
  <c r="M89" i="256"/>
  <c r="N89" i="256" s="1"/>
  <c r="M81" i="256"/>
  <c r="N81" i="256" s="1"/>
  <c r="M73" i="256"/>
  <c r="N73" i="256" s="1"/>
  <c r="M65" i="256"/>
  <c r="N65" i="256" s="1"/>
  <c r="M57" i="256"/>
  <c r="N57" i="256" s="1"/>
  <c r="M49" i="256"/>
  <c r="N49" i="256" s="1"/>
  <c r="N41" i="256"/>
  <c r="M33" i="256"/>
  <c r="N33" i="256" s="1"/>
  <c r="M25" i="256"/>
  <c r="N25" i="256" s="1"/>
  <c r="M17" i="256"/>
  <c r="N17" i="256" s="1"/>
  <c r="Q138" i="256"/>
  <c r="R138" i="256" s="1"/>
  <c r="Q122" i="256"/>
  <c r="R122" i="256" s="1"/>
  <c r="Q106" i="256"/>
  <c r="R106" i="256" s="1"/>
  <c r="Q90" i="256"/>
  <c r="R90" i="256" s="1"/>
  <c r="Q74" i="256"/>
  <c r="R74" i="256" s="1"/>
  <c r="R58" i="256"/>
  <c r="Q42" i="256"/>
  <c r="R42" i="256" s="1"/>
  <c r="Q26" i="256"/>
  <c r="R26" i="256" s="1"/>
  <c r="Q22" i="256"/>
  <c r="R22" i="256" s="1"/>
  <c r="Q10" i="256"/>
  <c r="R10" i="256" s="1"/>
  <c r="AB146" i="256"/>
  <c r="AB138" i="256"/>
  <c r="AB130" i="256"/>
  <c r="AB122" i="256"/>
  <c r="AB114" i="256"/>
  <c r="AB106" i="256"/>
  <c r="AB98" i="256"/>
  <c r="AB90" i="256"/>
  <c r="AB82" i="256"/>
  <c r="AB74" i="256"/>
  <c r="AB66" i="256"/>
  <c r="AB58" i="256"/>
  <c r="AB50" i="256"/>
  <c r="AB42" i="256"/>
  <c r="AB34" i="256"/>
  <c r="AB26" i="256"/>
  <c r="AB22" i="256"/>
  <c r="AB14" i="256"/>
  <c r="AB10" i="256"/>
  <c r="AD148" i="256"/>
  <c r="AD140" i="256"/>
  <c r="AD132" i="256"/>
  <c r="AD84" i="256"/>
  <c r="AD76" i="256"/>
  <c r="AD60" i="256"/>
  <c r="AD20" i="256"/>
  <c r="I142" i="256"/>
  <c r="J142" i="256" s="1"/>
  <c r="I138" i="256"/>
  <c r="J138" i="256" s="1"/>
  <c r="I134" i="256"/>
  <c r="J134" i="256" s="1"/>
  <c r="I130" i="256"/>
  <c r="J130" i="256" s="1"/>
  <c r="I126" i="256"/>
  <c r="J126" i="256" s="1"/>
  <c r="J122" i="256"/>
  <c r="I118" i="256"/>
  <c r="J118" i="256" s="1"/>
  <c r="I114" i="256"/>
  <c r="J114" i="256" s="1"/>
  <c r="I110" i="256"/>
  <c r="J110" i="256" s="1"/>
  <c r="I106" i="256"/>
  <c r="J106" i="256" s="1"/>
  <c r="J102" i="256"/>
  <c r="I98" i="256"/>
  <c r="J98" i="256" s="1"/>
  <c r="I94" i="256"/>
  <c r="J94" i="256" s="1"/>
  <c r="I90" i="256"/>
  <c r="J90" i="256" s="1"/>
  <c r="I86" i="256"/>
  <c r="J86" i="256" s="1"/>
  <c r="I82" i="256"/>
  <c r="J82" i="256" s="1"/>
  <c r="I78" i="256"/>
  <c r="J78" i="256" s="1"/>
  <c r="I74" i="256"/>
  <c r="J74" i="256" s="1"/>
  <c r="I70" i="256"/>
  <c r="J70" i="256" s="1"/>
  <c r="I66" i="256"/>
  <c r="J66" i="256" s="1"/>
  <c r="I62" i="256"/>
  <c r="J62" i="256" s="1"/>
  <c r="J58" i="256"/>
  <c r="I54" i="256"/>
  <c r="J54" i="256" s="1"/>
  <c r="I50" i="256"/>
  <c r="J50" i="256" s="1"/>
  <c r="I46" i="256"/>
  <c r="J46" i="256" s="1"/>
  <c r="I42" i="256"/>
  <c r="J42" i="256" s="1"/>
  <c r="I38" i="256"/>
  <c r="J38" i="256" s="1"/>
  <c r="J34" i="256"/>
  <c r="I30" i="256"/>
  <c r="J30" i="256" s="1"/>
  <c r="I26" i="256"/>
  <c r="J26" i="256" s="1"/>
  <c r="I22" i="256"/>
  <c r="J22" i="256" s="1"/>
  <c r="I18" i="256"/>
  <c r="J18" i="256" s="1"/>
  <c r="J14" i="256"/>
  <c r="I10" i="256"/>
  <c r="J10" i="256" s="1"/>
  <c r="M9" i="256"/>
  <c r="N9" i="256" s="1"/>
  <c r="M146" i="256"/>
  <c r="N146" i="256" s="1"/>
  <c r="M142" i="256"/>
  <c r="N142" i="256" s="1"/>
  <c r="M138" i="256"/>
  <c r="N138" i="256" s="1"/>
  <c r="M134" i="256"/>
  <c r="N134" i="256" s="1"/>
  <c r="M130" i="256"/>
  <c r="N130" i="256" s="1"/>
  <c r="M126" i="256"/>
  <c r="N126" i="256" s="1"/>
  <c r="N122" i="256"/>
  <c r="M118" i="256"/>
  <c r="N118" i="256" s="1"/>
  <c r="M114" i="256"/>
  <c r="N114" i="256" s="1"/>
  <c r="M110" i="256"/>
  <c r="N110" i="256" s="1"/>
  <c r="M106" i="256"/>
  <c r="N106" i="256" s="1"/>
  <c r="N102" i="256"/>
  <c r="M98" i="256"/>
  <c r="N98" i="256" s="1"/>
  <c r="M94" i="256"/>
  <c r="N94" i="256" s="1"/>
  <c r="M90" i="256"/>
  <c r="N90" i="256" s="1"/>
  <c r="M86" i="256"/>
  <c r="N86" i="256" s="1"/>
  <c r="M82" i="256"/>
  <c r="N82" i="256" s="1"/>
  <c r="M78" i="256"/>
  <c r="N78" i="256" s="1"/>
  <c r="M74" i="256"/>
  <c r="N74" i="256" s="1"/>
  <c r="M70" i="256"/>
  <c r="N70" i="256" s="1"/>
  <c r="M66" i="256"/>
  <c r="N66" i="256" s="1"/>
  <c r="M62" i="256"/>
  <c r="N62" i="256" s="1"/>
  <c r="N58" i="256"/>
  <c r="M54" i="256"/>
  <c r="N54" i="256" s="1"/>
  <c r="M50" i="256"/>
  <c r="N50" i="256" s="1"/>
  <c r="M46" i="256"/>
  <c r="N46" i="256" s="1"/>
  <c r="M42" i="256"/>
  <c r="N42" i="256" s="1"/>
  <c r="M38" i="256"/>
  <c r="N38" i="256" s="1"/>
  <c r="N34" i="256"/>
  <c r="M30" i="256"/>
  <c r="N30" i="256" s="1"/>
  <c r="M26" i="256"/>
  <c r="N26" i="256" s="1"/>
  <c r="M22" i="256"/>
  <c r="N22" i="256" s="1"/>
  <c r="M18" i="256"/>
  <c r="N18" i="256" s="1"/>
  <c r="M14" i="256"/>
  <c r="N14" i="256" s="1"/>
  <c r="M10" i="256"/>
  <c r="N10" i="256" s="1"/>
  <c r="Q92" i="256"/>
  <c r="R92" i="256" s="1"/>
  <c r="Q60" i="256"/>
  <c r="R60" i="256" s="1"/>
  <c r="Q28" i="256"/>
  <c r="R28" i="256" s="1"/>
  <c r="V149" i="256"/>
  <c r="R149" i="256"/>
  <c r="Q145" i="256"/>
  <c r="R145" i="256" s="1"/>
  <c r="Q141" i="256"/>
  <c r="R141" i="256" s="1"/>
  <c r="Q137" i="256"/>
  <c r="R137" i="256" s="1"/>
  <c r="Q133" i="256"/>
  <c r="R133" i="256" s="1"/>
  <c r="Q129" i="256"/>
  <c r="R129" i="256" s="1"/>
  <c r="Q125" i="256"/>
  <c r="R125" i="256" s="1"/>
  <c r="Q121" i="256"/>
  <c r="R121" i="256" s="1"/>
  <c r="Q117" i="256"/>
  <c r="R117" i="256" s="1"/>
  <c r="Q113" i="256"/>
  <c r="R113" i="256" s="1"/>
  <c r="Q109" i="256"/>
  <c r="R109" i="256" s="1"/>
  <c r="Q105" i="256"/>
  <c r="R105" i="256" s="1"/>
  <c r="Q101" i="256"/>
  <c r="R101" i="256" s="1"/>
  <c r="Q97" i="256"/>
  <c r="R97" i="256" s="1"/>
  <c r="Q93" i="256"/>
  <c r="R93" i="256" s="1"/>
  <c r="Q89" i="256"/>
  <c r="R89" i="256" s="1"/>
  <c r="Q85" i="256"/>
  <c r="R85" i="256" s="1"/>
  <c r="Q81" i="256"/>
  <c r="R81" i="256" s="1"/>
  <c r="R77" i="256"/>
  <c r="Q73" i="256"/>
  <c r="R73" i="256" s="1"/>
  <c r="Q69" i="256"/>
  <c r="R69" i="256" s="1"/>
  <c r="Q65" i="256"/>
  <c r="R65" i="256" s="1"/>
  <c r="Q61" i="256"/>
  <c r="R61" i="256" s="1"/>
  <c r="Q57" i="256"/>
  <c r="R57" i="256" s="1"/>
  <c r="R53" i="256"/>
  <c r="Q49" i="256"/>
  <c r="R49" i="256" s="1"/>
  <c r="Q45" i="256"/>
  <c r="R45" i="256" s="1"/>
  <c r="R41" i="256"/>
  <c r="Q37" i="256"/>
  <c r="R37" i="256" s="1"/>
  <c r="Q33" i="256"/>
  <c r="R33" i="256" s="1"/>
  <c r="Q29" i="256"/>
  <c r="R29" i="256" s="1"/>
  <c r="R25" i="256"/>
  <c r="Q21" i="256"/>
  <c r="R21" i="256" s="1"/>
  <c r="Q17" i="256"/>
  <c r="R17" i="256" s="1"/>
  <c r="Q13" i="256"/>
  <c r="R13" i="256" s="1"/>
  <c r="X144" i="256"/>
  <c r="X140" i="256"/>
  <c r="X132" i="256"/>
  <c r="X124" i="256"/>
  <c r="X116" i="256"/>
  <c r="X108" i="256"/>
  <c r="X104" i="256"/>
  <c r="X96" i="256"/>
  <c r="X92" i="256"/>
  <c r="X88" i="256"/>
  <c r="X80" i="256"/>
  <c r="X76" i="256"/>
  <c r="X68" i="256"/>
  <c r="X60" i="256"/>
  <c r="X52" i="256"/>
  <c r="X44" i="256"/>
  <c r="X40" i="256"/>
  <c r="X32" i="256"/>
  <c r="X28" i="256"/>
  <c r="X24" i="256"/>
  <c r="X16" i="256"/>
  <c r="X12" i="256"/>
  <c r="Z149" i="256"/>
  <c r="Z145" i="256"/>
  <c r="Z141" i="256"/>
  <c r="Z137" i="256"/>
  <c r="Z133" i="256"/>
  <c r="Z129" i="256"/>
  <c r="Z125" i="256"/>
  <c r="Z121" i="256"/>
  <c r="Z117" i="256"/>
  <c r="Z113" i="256"/>
  <c r="Z109" i="256"/>
  <c r="Z105" i="256"/>
  <c r="Z101" i="256"/>
  <c r="Z97" i="256"/>
  <c r="Z93" i="256"/>
  <c r="Z89" i="256"/>
  <c r="Z85" i="256"/>
  <c r="Z81" i="256"/>
  <c r="Z77" i="256"/>
  <c r="Z73" i="256"/>
  <c r="Z65" i="256"/>
  <c r="Z61" i="256"/>
  <c r="Z57" i="256"/>
  <c r="Z49" i="256"/>
  <c r="Z45" i="256"/>
  <c r="Z41" i="256"/>
  <c r="Z33" i="256"/>
  <c r="Z29" i="256"/>
  <c r="Z21" i="256"/>
  <c r="Z17" i="256"/>
  <c r="Z13" i="256"/>
  <c r="X147" i="256"/>
  <c r="X143" i="256"/>
  <c r="X139" i="256"/>
  <c r="X135" i="256"/>
  <c r="X131" i="256"/>
  <c r="X127" i="256"/>
  <c r="X123" i="256"/>
  <c r="X119" i="256"/>
  <c r="X115" i="256"/>
  <c r="X111" i="256"/>
  <c r="X103" i="256"/>
  <c r="X99" i="256"/>
  <c r="X95" i="256"/>
  <c r="X91" i="256"/>
  <c r="X87" i="256"/>
  <c r="X83" i="256"/>
  <c r="X79" i="256"/>
  <c r="X75" i="256"/>
  <c r="X71" i="256"/>
  <c r="X67" i="256"/>
  <c r="X63" i="256"/>
  <c r="X59" i="256"/>
  <c r="X55" i="256"/>
  <c r="X51" i="256"/>
  <c r="X47" i="256"/>
  <c r="X43" i="256"/>
  <c r="X39" i="256"/>
  <c r="X35" i="256"/>
  <c r="X31" i="256"/>
  <c r="X27" i="256"/>
  <c r="X23" i="256"/>
  <c r="X19" i="256"/>
  <c r="X15" i="256"/>
  <c r="X11" i="256"/>
  <c r="Z143" i="256"/>
  <c r="Z127" i="256"/>
  <c r="Z111" i="256"/>
  <c r="Z95" i="256"/>
  <c r="Z79" i="256"/>
  <c r="Z75" i="256"/>
  <c r="Z63" i="256"/>
  <c r="Z59" i="256"/>
  <c r="Z55" i="256"/>
  <c r="Z47" i="256"/>
  <c r="Z43" i="256"/>
  <c r="Z35" i="256"/>
  <c r="Z27" i="256"/>
  <c r="Z19" i="256"/>
  <c r="Z11" i="256"/>
  <c r="Z138" i="256"/>
  <c r="Z122" i="256"/>
  <c r="Z106" i="256"/>
  <c r="Z90" i="256"/>
  <c r="Z74" i="256"/>
  <c r="Z70" i="256"/>
  <c r="Z62" i="256"/>
  <c r="Z54" i="256"/>
  <c r="Z50" i="256"/>
  <c r="Z42" i="256"/>
  <c r="Z38" i="256"/>
  <c r="Z34" i="256"/>
  <c r="Z26" i="256"/>
  <c r="Z22" i="256"/>
  <c r="Z14" i="256"/>
  <c r="AD144" i="256"/>
  <c r="AD128" i="256"/>
  <c r="AD116" i="256"/>
  <c r="AD108" i="256"/>
  <c r="AD100" i="256"/>
  <c r="AD92" i="256"/>
  <c r="AD80" i="256"/>
  <c r="AD64" i="256"/>
  <c r="AD52" i="256"/>
  <c r="AD44" i="256"/>
  <c r="AD36" i="256"/>
  <c r="AD28" i="256"/>
  <c r="AD149" i="256"/>
  <c r="AD145" i="256"/>
  <c r="AD141" i="256"/>
  <c r="AD137" i="256"/>
  <c r="AD133" i="256"/>
  <c r="AD129" i="256"/>
  <c r="AD121" i="256"/>
  <c r="AD117" i="256"/>
  <c r="AD113" i="256"/>
  <c r="AD109" i="256"/>
  <c r="AD105" i="256"/>
  <c r="AD101" i="256"/>
  <c r="AD97" i="256"/>
  <c r="AD93" i="256"/>
  <c r="AD89" i="256"/>
  <c r="AD85" i="256"/>
  <c r="AD81" i="256"/>
  <c r="AD77" i="256"/>
  <c r="AD73" i="256"/>
  <c r="AD69" i="256"/>
  <c r="AD65" i="256"/>
  <c r="AD61" i="256"/>
  <c r="AD57" i="256"/>
  <c r="AD53" i="256"/>
  <c r="AD49" i="256"/>
  <c r="AD45" i="256"/>
  <c r="AD41" i="256"/>
  <c r="AD37" i="256"/>
  <c r="AD33" i="256"/>
  <c r="AD29" i="256"/>
  <c r="AD21" i="256"/>
  <c r="AD17" i="256"/>
  <c r="AD13" i="256"/>
  <c r="AB148" i="256"/>
  <c r="AB132" i="256"/>
  <c r="AB116" i="256"/>
  <c r="AB100" i="256"/>
  <c r="AB84" i="256"/>
  <c r="AB68" i="256"/>
  <c r="AB52" i="256"/>
  <c r="AB36" i="256"/>
  <c r="AB20" i="256"/>
  <c r="AD136" i="256"/>
  <c r="AD120" i="256"/>
  <c r="AD104" i="256"/>
  <c r="AD88" i="256"/>
  <c r="AD72" i="256"/>
  <c r="AD56" i="256"/>
  <c r="AD40" i="256"/>
  <c r="AD24" i="256"/>
  <c r="Z64" i="256"/>
  <c r="Z60" i="256"/>
  <c r="Z56" i="256"/>
  <c r="Z52" i="256"/>
  <c r="Z48" i="256"/>
  <c r="Z44" i="256"/>
  <c r="Z40" i="256"/>
  <c r="Z36" i="256"/>
  <c r="Z32" i="256"/>
  <c r="Z28" i="256"/>
  <c r="Z24" i="256"/>
  <c r="Z20" i="256"/>
  <c r="Z16" i="256"/>
  <c r="I44" i="296" l="1"/>
  <c r="I108" i="296"/>
  <c r="I124" i="296"/>
  <c r="F29" i="296"/>
  <c r="G29" i="296" s="1"/>
  <c r="F61" i="296"/>
  <c r="G61" i="296" s="1"/>
  <c r="F93" i="296"/>
  <c r="G93" i="296" s="1"/>
  <c r="F125" i="296"/>
  <c r="G125" i="296" s="1"/>
  <c r="I21" i="296"/>
  <c r="I53" i="296"/>
  <c r="I85" i="296"/>
  <c r="I117" i="296"/>
  <c r="I149" i="296"/>
  <c r="F55" i="296"/>
  <c r="G55" i="296" s="1"/>
  <c r="F119" i="296"/>
  <c r="G119" i="296" s="1"/>
  <c r="F41" i="296"/>
  <c r="G41" i="296" s="1"/>
  <c r="F73" i="296"/>
  <c r="G73" i="296" s="1"/>
  <c r="F105" i="296"/>
  <c r="G105" i="296" s="1"/>
  <c r="F137" i="296"/>
  <c r="G137" i="296" s="1"/>
  <c r="I41" i="296"/>
  <c r="I73" i="296"/>
  <c r="I105" i="296"/>
  <c r="I137" i="296"/>
  <c r="I29" i="296"/>
  <c r="I61" i="296"/>
  <c r="I93" i="296"/>
  <c r="I125" i="296"/>
  <c r="F15" i="296"/>
  <c r="G15" i="296" s="1"/>
  <c r="F31" i="296"/>
  <c r="G31" i="296" s="1"/>
  <c r="F95" i="296"/>
  <c r="G95" i="296" s="1"/>
  <c r="F75" i="296"/>
  <c r="G75" i="296" s="1"/>
  <c r="F139" i="296"/>
  <c r="G139" i="296" s="1"/>
  <c r="I17" i="296"/>
  <c r="I113" i="296"/>
  <c r="I145" i="296"/>
  <c r="F33" i="296"/>
  <c r="G33" i="296" s="1"/>
  <c r="F65" i="296"/>
  <c r="G65" i="296" s="1"/>
  <c r="F97" i="296"/>
  <c r="G97" i="296" s="1"/>
  <c r="F129" i="296"/>
  <c r="G129" i="296" s="1"/>
  <c r="F21" i="296"/>
  <c r="G21" i="296" s="1"/>
  <c r="F53" i="296"/>
  <c r="G53" i="296" s="1"/>
  <c r="F85" i="296"/>
  <c r="G85" i="296" s="1"/>
  <c r="F117" i="296"/>
  <c r="G117" i="296" s="1"/>
  <c r="G149" i="296"/>
  <c r="I33" i="296"/>
  <c r="I65" i="296"/>
  <c r="I97" i="296"/>
  <c r="I129" i="296"/>
  <c r="F25" i="296"/>
  <c r="G25" i="296" s="1"/>
  <c r="F57" i="296"/>
  <c r="G57" i="296" s="1"/>
  <c r="F89" i="296"/>
  <c r="G89" i="296" s="1"/>
  <c r="F121" i="296"/>
  <c r="G121" i="296" s="1"/>
  <c r="I37" i="296"/>
  <c r="I101" i="296"/>
  <c r="I25" i="296"/>
  <c r="I57" i="296"/>
  <c r="I89" i="296"/>
  <c r="I121" i="296"/>
  <c r="F17" i="296"/>
  <c r="G17" i="296" s="1"/>
  <c r="G49" i="296"/>
  <c r="G81" i="296"/>
  <c r="F113" i="296"/>
  <c r="G113" i="296" s="1"/>
  <c r="F145" i="296"/>
  <c r="G145" i="296" s="1"/>
  <c r="I69" i="296"/>
  <c r="I133" i="296"/>
  <c r="F39" i="296"/>
  <c r="G39" i="296" s="1"/>
  <c r="F103" i="296"/>
  <c r="G103" i="296" s="1"/>
  <c r="I84" i="296"/>
  <c r="F37" i="296"/>
  <c r="G37" i="296" s="1"/>
  <c r="F69" i="296"/>
  <c r="G69" i="296" s="1"/>
  <c r="F101" i="296"/>
  <c r="G101" i="296" s="1"/>
  <c r="F133" i="296"/>
  <c r="G133" i="296" s="1"/>
  <c r="I13" i="296"/>
  <c r="I77" i="296"/>
  <c r="I109" i="296"/>
  <c r="I141" i="296"/>
  <c r="F13" i="296"/>
  <c r="G13" i="296" s="1"/>
  <c r="G45" i="296"/>
  <c r="G77" i="296"/>
  <c r="F109" i="296"/>
  <c r="G109" i="296" s="1"/>
  <c r="F141" i="296"/>
  <c r="G141" i="296" s="1"/>
  <c r="I148" i="296"/>
  <c r="I116" i="296"/>
  <c r="F16" i="296"/>
  <c r="G16" i="296" s="1"/>
  <c r="F32" i="296"/>
  <c r="G32" i="296" s="1"/>
  <c r="G48" i="296"/>
  <c r="F64" i="296"/>
  <c r="G64" i="296" s="1"/>
  <c r="G67" i="296"/>
  <c r="F131" i="296"/>
  <c r="G131" i="296" s="1"/>
  <c r="G11" i="296"/>
  <c r="F27" i="296"/>
  <c r="G27" i="296" s="1"/>
  <c r="F59" i="296"/>
  <c r="G59" i="296" s="1"/>
  <c r="F91" i="296"/>
  <c r="G91" i="296" s="1"/>
  <c r="F123" i="296"/>
  <c r="G123" i="296" s="1"/>
  <c r="F47" i="296"/>
  <c r="G47" i="296" s="1"/>
  <c r="F111" i="296"/>
  <c r="G111" i="296" s="1"/>
  <c r="I55" i="296"/>
  <c r="I119" i="296"/>
  <c r="F84" i="296"/>
  <c r="G84" i="296" s="1"/>
  <c r="F148" i="296"/>
  <c r="G148" i="296" s="1"/>
  <c r="F56" i="296"/>
  <c r="G56" i="296" s="1"/>
  <c r="F136" i="296"/>
  <c r="G136" i="296" s="1"/>
  <c r="F44" i="296"/>
  <c r="G44" i="296" s="1"/>
  <c r="F108" i="296"/>
  <c r="G108" i="296" s="1"/>
  <c r="F124" i="296"/>
  <c r="G124" i="296" s="1"/>
  <c r="G102" i="296"/>
  <c r="F110" i="296"/>
  <c r="G110" i="296" s="1"/>
  <c r="F118" i="296"/>
  <c r="G118" i="296" s="1"/>
  <c r="F126" i="296"/>
  <c r="G126" i="296" s="1"/>
  <c r="F134" i="296"/>
  <c r="G134" i="296" s="1"/>
  <c r="F142" i="296"/>
  <c r="G142" i="296" s="1"/>
  <c r="I12" i="296"/>
  <c r="I28" i="296"/>
  <c r="I76" i="296"/>
  <c r="F43" i="296"/>
  <c r="G43" i="296" s="1"/>
  <c r="G107" i="296"/>
  <c r="G14" i="296"/>
  <c r="F22" i="296"/>
  <c r="G22" i="296" s="1"/>
  <c r="F30" i="296"/>
  <c r="G30" i="296" s="1"/>
  <c r="F38" i="296"/>
  <c r="G38" i="296" s="1"/>
  <c r="F46" i="296"/>
  <c r="G46" i="296" s="1"/>
  <c r="F54" i="296"/>
  <c r="G54" i="296" s="1"/>
  <c r="F62" i="296"/>
  <c r="G62" i="296" s="1"/>
  <c r="F70" i="296"/>
  <c r="G70" i="296" s="1"/>
  <c r="F78" i="296"/>
  <c r="G78" i="296" s="1"/>
  <c r="F86" i="296"/>
  <c r="G86" i="296" s="1"/>
  <c r="F94" i="296"/>
  <c r="G94" i="296" s="1"/>
  <c r="I39" i="296"/>
  <c r="I71" i="296"/>
  <c r="I103" i="296"/>
  <c r="I135" i="296"/>
  <c r="I60" i="296"/>
  <c r="I72" i="296"/>
  <c r="I88" i="296"/>
  <c r="I96" i="296"/>
  <c r="I112" i="296"/>
  <c r="I128" i="296"/>
  <c r="I16" i="296"/>
  <c r="I32" i="296"/>
  <c r="I56" i="296"/>
  <c r="I136" i="296"/>
  <c r="F79" i="296"/>
  <c r="G79" i="296" s="1"/>
  <c r="G143" i="296"/>
  <c r="F106" i="296"/>
  <c r="G106" i="296" s="1"/>
  <c r="F114" i="296"/>
  <c r="G114" i="296" s="1"/>
  <c r="F122" i="296"/>
  <c r="G122" i="296" s="1"/>
  <c r="F130" i="296"/>
  <c r="G130" i="296" s="1"/>
  <c r="F138" i="296"/>
  <c r="G138" i="296" s="1"/>
  <c r="F146" i="296"/>
  <c r="G146" i="296" s="1"/>
  <c r="I20" i="296"/>
  <c r="I36" i="296"/>
  <c r="I144" i="296"/>
  <c r="F51" i="296"/>
  <c r="G51" i="296" s="1"/>
  <c r="F115" i="296"/>
  <c r="G115" i="296" s="1"/>
  <c r="F10" i="296"/>
  <c r="G10" i="296" s="1"/>
  <c r="F18" i="296"/>
  <c r="G18" i="296" s="1"/>
  <c r="F26" i="296"/>
  <c r="G26" i="296" s="1"/>
  <c r="G34" i="296"/>
  <c r="F42" i="296"/>
  <c r="G42" i="296" s="1"/>
  <c r="F50" i="296"/>
  <c r="G50" i="296" s="1"/>
  <c r="G58" i="296"/>
  <c r="F66" i="296"/>
  <c r="G66" i="296" s="1"/>
  <c r="F74" i="296"/>
  <c r="G74" i="296" s="1"/>
  <c r="F82" i="296"/>
  <c r="G82" i="296" s="1"/>
  <c r="F90" i="296"/>
  <c r="G90" i="296" s="1"/>
  <c r="G98" i="296"/>
  <c r="I52" i="296"/>
  <c r="I68" i="296"/>
  <c r="I80" i="296"/>
  <c r="I92" i="296"/>
  <c r="I104" i="296"/>
  <c r="I120" i="296"/>
  <c r="I24" i="296"/>
  <c r="I40" i="296"/>
  <c r="I64" i="296"/>
  <c r="I100" i="296"/>
  <c r="I132" i="296"/>
  <c r="I140" i="296"/>
  <c r="I79" i="296"/>
  <c r="I143" i="296"/>
  <c r="I110" i="296"/>
  <c r="I126" i="296"/>
  <c r="I142" i="296"/>
  <c r="F80" i="296"/>
  <c r="G80" i="296" s="1"/>
  <c r="F144" i="296"/>
  <c r="G144" i="296" s="1"/>
  <c r="I67" i="296"/>
  <c r="I131" i="296"/>
  <c r="I18" i="296"/>
  <c r="I34" i="296"/>
  <c r="I50" i="296"/>
  <c r="I66" i="296"/>
  <c r="I82" i="296"/>
  <c r="F52" i="296"/>
  <c r="G52" i="296" s="1"/>
  <c r="F68" i="296"/>
  <c r="G68" i="296" s="1"/>
  <c r="I15" i="296"/>
  <c r="I75" i="296"/>
  <c r="I139" i="296"/>
  <c r="I14" i="296"/>
  <c r="I46" i="296"/>
  <c r="I78" i="296"/>
  <c r="F112" i="296"/>
  <c r="G112" i="296" s="1"/>
  <c r="G128" i="296"/>
  <c r="F127" i="296"/>
  <c r="G127" i="296" s="1"/>
  <c r="I111" i="296"/>
  <c r="I146" i="296"/>
  <c r="F20" i="296"/>
  <c r="G20" i="296" s="1"/>
  <c r="F36" i="296"/>
  <c r="G36" i="296" s="1"/>
  <c r="F100" i="296"/>
  <c r="G100" i="296" s="1"/>
  <c r="F19" i="296"/>
  <c r="G19" i="296" s="1"/>
  <c r="F35" i="296"/>
  <c r="G35" i="296" s="1"/>
  <c r="F83" i="296"/>
  <c r="G83" i="296" s="1"/>
  <c r="F99" i="296"/>
  <c r="G99" i="296" s="1"/>
  <c r="F147" i="296"/>
  <c r="G147" i="296" s="1"/>
  <c r="I23" i="296"/>
  <c r="I22" i="296"/>
  <c r="I38" i="296"/>
  <c r="I54" i="296"/>
  <c r="I70" i="296"/>
  <c r="I86" i="296"/>
  <c r="I102" i="296"/>
  <c r="I118" i="296"/>
  <c r="I134" i="296"/>
  <c r="I9" i="296"/>
  <c r="F24" i="296"/>
  <c r="G24" i="296" s="1"/>
  <c r="F40" i="296"/>
  <c r="G40" i="296" s="1"/>
  <c r="F72" i="296"/>
  <c r="G72" i="296" s="1"/>
  <c r="F88" i="296"/>
  <c r="G88" i="296" s="1"/>
  <c r="F104" i="296"/>
  <c r="G104" i="296" s="1"/>
  <c r="F120" i="296"/>
  <c r="G120" i="296" s="1"/>
  <c r="I19" i="296"/>
  <c r="I51" i="296"/>
  <c r="I83" i="296"/>
  <c r="I115" i="296"/>
  <c r="I147" i="296"/>
  <c r="I30" i="296"/>
  <c r="I62" i="296"/>
  <c r="I94" i="296"/>
  <c r="F96" i="296"/>
  <c r="G96" i="296" s="1"/>
  <c r="I35" i="296"/>
  <c r="I99" i="296"/>
  <c r="G63" i="296"/>
  <c r="I47" i="296"/>
  <c r="I114" i="296"/>
  <c r="I130" i="296"/>
  <c r="F116" i="296"/>
  <c r="G116" i="296" s="1"/>
  <c r="F132" i="296"/>
  <c r="G132" i="296" s="1"/>
  <c r="I43" i="296"/>
  <c r="F23" i="296"/>
  <c r="G23" i="296" s="1"/>
  <c r="F71" i="296"/>
  <c r="G71" i="296" s="1"/>
  <c r="G87" i="296"/>
  <c r="F135" i="296"/>
  <c r="G135" i="296" s="1"/>
  <c r="I31" i="296"/>
  <c r="I95" i="296"/>
  <c r="I127" i="296"/>
  <c r="I10" i="296"/>
  <c r="I26" i="296"/>
  <c r="I42" i="296"/>
  <c r="I58" i="296"/>
  <c r="I74" i="296"/>
  <c r="I90" i="296"/>
  <c r="I106" i="296"/>
  <c r="I122" i="296"/>
  <c r="I138" i="296"/>
  <c r="F12" i="296"/>
  <c r="G12" i="296" s="1"/>
  <c r="F28" i="296"/>
  <c r="G28" i="296" s="1"/>
  <c r="F60" i="296"/>
  <c r="G60" i="296" s="1"/>
  <c r="F76" i="296"/>
  <c r="G76" i="296" s="1"/>
  <c r="F92" i="296"/>
  <c r="G92" i="296" s="1"/>
  <c r="F140" i="296"/>
  <c r="G140" i="296" s="1"/>
  <c r="I27" i="296"/>
  <c r="I59" i="296"/>
  <c r="I91" i="296"/>
  <c r="I123" i="296"/>
  <c r="F9" i="296"/>
  <c r="G9" i="296" s="1"/>
  <c r="I17" i="157"/>
  <c r="I18" i="157"/>
  <c r="I19" i="157"/>
  <c r="K16" i="166"/>
  <c r="K17" i="166"/>
  <c r="K18" i="166"/>
  <c r="K19" i="166"/>
  <c r="I16" i="166"/>
  <c r="I17" i="166"/>
  <c r="I18" i="166"/>
  <c r="I19" i="166"/>
  <c r="G16" i="166"/>
  <c r="G17" i="166"/>
  <c r="G18" i="166"/>
  <c r="G19" i="166"/>
  <c r="E13" i="166" l="1"/>
  <c r="B18" i="165"/>
  <c r="F59" i="300" l="1"/>
  <c r="F269" i="300"/>
  <c r="F241" i="300"/>
  <c r="F165" i="300"/>
  <c r="F141" i="300"/>
  <c r="F37" i="300"/>
  <c r="F293" i="300"/>
  <c r="F217" i="300"/>
  <c r="F113" i="300"/>
  <c r="F89" i="300"/>
  <c r="F315" i="300"/>
  <c r="F187" i="300"/>
  <c r="F331" i="300"/>
  <c r="F319" i="300"/>
  <c r="F303" i="300"/>
  <c r="F299" i="300"/>
  <c r="F283" i="300"/>
  <c r="F267" i="300"/>
  <c r="F251" i="300"/>
  <c r="F235" i="300"/>
  <c r="F219" i="300"/>
  <c r="F203" i="300"/>
  <c r="F171" i="300"/>
  <c r="F155" i="300"/>
  <c r="F139" i="300"/>
  <c r="F123" i="300"/>
  <c r="F107" i="300"/>
  <c r="F91" i="300"/>
  <c r="F75" i="300"/>
  <c r="F43" i="300"/>
  <c r="F27" i="300"/>
  <c r="F333" i="300"/>
  <c r="F329" i="300"/>
  <c r="F325" i="300"/>
  <c r="F317" i="300"/>
  <c r="F313" i="300"/>
  <c r="F305" i="300"/>
  <c r="F301" i="300"/>
  <c r="F297" i="300"/>
  <c r="F285" i="300"/>
  <c r="F281" i="300"/>
  <c r="F273" i="300"/>
  <c r="F265" i="300"/>
  <c r="F261" i="300"/>
  <c r="F257" i="300"/>
  <c r="F253" i="300"/>
  <c r="F249" i="300"/>
  <c r="F245" i="300"/>
  <c r="F237" i="300"/>
  <c r="F233" i="300"/>
  <c r="F229" i="300"/>
  <c r="F225" i="300"/>
  <c r="F221" i="300"/>
  <c r="F213" i="300"/>
  <c r="F209" i="300"/>
  <c r="F205" i="300"/>
  <c r="F201" i="300"/>
  <c r="F197" i="300"/>
  <c r="F193" i="300"/>
  <c r="F189" i="300"/>
  <c r="F185" i="300"/>
  <c r="F181" i="300"/>
  <c r="F177" i="300"/>
  <c r="F173" i="300"/>
  <c r="F169" i="300"/>
  <c r="F161" i="300"/>
  <c r="F157" i="300"/>
  <c r="F153" i="300"/>
  <c r="F149" i="300"/>
  <c r="F145" i="300"/>
  <c r="F137" i="300"/>
  <c r="F133" i="300"/>
  <c r="F129" i="300"/>
  <c r="F125" i="300"/>
  <c r="F121" i="300"/>
  <c r="F117" i="300"/>
  <c r="F109" i="300"/>
  <c r="F105" i="300"/>
  <c r="F101" i="300"/>
  <c r="F97" i="300"/>
  <c r="F93" i="300"/>
  <c r="F85" i="300"/>
  <c r="F81" i="300"/>
  <c r="F77" i="300"/>
  <c r="F73" i="300"/>
  <c r="F69" i="300"/>
  <c r="F65" i="300"/>
  <c r="F61" i="300"/>
  <c r="F57" i="300"/>
  <c r="F53" i="300"/>
  <c r="F49" i="300"/>
  <c r="F45" i="300"/>
  <c r="F41" i="300"/>
  <c r="F33" i="300"/>
  <c r="F29" i="300"/>
  <c r="F25" i="300"/>
  <c r="F21" i="300"/>
  <c r="N337" i="300"/>
  <c r="N333" i="300"/>
  <c r="N325" i="300"/>
  <c r="N321" i="300"/>
  <c r="N317" i="300"/>
  <c r="N301" i="300"/>
  <c r="N205" i="300"/>
  <c r="N189" i="300"/>
  <c r="N177" i="300"/>
  <c r="N157" i="300"/>
  <c r="N145" i="300"/>
  <c r="N129" i="300"/>
  <c r="N125" i="300"/>
  <c r="N113" i="300"/>
  <c r="N109" i="300"/>
  <c r="N97" i="300"/>
  <c r="N93" i="300"/>
  <c r="N61" i="300"/>
  <c r="N25" i="300"/>
  <c r="F321" i="300"/>
  <c r="F309" i="300"/>
  <c r="F289" i="300"/>
  <c r="F277" i="300"/>
  <c r="F324" i="300"/>
  <c r="F308" i="300"/>
  <c r="F292" i="300"/>
  <c r="F276" i="300"/>
  <c r="F260" i="300"/>
  <c r="F244" i="300"/>
  <c r="F228" i="300"/>
  <c r="F212" i="300"/>
  <c r="F196" i="300"/>
  <c r="F180" i="300"/>
  <c r="F164" i="300"/>
  <c r="F148" i="300"/>
  <c r="F132" i="300"/>
  <c r="F116" i="300"/>
  <c r="F100" i="300"/>
  <c r="F84" i="300"/>
  <c r="F68" i="300"/>
  <c r="F52" i="300"/>
  <c r="F36" i="300"/>
  <c r="F20" i="300"/>
  <c r="J24" i="300"/>
  <c r="F334" i="300"/>
  <c r="F330" i="300"/>
  <c r="F326" i="300"/>
  <c r="F322" i="300"/>
  <c r="F318" i="300"/>
  <c r="F314" i="300"/>
  <c r="F310" i="300"/>
  <c r="F306" i="300"/>
  <c r="F302" i="300"/>
  <c r="F298" i="300"/>
  <c r="F294" i="300"/>
  <c r="F290" i="300"/>
  <c r="F286" i="300"/>
  <c r="F282" i="300"/>
  <c r="F278" i="300"/>
  <c r="F274" i="300"/>
  <c r="F270" i="300"/>
  <c r="F266" i="300"/>
  <c r="F262" i="300"/>
  <c r="F258" i="300"/>
  <c r="F254" i="300"/>
  <c r="F250" i="300"/>
  <c r="F246" i="300"/>
  <c r="F242" i="300"/>
  <c r="F238" i="300"/>
  <c r="F234" i="300"/>
  <c r="F230" i="300"/>
  <c r="F226" i="300"/>
  <c r="F222" i="300"/>
  <c r="F218" i="300"/>
  <c r="F214" i="300"/>
  <c r="F210" i="300"/>
  <c r="F206" i="300"/>
  <c r="F202" i="300"/>
  <c r="F198" i="300"/>
  <c r="F194" i="300"/>
  <c r="F190" i="300"/>
  <c r="F186" i="300"/>
  <c r="F182" i="300"/>
  <c r="F178" i="300"/>
  <c r="F174" i="300"/>
  <c r="F170" i="300"/>
  <c r="F166" i="300"/>
  <c r="F162" i="300"/>
  <c r="F158" i="300"/>
  <c r="F154" i="300"/>
  <c r="F150" i="300"/>
  <c r="F146" i="300"/>
  <c r="F142" i="300"/>
  <c r="F138" i="300"/>
  <c r="F134" i="300"/>
  <c r="F130" i="300"/>
  <c r="F126" i="300"/>
  <c r="F122" i="300"/>
  <c r="F118" i="300"/>
  <c r="F114" i="300"/>
  <c r="F110" i="300"/>
  <c r="F106" i="300"/>
  <c r="F102" i="300"/>
  <c r="F98" i="300"/>
  <c r="F94" i="300"/>
  <c r="F90" i="300"/>
  <c r="F86" i="300"/>
  <c r="F82" i="300"/>
  <c r="F78" i="300"/>
  <c r="F74" i="300"/>
  <c r="F70" i="300"/>
  <c r="F66" i="300"/>
  <c r="F62" i="300"/>
  <c r="F58" i="300"/>
  <c r="F54" i="300"/>
  <c r="F50" i="300"/>
  <c r="F46" i="300"/>
  <c r="F42" i="300"/>
  <c r="F38" i="300"/>
  <c r="F34" i="300"/>
  <c r="F30" i="300"/>
  <c r="F26" i="300"/>
  <c r="F22" i="300"/>
  <c r="F332" i="300"/>
  <c r="F320" i="300"/>
  <c r="F316" i="300"/>
  <c r="F312" i="300"/>
  <c r="F304" i="300"/>
  <c r="F300" i="300"/>
  <c r="F296" i="300"/>
  <c r="F288" i="300"/>
  <c r="F284" i="300"/>
  <c r="F280" i="300"/>
  <c r="F272" i="300"/>
  <c r="F268" i="300"/>
  <c r="F264" i="300"/>
  <c r="F256" i="300"/>
  <c r="F252" i="300"/>
  <c r="F248" i="300"/>
  <c r="F240" i="300"/>
  <c r="F236" i="300"/>
  <c r="F232" i="300"/>
  <c r="F224" i="300"/>
  <c r="F220" i="300"/>
  <c r="F216" i="300"/>
  <c r="F208" i="300"/>
  <c r="F204" i="300"/>
  <c r="F200" i="300"/>
  <c r="F192" i="300"/>
  <c r="F188" i="300"/>
  <c r="F184" i="300"/>
  <c r="F176" i="300"/>
  <c r="F172" i="300"/>
  <c r="F168" i="300"/>
  <c r="F160" i="300"/>
  <c r="F156" i="300"/>
  <c r="F152" i="300"/>
  <c r="F144" i="300"/>
  <c r="F140" i="300"/>
  <c r="F136" i="300"/>
  <c r="F128" i="300"/>
  <c r="F124" i="300"/>
  <c r="F120" i="300"/>
  <c r="F112" i="300"/>
  <c r="F108" i="300"/>
  <c r="F104" i="300"/>
  <c r="F96" i="300"/>
  <c r="F92" i="300"/>
  <c r="F88" i="300"/>
  <c r="F80" i="300"/>
  <c r="F76" i="300"/>
  <c r="F72" i="300"/>
  <c r="F64" i="300"/>
  <c r="F60" i="300"/>
  <c r="F56" i="300"/>
  <c r="F48" i="300"/>
  <c r="F44" i="300"/>
  <c r="F40" i="300"/>
  <c r="F32" i="300"/>
  <c r="F28" i="300"/>
  <c r="F24" i="300"/>
  <c r="P338" i="300"/>
  <c r="F287" i="300"/>
  <c r="F271" i="300"/>
  <c r="F255" i="300"/>
  <c r="F239" i="300"/>
  <c r="F223" i="300"/>
  <c r="F207" i="300"/>
  <c r="F191" i="300"/>
  <c r="F175" i="300"/>
  <c r="F159" i="300"/>
  <c r="F143" i="300"/>
  <c r="F127" i="300"/>
  <c r="F111" i="300"/>
  <c r="F95" i="300"/>
  <c r="F79" i="300"/>
  <c r="F63" i="300"/>
  <c r="F47" i="300"/>
  <c r="F31" i="300"/>
  <c r="L328" i="300"/>
  <c r="L324" i="300"/>
  <c r="L316" i="300"/>
  <c r="L308" i="300"/>
  <c r="L300" i="300"/>
  <c r="L256" i="300"/>
  <c r="F328" i="300"/>
  <c r="L331" i="300"/>
  <c r="J325" i="300"/>
  <c r="L320" i="300"/>
  <c r="L296" i="300"/>
  <c r="L343" i="300"/>
  <c r="L311" i="300"/>
  <c r="F335" i="300"/>
  <c r="F327" i="300"/>
  <c r="F323" i="300"/>
  <c r="F311" i="300"/>
  <c r="F307" i="300"/>
  <c r="F295" i="300"/>
  <c r="F291" i="300"/>
  <c r="F279" i="300"/>
  <c r="F275" i="300"/>
  <c r="F263" i="300"/>
  <c r="F259" i="300"/>
  <c r="F247" i="300"/>
  <c r="F243" i="300"/>
  <c r="F231" i="300"/>
  <c r="F227" i="300"/>
  <c r="F215" i="300"/>
  <c r="F211" i="300"/>
  <c r="F199" i="300"/>
  <c r="F195" i="300"/>
  <c r="F183" i="300"/>
  <c r="F179" i="300"/>
  <c r="F167" i="300"/>
  <c r="F163" i="300"/>
  <c r="F151" i="300"/>
  <c r="F147" i="300"/>
  <c r="F135" i="300"/>
  <c r="F131" i="300"/>
  <c r="F119" i="300"/>
  <c r="F115" i="300"/>
  <c r="F103" i="300"/>
  <c r="F99" i="300"/>
  <c r="F87" i="300"/>
  <c r="F83" i="300"/>
  <c r="F71" i="300"/>
  <c r="F67" i="300"/>
  <c r="F55" i="300"/>
  <c r="F51" i="300"/>
  <c r="F39" i="300"/>
  <c r="F35" i="300"/>
  <c r="F23" i="300"/>
  <c r="F19" i="300"/>
  <c r="L248" i="300"/>
  <c r="L244" i="300"/>
  <c r="L200" i="300"/>
  <c r="L184" i="300"/>
  <c r="L172" i="300"/>
  <c r="L168" i="300"/>
  <c r="L164" i="300"/>
  <c r="L140" i="300"/>
  <c r="L136" i="300"/>
  <c r="L128" i="300"/>
  <c r="L120" i="300"/>
  <c r="L112" i="300"/>
  <c r="L108" i="300"/>
  <c r="L104" i="300"/>
  <c r="L96" i="300"/>
  <c r="L92" i="300"/>
  <c r="L88" i="300"/>
  <c r="L80" i="300"/>
  <c r="L64" i="300"/>
  <c r="L56" i="300"/>
  <c r="L48" i="300"/>
  <c r="L40" i="300"/>
  <c r="L28" i="300"/>
  <c r="F340" i="300"/>
  <c r="F336" i="300"/>
  <c r="J329" i="300"/>
  <c r="J313" i="300"/>
  <c r="J229" i="300"/>
  <c r="J185" i="300"/>
  <c r="J165" i="300"/>
  <c r="J153" i="300"/>
  <c r="J121" i="300"/>
  <c r="J69" i="300"/>
  <c r="J80" i="300"/>
  <c r="L292" i="300"/>
  <c r="L260" i="300"/>
  <c r="J309" i="300"/>
  <c r="J265" i="300"/>
  <c r="J149" i="300"/>
  <c r="J117" i="300"/>
  <c r="J73" i="300"/>
  <c r="J56" i="300"/>
  <c r="J40" i="300"/>
  <c r="N329" i="300"/>
  <c r="N225" i="300"/>
  <c r="J328" i="300"/>
  <c r="J324" i="300"/>
  <c r="J316" i="300"/>
  <c r="J296" i="300"/>
  <c r="G296" i="300" s="1"/>
  <c r="H296" i="300" s="1"/>
  <c r="J260" i="300"/>
  <c r="J248" i="300"/>
  <c r="J244" i="300"/>
  <c r="J200" i="300"/>
  <c r="J184" i="300"/>
  <c r="J168" i="300"/>
  <c r="J112" i="300"/>
  <c r="J104" i="300"/>
  <c r="J96" i="300"/>
  <c r="L20" i="300"/>
  <c r="N161" i="300"/>
  <c r="J320" i="300"/>
  <c r="J308" i="300"/>
  <c r="J300" i="300"/>
  <c r="J292" i="300"/>
  <c r="J256" i="300"/>
  <c r="J172" i="300"/>
  <c r="J164" i="300"/>
  <c r="J140" i="300"/>
  <c r="J136" i="300"/>
  <c r="J128" i="300"/>
  <c r="J120" i="300"/>
  <c r="J108" i="300"/>
  <c r="J92" i="300"/>
  <c r="J88" i="300"/>
  <c r="N338" i="300"/>
  <c r="N334" i="300"/>
  <c r="N326" i="300"/>
  <c r="N322" i="300"/>
  <c r="P274" i="300"/>
  <c r="P218" i="300"/>
  <c r="P210" i="300"/>
  <c r="P202" i="300"/>
  <c r="P194" i="300"/>
  <c r="P186" i="300"/>
  <c r="P170" i="300"/>
  <c r="P162" i="300"/>
  <c r="P154" i="300"/>
  <c r="P146" i="300"/>
  <c r="P138" i="300"/>
  <c r="P130" i="300"/>
  <c r="P122" i="300"/>
  <c r="P114" i="300"/>
  <c r="P106" i="300"/>
  <c r="P98" i="300"/>
  <c r="P90" i="300"/>
  <c r="P82" i="300"/>
  <c r="P74" i="300"/>
  <c r="P66" i="300"/>
  <c r="P58" i="300"/>
  <c r="P42" i="300"/>
  <c r="P34" i="300"/>
  <c r="P26" i="300"/>
  <c r="N328" i="300"/>
  <c r="N324" i="300"/>
  <c r="N320" i="300"/>
  <c r="N316" i="300"/>
  <c r="N308" i="300"/>
  <c r="N300" i="300"/>
  <c r="N296" i="300"/>
  <c r="N292" i="300"/>
  <c r="N260" i="300"/>
  <c r="N256" i="300"/>
  <c r="N248" i="300"/>
  <c r="N244" i="300"/>
  <c r="N200" i="300"/>
  <c r="N184" i="300"/>
  <c r="N172" i="300"/>
  <c r="N168" i="300"/>
  <c r="N164" i="300"/>
  <c r="N140" i="300"/>
  <c r="N136" i="300"/>
  <c r="N128" i="300"/>
  <c r="N120" i="300"/>
  <c r="N112" i="300"/>
  <c r="N108" i="300"/>
  <c r="N104" i="300"/>
  <c r="N96" i="300"/>
  <c r="N92" i="300"/>
  <c r="N88" i="300"/>
  <c r="N80" i="300"/>
  <c r="N64" i="300"/>
  <c r="N56" i="300"/>
  <c r="N48" i="300"/>
  <c r="N40" i="300"/>
  <c r="N28" i="300"/>
  <c r="N24" i="300"/>
  <c r="N20" i="300"/>
  <c r="P303" i="300"/>
  <c r="P295" i="300"/>
  <c r="P287" i="300"/>
  <c r="P279" i="300"/>
  <c r="L275" i="300"/>
  <c r="P275" i="300"/>
  <c r="P267" i="300"/>
  <c r="L267" i="300"/>
  <c r="P259" i="300"/>
  <c r="L259" i="300"/>
  <c r="P251" i="300"/>
  <c r="P243" i="300"/>
  <c r="P227" i="300"/>
  <c r="P215" i="300"/>
  <c r="P207" i="300"/>
  <c r="P203" i="300"/>
  <c r="P195" i="300"/>
  <c r="P191" i="300"/>
  <c r="L191" i="300"/>
  <c r="P175" i="300"/>
  <c r="P167" i="300"/>
  <c r="P155" i="300"/>
  <c r="L155" i="300"/>
  <c r="J155" i="300"/>
  <c r="P147" i="300"/>
  <c r="P139" i="300"/>
  <c r="L139" i="300"/>
  <c r="P131" i="300"/>
  <c r="L131" i="300"/>
  <c r="P119" i="300"/>
  <c r="L119" i="300"/>
  <c r="P107" i="300"/>
  <c r="L107" i="300"/>
  <c r="P99" i="300"/>
  <c r="L99" i="300"/>
  <c r="N99" i="300"/>
  <c r="P91" i="300"/>
  <c r="L91" i="300"/>
  <c r="J91" i="300"/>
  <c r="P83" i="300"/>
  <c r="P79" i="300"/>
  <c r="L79" i="300"/>
  <c r="P71" i="300"/>
  <c r="L71" i="300"/>
  <c r="P67" i="300"/>
  <c r="L67" i="300"/>
  <c r="P63" i="300"/>
  <c r="P55" i="300"/>
  <c r="P47" i="300"/>
  <c r="P35" i="300"/>
  <c r="P23" i="300"/>
  <c r="L23" i="300"/>
  <c r="N259" i="300"/>
  <c r="N151" i="300"/>
  <c r="N119" i="300"/>
  <c r="N19" i="300"/>
  <c r="L339" i="300"/>
  <c r="P339" i="300"/>
  <c r="P323" i="300"/>
  <c r="P307" i="300"/>
  <c r="P299" i="300"/>
  <c r="P291" i="300"/>
  <c r="L291" i="300"/>
  <c r="N291" i="300"/>
  <c r="P283" i="300"/>
  <c r="P271" i="300"/>
  <c r="P263" i="300"/>
  <c r="P255" i="300"/>
  <c r="P247" i="300"/>
  <c r="P231" i="300"/>
  <c r="P223" i="300"/>
  <c r="L223" i="300"/>
  <c r="P187" i="300"/>
  <c r="P179" i="300"/>
  <c r="L179" i="300"/>
  <c r="P171" i="300"/>
  <c r="L171" i="300"/>
  <c r="P159" i="300"/>
  <c r="L159" i="300"/>
  <c r="P151" i="300"/>
  <c r="L151" i="300"/>
  <c r="P143" i="300"/>
  <c r="L143" i="300"/>
  <c r="P135" i="300"/>
  <c r="P123" i="300"/>
  <c r="L123" i="300"/>
  <c r="J123" i="300"/>
  <c r="P115" i="300"/>
  <c r="L115" i="300"/>
  <c r="P111" i="300"/>
  <c r="L111" i="300"/>
  <c r="P103" i="300"/>
  <c r="L103" i="300"/>
  <c r="P95" i="300"/>
  <c r="L95" i="300"/>
  <c r="P75" i="300"/>
  <c r="P59" i="300"/>
  <c r="P51" i="300"/>
  <c r="P43" i="300"/>
  <c r="P39" i="300"/>
  <c r="L39" i="300"/>
  <c r="P31" i="300"/>
  <c r="P27" i="300"/>
  <c r="L27" i="300"/>
  <c r="L19" i="300"/>
  <c r="P19" i="300"/>
  <c r="N311" i="300"/>
  <c r="N131" i="300"/>
  <c r="N67" i="300"/>
  <c r="J331" i="300"/>
  <c r="J267" i="300"/>
  <c r="J223" i="300"/>
  <c r="J191" i="300"/>
  <c r="J171" i="300"/>
  <c r="J159" i="300"/>
  <c r="J143" i="300"/>
  <c r="J139" i="300"/>
  <c r="J111" i="300"/>
  <c r="J107" i="300"/>
  <c r="J95" i="300"/>
  <c r="J79" i="300"/>
  <c r="J39" i="300"/>
  <c r="J23" i="300"/>
  <c r="F18" i="300"/>
  <c r="J18" i="300"/>
  <c r="F339" i="300"/>
  <c r="J339" i="300"/>
  <c r="J275" i="300"/>
  <c r="J259" i="300"/>
  <c r="J179" i="300"/>
  <c r="J151" i="300"/>
  <c r="J115" i="300"/>
  <c r="J103" i="300"/>
  <c r="J19" i="300"/>
  <c r="N339" i="300"/>
  <c r="N331" i="300"/>
  <c r="N191" i="300"/>
  <c r="N155" i="300"/>
  <c r="N139" i="300"/>
  <c r="N107" i="300"/>
  <c r="N103" i="300"/>
  <c r="N91" i="300"/>
  <c r="N79" i="300"/>
  <c r="N39" i="300"/>
  <c r="N23" i="300"/>
  <c r="J64" i="300"/>
  <c r="J48" i="300"/>
  <c r="P342" i="300"/>
  <c r="P334" i="300"/>
  <c r="P330" i="300"/>
  <c r="P326" i="300"/>
  <c r="P322" i="300"/>
  <c r="P318" i="300"/>
  <c r="P310" i="300"/>
  <c r="P306" i="300"/>
  <c r="P302" i="300"/>
  <c r="P298" i="300"/>
  <c r="P294" i="300"/>
  <c r="P290" i="300"/>
  <c r="P286" i="300"/>
  <c r="P282" i="300"/>
  <c r="P278" i="300"/>
  <c r="P270" i="300"/>
  <c r="P266" i="300"/>
  <c r="P262" i="300"/>
  <c r="P258" i="300"/>
  <c r="P254" i="300"/>
  <c r="P250" i="300"/>
  <c r="P246" i="300"/>
  <c r="P242" i="300"/>
  <c r="P238" i="300"/>
  <c r="P234" i="300"/>
  <c r="P222" i="300"/>
  <c r="P214" i="300"/>
  <c r="P206" i="300"/>
  <c r="P198" i="300"/>
  <c r="P190" i="300"/>
  <c r="P182" i="300"/>
  <c r="P174" i="300"/>
  <c r="P166" i="300"/>
  <c r="P150" i="300"/>
  <c r="P142" i="300"/>
  <c r="P134" i="300"/>
  <c r="P126" i="300"/>
  <c r="P118" i="300"/>
  <c r="P110" i="300"/>
  <c r="P102" i="300"/>
  <c r="P94" i="300"/>
  <c r="P86" i="300"/>
  <c r="P78" i="300"/>
  <c r="P70" i="300"/>
  <c r="P62" i="300"/>
  <c r="P54" i="300"/>
  <c r="P46" i="300"/>
  <c r="P38" i="300"/>
  <c r="P30" i="300"/>
  <c r="P22" i="300"/>
  <c r="N18" i="300"/>
  <c r="L18" i="300"/>
  <c r="F343" i="300"/>
  <c r="J343" i="300"/>
  <c r="J311" i="300"/>
  <c r="J291" i="300"/>
  <c r="J131" i="300"/>
  <c r="J119" i="300"/>
  <c r="J99" i="300"/>
  <c r="J71" i="300"/>
  <c r="J67" i="300"/>
  <c r="J27" i="300"/>
  <c r="N343" i="300"/>
  <c r="N275" i="300"/>
  <c r="N267" i="300"/>
  <c r="N223" i="300"/>
  <c r="N179" i="300"/>
  <c r="N171" i="300"/>
  <c r="N159" i="300"/>
  <c r="N143" i="300"/>
  <c r="N123" i="300"/>
  <c r="N115" i="300"/>
  <c r="N111" i="300"/>
  <c r="N95" i="300"/>
  <c r="N71" i="300"/>
  <c r="N27" i="300"/>
  <c r="P18" i="300"/>
  <c r="P32" i="300"/>
  <c r="P28" i="300"/>
  <c r="J28" i="300"/>
  <c r="P24" i="300"/>
  <c r="L24" i="300"/>
  <c r="P20" i="300"/>
  <c r="J20" i="300"/>
  <c r="J337" i="300"/>
  <c r="J333" i="300"/>
  <c r="J321" i="300"/>
  <c r="J317" i="300"/>
  <c r="J301" i="300"/>
  <c r="J225" i="300"/>
  <c r="J205" i="300"/>
  <c r="J189" i="300"/>
  <c r="J177" i="300"/>
  <c r="J161" i="300"/>
  <c r="J157" i="300"/>
  <c r="J145" i="300"/>
  <c r="J129" i="300"/>
  <c r="J125" i="300"/>
  <c r="J113" i="300"/>
  <c r="J109" i="300"/>
  <c r="J97" i="300"/>
  <c r="J93" i="300"/>
  <c r="P337" i="300"/>
  <c r="P333" i="300"/>
  <c r="P329" i="300"/>
  <c r="P325" i="300"/>
  <c r="P321" i="300"/>
  <c r="P317" i="300"/>
  <c r="P313" i="300"/>
  <c r="P309" i="300"/>
  <c r="P305" i="300"/>
  <c r="P301" i="300"/>
  <c r="P297" i="300"/>
  <c r="P293" i="300"/>
  <c r="P289" i="300"/>
  <c r="P285" i="300"/>
  <c r="P281" i="300"/>
  <c r="P277" i="300"/>
  <c r="P273" i="300"/>
  <c r="P269" i="300"/>
  <c r="P265" i="300"/>
  <c r="P261" i="300"/>
  <c r="P257" i="300"/>
  <c r="P253" i="300"/>
  <c r="P249" i="300"/>
  <c r="P245" i="300"/>
  <c r="P241" i="300"/>
  <c r="P237" i="300"/>
  <c r="P233" i="300"/>
  <c r="P229" i="300"/>
  <c r="P225" i="300"/>
  <c r="P221" i="300"/>
  <c r="P217" i="300"/>
  <c r="P213" i="300"/>
  <c r="P209" i="300"/>
  <c r="P205" i="300"/>
  <c r="P201" i="300"/>
  <c r="F338" i="300"/>
  <c r="J338" i="300"/>
  <c r="J334" i="300"/>
  <c r="J326" i="300"/>
  <c r="J322" i="300"/>
  <c r="J318" i="300"/>
  <c r="J310" i="300"/>
  <c r="J286" i="300"/>
  <c r="J278" i="300"/>
  <c r="J274" i="300"/>
  <c r="J254" i="300"/>
  <c r="J246" i="300"/>
  <c r="J218" i="300"/>
  <c r="J214" i="300"/>
  <c r="J202" i="300"/>
  <c r="J182" i="300"/>
  <c r="J174" i="300"/>
  <c r="J170" i="300"/>
  <c r="J166" i="300"/>
  <c r="J162" i="300"/>
  <c r="J154" i="300"/>
  <c r="J150" i="300"/>
  <c r="J146" i="300"/>
  <c r="J142" i="300"/>
  <c r="J138" i="300"/>
  <c r="J134" i="300"/>
  <c r="J130" i="300"/>
  <c r="J126" i="300"/>
  <c r="J122" i="300"/>
  <c r="J118" i="300"/>
  <c r="J114" i="300"/>
  <c r="J110" i="300"/>
  <c r="J106" i="300"/>
  <c r="J102" i="300"/>
  <c r="J98" i="300"/>
  <c r="J94" i="300"/>
  <c r="J90" i="300"/>
  <c r="J74" i="300"/>
  <c r="J70" i="300"/>
  <c r="J66" i="300"/>
  <c r="J46" i="300"/>
  <c r="J38" i="300"/>
  <c r="J34" i="300"/>
  <c r="F342" i="300"/>
  <c r="L338" i="300"/>
  <c r="L334" i="300"/>
  <c r="L326" i="300"/>
  <c r="L322" i="300"/>
  <c r="L318" i="300"/>
  <c r="L310" i="300"/>
  <c r="L286" i="300"/>
  <c r="L278" i="300"/>
  <c r="L274" i="300"/>
  <c r="L254" i="300"/>
  <c r="L246" i="300"/>
  <c r="L218" i="300"/>
  <c r="L214" i="300"/>
  <c r="L202" i="300"/>
  <c r="L182" i="300"/>
  <c r="L174" i="300"/>
  <c r="L170" i="300"/>
  <c r="L166" i="300"/>
  <c r="L162" i="300"/>
  <c r="L154" i="300"/>
  <c r="L150" i="300"/>
  <c r="L146" i="300"/>
  <c r="L142" i="300"/>
  <c r="L138" i="300"/>
  <c r="L134" i="300"/>
  <c r="L130" i="300"/>
  <c r="L126" i="300"/>
  <c r="L122" i="300"/>
  <c r="L118" i="300"/>
  <c r="L114" i="300"/>
  <c r="L110" i="300"/>
  <c r="L106" i="300"/>
  <c r="L102" i="300"/>
  <c r="L98" i="300"/>
  <c r="L94" i="300"/>
  <c r="L90" i="300"/>
  <c r="L74" i="300"/>
  <c r="L70" i="300"/>
  <c r="L66" i="300"/>
  <c r="L46" i="300"/>
  <c r="L38" i="300"/>
  <c r="L34" i="300"/>
  <c r="J61" i="300"/>
  <c r="J57" i="300"/>
  <c r="J29" i="300"/>
  <c r="J25" i="300"/>
  <c r="J21" i="300"/>
  <c r="F341" i="300"/>
  <c r="F337" i="300"/>
  <c r="L337" i="300"/>
  <c r="L333" i="300"/>
  <c r="L329" i="300"/>
  <c r="L325" i="300"/>
  <c r="L321" i="300"/>
  <c r="L317" i="300"/>
  <c r="L313" i="300"/>
  <c r="L309" i="300"/>
  <c r="L301" i="300"/>
  <c r="L265" i="300"/>
  <c r="L229" i="300"/>
  <c r="L225" i="300"/>
  <c r="L205" i="300"/>
  <c r="L189" i="300"/>
  <c r="L185" i="300"/>
  <c r="L177" i="300"/>
  <c r="L165" i="300"/>
  <c r="L161" i="300"/>
  <c r="L157" i="300"/>
  <c r="L153" i="300"/>
  <c r="L149" i="300"/>
  <c r="L145" i="300"/>
  <c r="L129" i="300"/>
  <c r="L125" i="300"/>
  <c r="L121" i="300"/>
  <c r="L117" i="300"/>
  <c r="L113" i="300"/>
  <c r="L109" i="300"/>
  <c r="L97" i="300"/>
  <c r="L93" i="300"/>
  <c r="L73" i="300"/>
  <c r="L69" i="300"/>
  <c r="L61" i="300"/>
  <c r="L57" i="300"/>
  <c r="L29" i="300"/>
  <c r="L25" i="300"/>
  <c r="L21" i="300"/>
  <c r="N313" i="300"/>
  <c r="N309" i="300"/>
  <c r="N265" i="300"/>
  <c r="N229" i="300"/>
  <c r="N185" i="300"/>
  <c r="N165" i="300"/>
  <c r="N153" i="300"/>
  <c r="N149" i="300"/>
  <c r="N121" i="300"/>
  <c r="N117" i="300"/>
  <c r="N73" i="300"/>
  <c r="N69" i="300"/>
  <c r="N57" i="300"/>
  <c r="N29" i="300"/>
  <c r="N21" i="300"/>
  <c r="N318" i="300"/>
  <c r="N310" i="300"/>
  <c r="N286" i="300"/>
  <c r="N278" i="300"/>
  <c r="N274" i="300"/>
  <c r="N254" i="300"/>
  <c r="N246" i="300"/>
  <c r="N218" i="300"/>
  <c r="N214" i="300"/>
  <c r="N202" i="300"/>
  <c r="N182" i="300"/>
  <c r="N174" i="300"/>
  <c r="N170" i="300"/>
  <c r="N166" i="300"/>
  <c r="N162" i="300"/>
  <c r="N154" i="300"/>
  <c r="N150" i="300"/>
  <c r="N146" i="300"/>
  <c r="N142" i="300"/>
  <c r="N138" i="300"/>
  <c r="N134" i="300"/>
  <c r="N130" i="300"/>
  <c r="N126" i="300"/>
  <c r="N122" i="300"/>
  <c r="N118" i="300"/>
  <c r="N114" i="300"/>
  <c r="N110" i="300"/>
  <c r="N106" i="300"/>
  <c r="N102" i="300"/>
  <c r="N98" i="300"/>
  <c r="N94" i="300"/>
  <c r="N90" i="300"/>
  <c r="N74" i="300"/>
  <c r="N70" i="300"/>
  <c r="N66" i="300"/>
  <c r="N46" i="300"/>
  <c r="N38" i="300"/>
  <c r="N34" i="300"/>
  <c r="P343" i="300"/>
  <c r="P335" i="300"/>
  <c r="P331" i="300"/>
  <c r="P327" i="300"/>
  <c r="P315" i="300"/>
  <c r="P340" i="300"/>
  <c r="P328" i="300"/>
  <c r="P324" i="300"/>
  <c r="P320" i="300"/>
  <c r="P316" i="300"/>
  <c r="P312" i="300"/>
  <c r="P308" i="300"/>
  <c r="P304" i="300"/>
  <c r="P300" i="300"/>
  <c r="P296" i="300"/>
  <c r="P292" i="300"/>
  <c r="P288" i="300"/>
  <c r="P284" i="300"/>
  <c r="P280" i="300"/>
  <c r="P276" i="300"/>
  <c r="P272" i="300"/>
  <c r="P268" i="300"/>
  <c r="P264" i="300"/>
  <c r="P260" i="300"/>
  <c r="P256" i="300"/>
  <c r="P252" i="300"/>
  <c r="P248" i="300"/>
  <c r="P244" i="300"/>
  <c r="P240" i="300"/>
  <c r="P236" i="300"/>
  <c r="P232" i="300"/>
  <c r="P228" i="300"/>
  <c r="P224" i="300"/>
  <c r="P220" i="300"/>
  <c r="P212" i="300"/>
  <c r="P208" i="300"/>
  <c r="P204" i="300"/>
  <c r="P200" i="300"/>
  <c r="P196" i="300"/>
  <c r="P192" i="300"/>
  <c r="P188" i="300"/>
  <c r="P184" i="300"/>
  <c r="P180" i="300"/>
  <c r="P176" i="300"/>
  <c r="P172" i="300"/>
  <c r="P168" i="300"/>
  <c r="P164" i="300"/>
  <c r="P160" i="300"/>
  <c r="P156" i="300"/>
  <c r="P152" i="300"/>
  <c r="P148" i="300"/>
  <c r="P144" i="300"/>
  <c r="P140" i="300"/>
  <c r="P136" i="300"/>
  <c r="P132" i="300"/>
  <c r="P128" i="300"/>
  <c r="P120" i="300"/>
  <c r="P112" i="300"/>
  <c r="P108" i="300"/>
  <c r="P104" i="300"/>
  <c r="P96" i="300"/>
  <c r="P92" i="300"/>
  <c r="P88" i="300"/>
  <c r="P84" i="300"/>
  <c r="P80" i="300"/>
  <c r="P76" i="300"/>
  <c r="P72" i="300"/>
  <c r="P68" i="300"/>
  <c r="P64" i="300"/>
  <c r="P60" i="300"/>
  <c r="P56" i="300"/>
  <c r="P52" i="300"/>
  <c r="P48" i="300"/>
  <c r="P44" i="300"/>
  <c r="P40" i="300"/>
  <c r="P319" i="300"/>
  <c r="P311" i="300"/>
  <c r="P189" i="300"/>
  <c r="P185" i="300"/>
  <c r="P181" i="300"/>
  <c r="P177" i="300"/>
  <c r="P173" i="300"/>
  <c r="P169" i="300"/>
  <c r="P165" i="300"/>
  <c r="P161" i="300"/>
  <c r="P157" i="300"/>
  <c r="P153" i="300"/>
  <c r="P149" i="300"/>
  <c r="P145" i="300"/>
  <c r="P137" i="300"/>
  <c r="P129" i="300"/>
  <c r="P125" i="300"/>
  <c r="P121" i="300"/>
  <c r="P117" i="300"/>
  <c r="P113" i="300"/>
  <c r="P109" i="300"/>
  <c r="P101" i="300"/>
  <c r="P97" i="300"/>
  <c r="P93" i="300"/>
  <c r="P89" i="300"/>
  <c r="P85" i="300"/>
  <c r="P81" i="300"/>
  <c r="P73" i="300"/>
  <c r="P69" i="300"/>
  <c r="P61" i="300"/>
  <c r="P57" i="300"/>
  <c r="P53" i="300"/>
  <c r="P49" i="300"/>
  <c r="P45" i="300"/>
  <c r="P41" i="300"/>
  <c r="P37" i="300"/>
  <c r="P33" i="300"/>
  <c r="P29" i="300"/>
  <c r="P25" i="300"/>
  <c r="P21" i="300"/>
  <c r="P16" i="300"/>
  <c r="P9" i="300"/>
  <c r="P10" i="300"/>
  <c r="P11" i="300"/>
  <c r="P12" i="300"/>
  <c r="P13" i="300"/>
  <c r="P15" i="300"/>
  <c r="G248" i="300" l="1"/>
  <c r="H248" i="300" s="1"/>
  <c r="H187" i="300"/>
  <c r="G140" i="300"/>
  <c r="H140" i="300" s="1"/>
  <c r="G308" i="300"/>
  <c r="H308" i="300" s="1"/>
  <c r="G104" i="300"/>
  <c r="H104" i="300" s="1"/>
  <c r="G200" i="300"/>
  <c r="H200" i="300" s="1"/>
  <c r="H220" i="300"/>
  <c r="G328" i="300"/>
  <c r="H328" i="300" s="1"/>
  <c r="G40" i="300"/>
  <c r="H40" i="300" s="1"/>
  <c r="G73" i="300"/>
  <c r="H73" i="300" s="1"/>
  <c r="G121" i="300"/>
  <c r="H121" i="300" s="1"/>
  <c r="H137" i="300"/>
  <c r="G185" i="300"/>
  <c r="H185" i="300" s="1"/>
  <c r="H201" i="300"/>
  <c r="H217" i="300"/>
  <c r="G265" i="300"/>
  <c r="H265" i="300" s="1"/>
  <c r="H281" i="300"/>
  <c r="G329" i="300"/>
  <c r="H329" i="300" s="1"/>
  <c r="G96" i="300"/>
  <c r="H96" i="300" s="1"/>
  <c r="H192" i="300"/>
  <c r="H216" i="300"/>
  <c r="H60" i="300"/>
  <c r="G24" i="300"/>
  <c r="H24" i="300" s="1"/>
  <c r="H36" i="300"/>
  <c r="G71" i="300"/>
  <c r="H71" i="300" s="1"/>
  <c r="G119" i="300"/>
  <c r="H119" i="300" s="1"/>
  <c r="G343" i="300"/>
  <c r="G331" i="300"/>
  <c r="H331" i="300" s="1"/>
  <c r="H236" i="300"/>
  <c r="H85" i="300"/>
  <c r="G149" i="300"/>
  <c r="H149" i="300" s="1"/>
  <c r="H213" i="300"/>
  <c r="H277" i="300"/>
  <c r="H335" i="300"/>
  <c r="H343" i="300"/>
  <c r="H264" i="300"/>
  <c r="H160" i="300"/>
  <c r="G260" i="300"/>
  <c r="H260" i="300" s="1"/>
  <c r="H52" i="300"/>
  <c r="G80" i="300"/>
  <c r="H80" i="300" s="1"/>
  <c r="H252" i="300"/>
  <c r="H280" i="300"/>
  <c r="H176" i="300"/>
  <c r="H327" i="300"/>
  <c r="H319" i="300"/>
  <c r="G320" i="300"/>
  <c r="H320" i="300" s="1"/>
  <c r="H124" i="300"/>
  <c r="H132" i="300"/>
  <c r="H288" i="300"/>
  <c r="G324" i="300"/>
  <c r="H324" i="300" s="1"/>
  <c r="G275" i="300"/>
  <c r="H275" i="300" s="1"/>
  <c r="H272" i="300"/>
  <c r="G259" i="300"/>
  <c r="H259" i="300" s="1"/>
  <c r="H287" i="300"/>
  <c r="H340" i="300"/>
  <c r="G28" i="300"/>
  <c r="H28" i="300" s="1"/>
  <c r="H44" i="300"/>
  <c r="G64" i="300"/>
  <c r="H64" i="300" s="1"/>
  <c r="H55" i="300"/>
  <c r="G91" i="300"/>
  <c r="H91" i="300" s="1"/>
  <c r="G155" i="300"/>
  <c r="H155" i="300" s="1"/>
  <c r="H219" i="300"/>
  <c r="G120" i="300"/>
  <c r="H120" i="300" s="1"/>
  <c r="H312" i="300"/>
  <c r="G164" i="300"/>
  <c r="H164" i="300" s="1"/>
  <c r="G92" i="300"/>
  <c r="H92" i="300" s="1"/>
  <c r="H152" i="300"/>
  <c r="H188" i="300"/>
  <c r="H228" i="300"/>
  <c r="G168" i="300"/>
  <c r="H168" i="300" s="1"/>
  <c r="H268" i="300"/>
  <c r="G69" i="300"/>
  <c r="H69" i="300" s="1"/>
  <c r="H101" i="300"/>
  <c r="G117" i="300"/>
  <c r="H117" i="300" s="1"/>
  <c r="H133" i="300"/>
  <c r="G165" i="300"/>
  <c r="H165" i="300" s="1"/>
  <c r="H197" i="300"/>
  <c r="G229" i="300"/>
  <c r="H229" i="300" s="1"/>
  <c r="H245" i="300"/>
  <c r="H261" i="300"/>
  <c r="H293" i="300"/>
  <c r="G309" i="300"/>
  <c r="H309" i="300" s="1"/>
  <c r="G325" i="300"/>
  <c r="H325" i="300" s="1"/>
  <c r="H35" i="300"/>
  <c r="H87" i="300"/>
  <c r="H195" i="300"/>
  <c r="H76" i="300"/>
  <c r="H100" i="300"/>
  <c r="H196" i="300"/>
  <c r="H232" i="300"/>
  <c r="G256" i="300"/>
  <c r="H256" i="300" s="1"/>
  <c r="H89" i="300"/>
  <c r="H249" i="300"/>
  <c r="G313" i="300"/>
  <c r="H313" i="300" s="1"/>
  <c r="H341" i="300"/>
  <c r="H32" i="300"/>
  <c r="H163" i="300"/>
  <c r="G115" i="300"/>
  <c r="H115" i="300" s="1"/>
  <c r="G339" i="300"/>
  <c r="H339" i="300" s="1"/>
  <c r="G18" i="300"/>
  <c r="H18" i="300" s="1"/>
  <c r="G39" i="300"/>
  <c r="H39" i="300" s="1"/>
  <c r="H75" i="300"/>
  <c r="H203" i="300"/>
  <c r="H239" i="300"/>
  <c r="G136" i="300"/>
  <c r="H136" i="300" s="1"/>
  <c r="G172" i="300"/>
  <c r="H172" i="300" s="1"/>
  <c r="G300" i="300"/>
  <c r="H300" i="300" s="1"/>
  <c r="G56" i="300"/>
  <c r="H56" i="300" s="1"/>
  <c r="H297" i="300"/>
  <c r="H144" i="300"/>
  <c r="G184" i="300"/>
  <c r="H184" i="300" s="1"/>
  <c r="H51" i="300"/>
  <c r="H181" i="300"/>
  <c r="G20" i="300"/>
  <c r="H20" i="300" s="1"/>
  <c r="G99" i="300"/>
  <c r="H99" i="300" s="1"/>
  <c r="H211" i="300"/>
  <c r="H263" i="300"/>
  <c r="H336" i="300"/>
  <c r="H31" i="300"/>
  <c r="H63" i="300"/>
  <c r="G191" i="300"/>
  <c r="H191" i="300" s="1"/>
  <c r="H271" i="300"/>
  <c r="H315" i="300"/>
  <c r="G88" i="300"/>
  <c r="H88" i="300" s="1"/>
  <c r="H116" i="300"/>
  <c r="H180" i="300"/>
  <c r="H224" i="300"/>
  <c r="H240" i="300"/>
  <c r="H156" i="300"/>
  <c r="H212" i="300"/>
  <c r="H284" i="300"/>
  <c r="G316" i="300"/>
  <c r="H316" i="300" s="1"/>
  <c r="H105" i="300"/>
  <c r="G153" i="300"/>
  <c r="H153" i="300" s="1"/>
  <c r="H169" i="300"/>
  <c r="H233" i="300"/>
  <c r="G48" i="300"/>
  <c r="H48" i="300" s="1"/>
  <c r="H43" i="300"/>
  <c r="H199" i="300"/>
  <c r="G128" i="300"/>
  <c r="H128" i="300" s="1"/>
  <c r="H247" i="300"/>
  <c r="G311" i="300"/>
  <c r="H311" i="300" s="1"/>
  <c r="H227" i="300"/>
  <c r="G95" i="300"/>
  <c r="H95" i="300" s="1"/>
  <c r="H303" i="300"/>
  <c r="G108" i="300"/>
  <c r="H108" i="300" s="1"/>
  <c r="H204" i="300"/>
  <c r="H332" i="300"/>
  <c r="G112" i="300"/>
  <c r="H112" i="300" s="1"/>
  <c r="H148" i="300"/>
  <c r="H208" i="300"/>
  <c r="G244" i="300"/>
  <c r="H244" i="300" s="1"/>
  <c r="H304" i="300"/>
  <c r="J11" i="300"/>
  <c r="H135" i="300"/>
  <c r="H279" i="300"/>
  <c r="H84" i="300"/>
  <c r="F11" i="300"/>
  <c r="G21" i="300"/>
  <c r="H21" i="300" s="1"/>
  <c r="H37" i="300"/>
  <c r="H53" i="300"/>
  <c r="G34" i="300"/>
  <c r="H34" i="300" s="1"/>
  <c r="H50" i="300"/>
  <c r="G66" i="300"/>
  <c r="H66" i="300" s="1"/>
  <c r="H82" i="300"/>
  <c r="G98" i="300"/>
  <c r="H98" i="300" s="1"/>
  <c r="G114" i="300"/>
  <c r="H114" i="300" s="1"/>
  <c r="G130" i="300"/>
  <c r="H130" i="300" s="1"/>
  <c r="G146" i="300"/>
  <c r="H146" i="300" s="1"/>
  <c r="G162" i="300"/>
  <c r="H162" i="300" s="1"/>
  <c r="H178" i="300"/>
  <c r="H194" i="300"/>
  <c r="H210" i="300"/>
  <c r="H226" i="300"/>
  <c r="H242" i="300"/>
  <c r="H258" i="300"/>
  <c r="G274" i="300"/>
  <c r="H274" i="300" s="1"/>
  <c r="H290" i="300"/>
  <c r="H306" i="300"/>
  <c r="G322" i="300"/>
  <c r="H322" i="300" s="1"/>
  <c r="G338" i="300"/>
  <c r="H338" i="300" s="1"/>
  <c r="G93" i="300"/>
  <c r="H93" i="300" s="1"/>
  <c r="G125" i="300"/>
  <c r="H125" i="300" s="1"/>
  <c r="G157" i="300"/>
  <c r="H157" i="300" s="1"/>
  <c r="G189" i="300"/>
  <c r="H189" i="300" s="1"/>
  <c r="H221" i="300"/>
  <c r="H253" i="300"/>
  <c r="H285" i="300"/>
  <c r="G317" i="300"/>
  <c r="H317" i="300" s="1"/>
  <c r="G27" i="300"/>
  <c r="H27" i="300" s="1"/>
  <c r="H83" i="300"/>
  <c r="G151" i="300"/>
  <c r="H151" i="300" s="1"/>
  <c r="H243" i="300"/>
  <c r="H47" i="300"/>
  <c r="G171" i="300"/>
  <c r="H171" i="300" s="1"/>
  <c r="H255" i="300"/>
  <c r="H299" i="300"/>
  <c r="G292" i="300"/>
  <c r="H292" i="300" s="1"/>
  <c r="H276" i="300"/>
  <c r="J10" i="300"/>
  <c r="L10" i="300"/>
  <c r="G25" i="300"/>
  <c r="H25" i="300" s="1"/>
  <c r="H41" i="300"/>
  <c r="G57" i="300"/>
  <c r="H57" i="300" s="1"/>
  <c r="H22" i="300"/>
  <c r="G38" i="300"/>
  <c r="H38" i="300" s="1"/>
  <c r="H54" i="300"/>
  <c r="G70" i="300"/>
  <c r="H70" i="300" s="1"/>
  <c r="H86" i="300"/>
  <c r="G102" i="300"/>
  <c r="H102" i="300" s="1"/>
  <c r="G118" i="300"/>
  <c r="H118" i="300" s="1"/>
  <c r="G134" i="300"/>
  <c r="H134" i="300" s="1"/>
  <c r="G150" i="300"/>
  <c r="H150" i="300" s="1"/>
  <c r="G166" i="300"/>
  <c r="H166" i="300" s="1"/>
  <c r="G182" i="300"/>
  <c r="H182" i="300" s="1"/>
  <c r="H198" i="300"/>
  <c r="G214" i="300"/>
  <c r="H214" i="300" s="1"/>
  <c r="H230" i="300"/>
  <c r="G246" i="300"/>
  <c r="H246" i="300" s="1"/>
  <c r="H262" i="300"/>
  <c r="G278" i="300"/>
  <c r="H278" i="300" s="1"/>
  <c r="H294" i="300"/>
  <c r="G310" i="300"/>
  <c r="H310" i="300" s="1"/>
  <c r="G326" i="300"/>
  <c r="H326" i="300" s="1"/>
  <c r="H72" i="300"/>
  <c r="H147" i="300"/>
  <c r="G19" i="300"/>
  <c r="H19" i="300" s="1"/>
  <c r="G103" i="300"/>
  <c r="H103" i="300" s="1"/>
  <c r="H323" i="300"/>
  <c r="G23" i="300"/>
  <c r="H23" i="300" s="1"/>
  <c r="G139" i="300"/>
  <c r="H139" i="300" s="1"/>
  <c r="H175" i="300"/>
  <c r="G223" i="300"/>
  <c r="H223" i="300" s="1"/>
  <c r="G267" i="300"/>
  <c r="H267" i="300" s="1"/>
  <c r="G123" i="300"/>
  <c r="H123" i="300" s="1"/>
  <c r="H283" i="300"/>
  <c r="H251" i="300"/>
  <c r="H68" i="300"/>
  <c r="P14" i="300"/>
  <c r="G67" i="300"/>
  <c r="H67" i="300" s="1"/>
  <c r="G107" i="300"/>
  <c r="H107" i="300" s="1"/>
  <c r="G143" i="300"/>
  <c r="H143" i="300" s="1"/>
  <c r="H235" i="300"/>
  <c r="F16" i="300"/>
  <c r="G29" i="300"/>
  <c r="H29" i="300" s="1"/>
  <c r="H45" i="300"/>
  <c r="G61" i="300"/>
  <c r="H61" i="300" s="1"/>
  <c r="H26" i="300"/>
  <c r="H42" i="300"/>
  <c r="H58" i="300"/>
  <c r="G74" i="300"/>
  <c r="H74" i="300" s="1"/>
  <c r="G90" i="300"/>
  <c r="H90" i="300" s="1"/>
  <c r="G106" i="300"/>
  <c r="H106" i="300" s="1"/>
  <c r="G122" i="300"/>
  <c r="H122" i="300" s="1"/>
  <c r="G138" i="300"/>
  <c r="H138" i="300" s="1"/>
  <c r="G154" i="300"/>
  <c r="H154" i="300" s="1"/>
  <c r="G170" i="300"/>
  <c r="H170" i="300" s="1"/>
  <c r="H186" i="300"/>
  <c r="G202" i="300"/>
  <c r="H202" i="300" s="1"/>
  <c r="G218" i="300"/>
  <c r="H218" i="300" s="1"/>
  <c r="H234" i="300"/>
  <c r="H250" i="300"/>
  <c r="H266" i="300"/>
  <c r="H282" i="300"/>
  <c r="H298" i="300"/>
  <c r="H314" i="300"/>
  <c r="H330" i="300"/>
  <c r="H342" i="300"/>
  <c r="H77" i="300"/>
  <c r="G109" i="300"/>
  <c r="H109" i="300" s="1"/>
  <c r="H141" i="300"/>
  <c r="H173" i="300"/>
  <c r="G205" i="300"/>
  <c r="H205" i="300" s="1"/>
  <c r="H237" i="300"/>
  <c r="H269" i="300"/>
  <c r="G301" i="300"/>
  <c r="H301" i="300" s="1"/>
  <c r="G333" i="300"/>
  <c r="H333" i="300" s="1"/>
  <c r="H167" i="300"/>
  <c r="H215" i="300"/>
  <c r="G291" i="300"/>
  <c r="H291" i="300" s="1"/>
  <c r="H59" i="300"/>
  <c r="H295" i="300"/>
  <c r="G111" i="300"/>
  <c r="H111" i="300" s="1"/>
  <c r="G159" i="300"/>
  <c r="H159" i="300" s="1"/>
  <c r="N10" i="300"/>
  <c r="H65" i="300"/>
  <c r="G97" i="300"/>
  <c r="H97" i="300" s="1"/>
  <c r="G129" i="300"/>
  <c r="H129" i="300" s="1"/>
  <c r="G161" i="300"/>
  <c r="H161" i="300" s="1"/>
  <c r="H193" i="300"/>
  <c r="G225" i="300"/>
  <c r="H225" i="300" s="1"/>
  <c r="H257" i="300"/>
  <c r="H289" i="300"/>
  <c r="G321" i="300"/>
  <c r="H321" i="300" s="1"/>
  <c r="F15" i="300"/>
  <c r="F12" i="300"/>
  <c r="L11" i="300"/>
  <c r="N11" i="300"/>
  <c r="H33" i="300"/>
  <c r="H49" i="300"/>
  <c r="H30" i="300"/>
  <c r="G46" i="300"/>
  <c r="H46" i="300" s="1"/>
  <c r="H62" i="300"/>
  <c r="H78" i="300"/>
  <c r="G94" i="300"/>
  <c r="H94" i="300" s="1"/>
  <c r="G110" i="300"/>
  <c r="H110" i="300" s="1"/>
  <c r="G126" i="300"/>
  <c r="H126" i="300" s="1"/>
  <c r="G142" i="300"/>
  <c r="H142" i="300" s="1"/>
  <c r="H158" i="300"/>
  <c r="G174" i="300"/>
  <c r="H174" i="300" s="1"/>
  <c r="H190" i="300"/>
  <c r="H206" i="300"/>
  <c r="H222" i="300"/>
  <c r="H238" i="300"/>
  <c r="G254" i="300"/>
  <c r="H254" i="300" s="1"/>
  <c r="H270" i="300"/>
  <c r="G286" i="300"/>
  <c r="H286" i="300" s="1"/>
  <c r="H302" i="300"/>
  <c r="G318" i="300"/>
  <c r="H318" i="300" s="1"/>
  <c r="G334" i="300"/>
  <c r="H334" i="300" s="1"/>
  <c r="H81" i="300"/>
  <c r="G113" i="300"/>
  <c r="H113" i="300" s="1"/>
  <c r="G145" i="300"/>
  <c r="H145" i="300" s="1"/>
  <c r="G177" i="300"/>
  <c r="H177" i="300" s="1"/>
  <c r="H209" i="300"/>
  <c r="H241" i="300"/>
  <c r="H273" i="300"/>
  <c r="H305" i="300"/>
  <c r="G337" i="300"/>
  <c r="H337" i="300" s="1"/>
  <c r="G131" i="300"/>
  <c r="H131" i="300" s="1"/>
  <c r="H183" i="300"/>
  <c r="H231" i="300"/>
  <c r="H307" i="300"/>
  <c r="G179" i="300"/>
  <c r="H179" i="300" s="1"/>
  <c r="G79" i="300"/>
  <c r="H79" i="300" s="1"/>
  <c r="H127" i="300"/>
  <c r="H207" i="300"/>
  <c r="F14" i="300"/>
  <c r="F10" i="300"/>
  <c r="F13" i="300"/>
  <c r="F9" i="300"/>
  <c r="F8" i="300"/>
  <c r="G10" i="300" l="1"/>
  <c r="G11" i="300"/>
  <c r="H8" i="300"/>
  <c r="D18" i="157" l="1"/>
  <c r="D19" i="157"/>
  <c r="D20" i="157"/>
  <c r="H18" i="157"/>
  <c r="H19" i="157"/>
  <c r="H17" i="157"/>
  <c r="I10" i="157"/>
  <c r="I11" i="157"/>
  <c r="I12" i="157"/>
  <c r="I13" i="157"/>
  <c r="H16" i="300"/>
  <c r="H15" i="300"/>
  <c r="H14" i="300"/>
  <c r="H13" i="300"/>
  <c r="H12" i="300"/>
  <c r="H11" i="300"/>
  <c r="H10" i="300"/>
  <c r="H9" i="300"/>
  <c r="R36" i="299"/>
  <c r="R10" i="299"/>
  <c r="H23" i="166"/>
  <c r="F23" i="166"/>
  <c r="L9" i="298"/>
  <c r="H9" i="298"/>
  <c r="I9" i="298" s="1"/>
  <c r="P248" i="295" l="1"/>
  <c r="H249" i="295"/>
  <c r="J236" i="295"/>
  <c r="J212" i="295"/>
  <c r="J208" i="295"/>
  <c r="J184" i="295"/>
  <c r="J168" i="295"/>
  <c r="J160" i="295"/>
  <c r="J156" i="295"/>
  <c r="J152" i="295"/>
  <c r="J144" i="295"/>
  <c r="J136" i="295"/>
  <c r="J132" i="295"/>
  <c r="J128" i="295"/>
  <c r="J124" i="295"/>
  <c r="J120" i="295"/>
  <c r="J116" i="295"/>
  <c r="J112" i="295"/>
  <c r="J108" i="295"/>
  <c r="J104" i="295"/>
  <c r="J100" i="295"/>
  <c r="J96" i="295"/>
  <c r="J84" i="295"/>
  <c r="J80" i="295"/>
  <c r="J76" i="295"/>
  <c r="J72" i="295"/>
  <c r="J68" i="295"/>
  <c r="J52" i="295"/>
  <c r="J48" i="295"/>
  <c r="J44" i="295"/>
  <c r="J40" i="295"/>
  <c r="L236" i="295"/>
  <c r="L212" i="295"/>
  <c r="L208" i="295"/>
  <c r="L184" i="295"/>
  <c r="L168" i="295"/>
  <c r="L160" i="295"/>
  <c r="L156" i="295"/>
  <c r="L152" i="295"/>
  <c r="L144" i="295"/>
  <c r="L136" i="295"/>
  <c r="L132" i="295"/>
  <c r="L128" i="295"/>
  <c r="L124" i="295"/>
  <c r="L120" i="295"/>
  <c r="L116" i="295"/>
  <c r="L112" i="295"/>
  <c r="L108" i="295"/>
  <c r="L104" i="295"/>
  <c r="L100" i="295"/>
  <c r="L96" i="295"/>
  <c r="L84" i="295"/>
  <c r="L80" i="295"/>
  <c r="L76" i="295"/>
  <c r="L72" i="295"/>
  <c r="L68" i="295"/>
  <c r="L52" i="295"/>
  <c r="L48" i="295"/>
  <c r="L44" i="295"/>
  <c r="L40" i="295"/>
  <c r="N236" i="295"/>
  <c r="N212" i="295"/>
  <c r="N208" i="295"/>
  <c r="N184" i="295"/>
  <c r="N168" i="295"/>
  <c r="N160" i="295"/>
  <c r="N156" i="295"/>
  <c r="N152" i="295"/>
  <c r="N144" i="295"/>
  <c r="N136" i="295"/>
  <c r="N132" i="295"/>
  <c r="N128" i="295"/>
  <c r="N124" i="295"/>
  <c r="N120" i="295"/>
  <c r="N116" i="295"/>
  <c r="N112" i="295"/>
  <c r="N108" i="295"/>
  <c r="N104" i="295"/>
  <c r="N100" i="295"/>
  <c r="N96" i="295"/>
  <c r="N84" i="295"/>
  <c r="N80" i="295"/>
  <c r="N76" i="295"/>
  <c r="N72" i="295"/>
  <c r="N68" i="295"/>
  <c r="N52" i="295"/>
  <c r="N48" i="295"/>
  <c r="N44" i="295"/>
  <c r="N40" i="295"/>
  <c r="P244" i="295"/>
  <c r="P240" i="295"/>
  <c r="P236" i="295"/>
  <c r="P232" i="295"/>
  <c r="P224" i="295"/>
  <c r="P220" i="295"/>
  <c r="P216" i="295"/>
  <c r="P212" i="295"/>
  <c r="P208" i="295"/>
  <c r="P204" i="295"/>
  <c r="P200" i="295"/>
  <c r="P196" i="295"/>
  <c r="P192" i="295"/>
  <c r="P188" i="295"/>
  <c r="P184" i="295"/>
  <c r="P180" i="295"/>
  <c r="P176" i="295"/>
  <c r="P168" i="295"/>
  <c r="P164" i="295"/>
  <c r="P160" i="295"/>
  <c r="P156" i="295"/>
  <c r="P152" i="295"/>
  <c r="P148" i="295"/>
  <c r="P144" i="295"/>
  <c r="P140" i="295"/>
  <c r="P136" i="295"/>
  <c r="P132" i="295"/>
  <c r="P128" i="295"/>
  <c r="P124" i="295"/>
  <c r="P120" i="295"/>
  <c r="P116" i="295"/>
  <c r="P112" i="295"/>
  <c r="P108" i="295"/>
  <c r="P104" i="295"/>
  <c r="P100" i="295"/>
  <c r="P96" i="295"/>
  <c r="P92" i="295"/>
  <c r="P88" i="295"/>
  <c r="P84" i="295"/>
  <c r="P80" i="295"/>
  <c r="P76" i="295"/>
  <c r="P72" i="295"/>
  <c r="P68" i="295"/>
  <c r="P64" i="295"/>
  <c r="P60" i="295"/>
  <c r="P56" i="295"/>
  <c r="P52" i="295"/>
  <c r="P48" i="295"/>
  <c r="P44" i="295"/>
  <c r="P40" i="295"/>
  <c r="J36" i="295"/>
  <c r="J231" i="295"/>
  <c r="J219" i="295"/>
  <c r="J207" i="295"/>
  <c r="J199" i="295"/>
  <c r="J187" i="295"/>
  <c r="J175" i="295"/>
  <c r="J167" i="295"/>
  <c r="J163" i="295"/>
  <c r="J159" i="295"/>
  <c r="J155" i="295"/>
  <c r="J151" i="295"/>
  <c r="J147" i="295"/>
  <c r="J143" i="295"/>
  <c r="J139" i="295"/>
  <c r="J135" i="295"/>
  <c r="J131" i="295"/>
  <c r="J123" i="295"/>
  <c r="J107" i="295"/>
  <c r="J103" i="295"/>
  <c r="J91" i="295"/>
  <c r="J79" i="295"/>
  <c r="J242" i="295"/>
  <c r="J222" i="295"/>
  <c r="J214" i="295"/>
  <c r="J210" i="295"/>
  <c r="J206" i="295"/>
  <c r="J174" i="295"/>
  <c r="J170" i="295"/>
  <c r="J166" i="295"/>
  <c r="J154" i="295"/>
  <c r="J150" i="295"/>
  <c r="J142" i="295"/>
  <c r="J134" i="295"/>
  <c r="J130" i="295"/>
  <c r="J126" i="295"/>
  <c r="J122" i="295"/>
  <c r="J118" i="295"/>
  <c r="J110" i="295"/>
  <c r="J106" i="295"/>
  <c r="J102" i="295"/>
  <c r="J90" i="295"/>
  <c r="J78" i="295"/>
  <c r="J74" i="295"/>
  <c r="J70" i="295"/>
  <c r="J66" i="295"/>
  <c r="J58" i="295"/>
  <c r="J50" i="295"/>
  <c r="J46" i="295"/>
  <c r="J42" i="295"/>
  <c r="J38" i="295"/>
  <c r="L242" i="295"/>
  <c r="L222" i="295"/>
  <c r="L214" i="295"/>
  <c r="L210" i="295"/>
  <c r="L206" i="295"/>
  <c r="L174" i="295"/>
  <c r="L170" i="295"/>
  <c r="L166" i="295"/>
  <c r="L154" i="295"/>
  <c r="L150" i="295"/>
  <c r="L142" i="295"/>
  <c r="L134" i="295"/>
  <c r="L130" i="295"/>
  <c r="L126" i="295"/>
  <c r="L122" i="295"/>
  <c r="L118" i="295"/>
  <c r="L110" i="295"/>
  <c r="L106" i="295"/>
  <c r="L102" i="295"/>
  <c r="L90" i="295"/>
  <c r="L78" i="295"/>
  <c r="L74" i="295"/>
  <c r="L70" i="295"/>
  <c r="L66" i="295"/>
  <c r="L58" i="295"/>
  <c r="L50" i="295"/>
  <c r="L46" i="295"/>
  <c r="L42" i="295"/>
  <c r="L38" i="295"/>
  <c r="N242" i="295"/>
  <c r="N222" i="295"/>
  <c r="N214" i="295"/>
  <c r="N210" i="295"/>
  <c r="N206" i="295"/>
  <c r="N174" i="295"/>
  <c r="N170" i="295"/>
  <c r="N166" i="295"/>
  <c r="N154" i="295"/>
  <c r="N150" i="295"/>
  <c r="N142" i="295"/>
  <c r="N134" i="295"/>
  <c r="N130" i="295"/>
  <c r="N126" i="295"/>
  <c r="N122" i="295"/>
  <c r="N118" i="295"/>
  <c r="N110" i="295"/>
  <c r="N106" i="295"/>
  <c r="N102" i="295"/>
  <c r="N90" i="295"/>
  <c r="N78" i="295"/>
  <c r="N74" i="295"/>
  <c r="N70" i="295"/>
  <c r="N66" i="295"/>
  <c r="N58" i="295"/>
  <c r="N50" i="295"/>
  <c r="N46" i="295"/>
  <c r="N42" i="295"/>
  <c r="N38" i="295"/>
  <c r="P242" i="295"/>
  <c r="P238" i="295"/>
  <c r="P234" i="295"/>
  <c r="P230" i="295"/>
  <c r="P226" i="295"/>
  <c r="P222" i="295"/>
  <c r="P218" i="295"/>
  <c r="P214" i="295"/>
  <c r="P210" i="295"/>
  <c r="P206" i="295"/>
  <c r="P202" i="295"/>
  <c r="P198" i="295"/>
  <c r="P194" i="295"/>
  <c r="P190" i="295"/>
  <c r="P186" i="295"/>
  <c r="P182" i="295"/>
  <c r="P178" i="295"/>
  <c r="P174" i="295"/>
  <c r="P170" i="295"/>
  <c r="P166" i="295"/>
  <c r="P162" i="295"/>
  <c r="P158" i="295"/>
  <c r="P154" i="295"/>
  <c r="P150" i="295"/>
  <c r="P146" i="295"/>
  <c r="P142" i="295"/>
  <c r="P134" i="295"/>
  <c r="P130" i="295"/>
  <c r="P126" i="295"/>
  <c r="P122" i="295"/>
  <c r="P118" i="295"/>
  <c r="P114" i="295"/>
  <c r="P110" i="295"/>
  <c r="P106" i="295"/>
  <c r="P102" i="295"/>
  <c r="P98" i="295"/>
  <c r="P94" i="295"/>
  <c r="P90" i="295"/>
  <c r="P86" i="295"/>
  <c r="P82" i="295"/>
  <c r="P78" i="295"/>
  <c r="P74" i="295"/>
  <c r="P70" i="295"/>
  <c r="P66" i="295"/>
  <c r="P62" i="295"/>
  <c r="P58" i="295"/>
  <c r="P54" i="295"/>
  <c r="P50" i="295"/>
  <c r="P46" i="295"/>
  <c r="P42" i="295"/>
  <c r="P38" i="295"/>
  <c r="J237" i="295"/>
  <c r="J201" i="295"/>
  <c r="J153" i="295"/>
  <c r="J149" i="295"/>
  <c r="J141" i="295"/>
  <c r="J129" i="295"/>
  <c r="J121" i="295"/>
  <c r="J113" i="295"/>
  <c r="J101" i="295"/>
  <c r="J97" i="295"/>
  <c r="J85" i="295"/>
  <c r="J81" i="295"/>
  <c r="J75" i="295"/>
  <c r="J71" i="295"/>
  <c r="J55" i="295"/>
  <c r="J47" i="295"/>
  <c r="J43" i="295"/>
  <c r="J39" i="295"/>
  <c r="L36" i="295"/>
  <c r="L231" i="295"/>
  <c r="L219" i="295"/>
  <c r="L207" i="295"/>
  <c r="L199" i="295"/>
  <c r="L187" i="295"/>
  <c r="L175" i="295"/>
  <c r="L167" i="295"/>
  <c r="L163" i="295"/>
  <c r="L159" i="295"/>
  <c r="L155" i="295"/>
  <c r="L151" i="295"/>
  <c r="L147" i="295"/>
  <c r="L143" i="295"/>
  <c r="L139" i="295"/>
  <c r="L135" i="295"/>
  <c r="L131" i="295"/>
  <c r="L123" i="295"/>
  <c r="L107" i="295"/>
  <c r="L103" i="295"/>
  <c r="L91" i="295"/>
  <c r="L79" i="295"/>
  <c r="L75" i="295"/>
  <c r="L71" i="295"/>
  <c r="L55" i="295"/>
  <c r="L47" i="295"/>
  <c r="L43" i="295"/>
  <c r="L39" i="295"/>
  <c r="N36" i="295"/>
  <c r="N231" i="295"/>
  <c r="N219" i="295"/>
  <c r="N207" i="295"/>
  <c r="N199" i="295"/>
  <c r="N187" i="295"/>
  <c r="N175" i="295"/>
  <c r="N167" i="295"/>
  <c r="N163" i="295"/>
  <c r="N159" i="295"/>
  <c r="N155" i="295"/>
  <c r="N151" i="295"/>
  <c r="N147" i="295"/>
  <c r="N143" i="295"/>
  <c r="N139" i="295"/>
  <c r="N135" i="295"/>
  <c r="N131" i="295"/>
  <c r="N123" i="295"/>
  <c r="N107" i="295"/>
  <c r="N103" i="295"/>
  <c r="N91" i="295"/>
  <c r="N79" i="295"/>
  <c r="N75" i="295"/>
  <c r="N71" i="295"/>
  <c r="N55" i="295"/>
  <c r="N47" i="295"/>
  <c r="N43" i="295"/>
  <c r="N39" i="295"/>
  <c r="P36" i="295"/>
  <c r="P239" i="295"/>
  <c r="P235" i="295"/>
  <c r="P231" i="295"/>
  <c r="P223" i="295"/>
  <c r="P219" i="295"/>
  <c r="P215" i="295"/>
  <c r="P211" i="295"/>
  <c r="P207" i="295"/>
  <c r="P203" i="295"/>
  <c r="P199" i="295"/>
  <c r="P195" i="295"/>
  <c r="P191" i="295"/>
  <c r="P187" i="295"/>
  <c r="P183" i="295"/>
  <c r="P179" i="295"/>
  <c r="P175" i="295"/>
  <c r="P167" i="295"/>
  <c r="P163" i="295"/>
  <c r="P159" i="295"/>
  <c r="P155" i="295"/>
  <c r="P151" i="295"/>
  <c r="P147" i="295"/>
  <c r="P143" i="295"/>
  <c r="P139" i="295"/>
  <c r="P135" i="295"/>
  <c r="P131" i="295"/>
  <c r="P123" i="295"/>
  <c r="P115" i="295"/>
  <c r="P107" i="295"/>
  <c r="P103" i="295"/>
  <c r="P99" i="295"/>
  <c r="P91" i="295"/>
  <c r="P87" i="295"/>
  <c r="P83" i="295"/>
  <c r="P79" i="295"/>
  <c r="P75" i="295"/>
  <c r="P71" i="295"/>
  <c r="P67" i="295"/>
  <c r="P63" i="295"/>
  <c r="P59" i="295"/>
  <c r="P55" i="295"/>
  <c r="P51" i="295"/>
  <c r="P47" i="295"/>
  <c r="P43" i="295"/>
  <c r="P39" i="295"/>
  <c r="J77" i="295"/>
  <c r="J69" i="295"/>
  <c r="J61" i="295"/>
  <c r="J45" i="295"/>
  <c r="J41" i="295"/>
  <c r="J37" i="295"/>
  <c r="L237" i="295"/>
  <c r="L201" i="295"/>
  <c r="L153" i="295"/>
  <c r="L149" i="295"/>
  <c r="L141" i="295"/>
  <c r="L129" i="295"/>
  <c r="L121" i="295"/>
  <c r="L113" i="295"/>
  <c r="L101" i="295"/>
  <c r="L97" i="295"/>
  <c r="L85" i="295"/>
  <c r="L81" i="295"/>
  <c r="L77" i="295"/>
  <c r="L69" i="295"/>
  <c r="L61" i="295"/>
  <c r="L45" i="295"/>
  <c r="L41" i="295"/>
  <c r="L37" i="295"/>
  <c r="N237" i="295"/>
  <c r="N201" i="295"/>
  <c r="N153" i="295"/>
  <c r="N149" i="295"/>
  <c r="N141" i="295"/>
  <c r="N129" i="295"/>
  <c r="N121" i="295"/>
  <c r="N113" i="295"/>
  <c r="N101" i="295"/>
  <c r="N97" i="295"/>
  <c r="N85" i="295"/>
  <c r="N81" i="295"/>
  <c r="N77" i="295"/>
  <c r="N69" i="295"/>
  <c r="N61" i="295"/>
  <c r="N45" i="295"/>
  <c r="N41" i="295"/>
  <c r="N37" i="295"/>
  <c r="P245" i="295"/>
  <c r="P241" i="295"/>
  <c r="P237" i="295"/>
  <c r="P233" i="295"/>
  <c r="P229" i="295"/>
  <c r="P217" i="295"/>
  <c r="P213" i="295"/>
  <c r="P209" i="295"/>
  <c r="P205" i="295"/>
  <c r="P201" i="295"/>
  <c r="P197" i="295"/>
  <c r="P193" i="295"/>
  <c r="P189" i="295"/>
  <c r="P185" i="295"/>
  <c r="P181" i="295"/>
  <c r="P177" i="295"/>
  <c r="P173" i="295"/>
  <c r="P165" i="295"/>
  <c r="P161" i="295"/>
  <c r="P157" i="295"/>
  <c r="P153" i="295"/>
  <c r="P149" i="295"/>
  <c r="P145" i="295"/>
  <c r="P141" i="295"/>
  <c r="P137" i="295"/>
  <c r="P133" i="295"/>
  <c r="P129" i="295"/>
  <c r="P121" i="295"/>
  <c r="P117" i="295"/>
  <c r="P113" i="295"/>
  <c r="P101" i="295"/>
  <c r="P97" i="295"/>
  <c r="P89" i="295"/>
  <c r="P85" i="295"/>
  <c r="P81" i="295"/>
  <c r="P77" i="295"/>
  <c r="P73" i="295"/>
  <c r="P69" i="295"/>
  <c r="P65" i="295"/>
  <c r="P61" i="295"/>
  <c r="P57" i="295"/>
  <c r="P49" i="295"/>
  <c r="P45" i="295"/>
  <c r="P41" i="295"/>
  <c r="P37" i="295"/>
  <c r="L23" i="166"/>
  <c r="P8" i="295"/>
  <c r="J8" i="295"/>
  <c r="L8" i="295"/>
  <c r="N8" i="295"/>
  <c r="J10" i="295"/>
  <c r="J27" i="295"/>
  <c r="J19" i="295"/>
  <c r="J11" i="295"/>
  <c r="L10" i="295"/>
  <c r="L27" i="295"/>
  <c r="L19" i="295"/>
  <c r="L11" i="295"/>
  <c r="N10" i="295"/>
  <c r="N27" i="295"/>
  <c r="N19" i="295"/>
  <c r="N11" i="295"/>
  <c r="P10" i="295"/>
  <c r="P31" i="295"/>
  <c r="P27" i="295"/>
  <c r="P19" i="295"/>
  <c r="P15" i="295"/>
  <c r="P11" i="295"/>
  <c r="J22" i="295"/>
  <c r="J18" i="295"/>
  <c r="J14" i="295"/>
  <c r="L22" i="295"/>
  <c r="L18" i="295"/>
  <c r="L14" i="295"/>
  <c r="N22" i="295"/>
  <c r="N18" i="295"/>
  <c r="N14" i="295"/>
  <c r="P34" i="295"/>
  <c r="P30" i="295"/>
  <c r="P26" i="295"/>
  <c r="P22" i="295"/>
  <c r="P18" i="295"/>
  <c r="P14" i="295"/>
  <c r="J33" i="295"/>
  <c r="J25" i="295"/>
  <c r="L33" i="295"/>
  <c r="L25" i="295"/>
  <c r="N33" i="295"/>
  <c r="N25" i="295"/>
  <c r="P33" i="295"/>
  <c r="P29" i="295"/>
  <c r="P25" i="295"/>
  <c r="P17" i="295"/>
  <c r="P13" i="295"/>
  <c r="P32" i="295"/>
  <c r="P24" i="295"/>
  <c r="P20" i="295"/>
  <c r="P16" i="295"/>
  <c r="P12" i="295"/>
  <c r="F23" i="157"/>
  <c r="B23" i="166"/>
  <c r="I23" i="166" s="1"/>
  <c r="F8" i="295"/>
  <c r="J23" i="166"/>
  <c r="L17" i="298"/>
  <c r="H17" i="298"/>
  <c r="I17" i="298" s="1"/>
  <c r="L16" i="298"/>
  <c r="H16" i="298"/>
  <c r="I16" i="298" s="1"/>
  <c r="L15" i="298"/>
  <c r="H15" i="298"/>
  <c r="I15" i="298" s="1"/>
  <c r="L14" i="298"/>
  <c r="H14" i="298"/>
  <c r="I14" i="298" s="1"/>
  <c r="L13" i="298"/>
  <c r="H13" i="298"/>
  <c r="I13" i="298" s="1"/>
  <c r="L12" i="298"/>
  <c r="H12" i="298"/>
  <c r="I12" i="298" s="1"/>
  <c r="L11" i="298"/>
  <c r="H11" i="298"/>
  <c r="I11" i="298" s="1"/>
  <c r="L10" i="298"/>
  <c r="H10" i="298"/>
  <c r="I10" i="298" s="1"/>
  <c r="F28" i="165"/>
  <c r="F27" i="165"/>
  <c r="F26" i="165"/>
  <c r="C21" i="157"/>
  <c r="F25" i="165"/>
  <c r="M36" i="297"/>
  <c r="I10" i="297"/>
  <c r="H252" i="295" l="1"/>
  <c r="H257" i="295"/>
  <c r="G11" i="295"/>
  <c r="G27" i="295"/>
  <c r="H256" i="295"/>
  <c r="H261" i="295"/>
  <c r="H250" i="295"/>
  <c r="G41" i="295"/>
  <c r="G38" i="295"/>
  <c r="G70" i="295"/>
  <c r="G102" i="295"/>
  <c r="G118" i="295"/>
  <c r="G134" i="295"/>
  <c r="G150" i="295"/>
  <c r="G166" i="295"/>
  <c r="G214" i="295"/>
  <c r="G91" i="295"/>
  <c r="G107" i="295"/>
  <c r="G123" i="295"/>
  <c r="G139" i="295"/>
  <c r="G155" i="295"/>
  <c r="G187" i="295"/>
  <c r="G219" i="295"/>
  <c r="H253" i="295"/>
  <c r="H262" i="295"/>
  <c r="G43" i="295"/>
  <c r="G75" i="295"/>
  <c r="G46" i="295"/>
  <c r="G78" i="295"/>
  <c r="G110" i="295"/>
  <c r="G126" i="295"/>
  <c r="G142" i="295"/>
  <c r="G174" i="295"/>
  <c r="G206" i="295"/>
  <c r="G222" i="295"/>
  <c r="G131" i="295"/>
  <c r="G147" i="295"/>
  <c r="G163" i="295"/>
  <c r="H243" i="295"/>
  <c r="H259" i="295"/>
  <c r="H254" i="295"/>
  <c r="H255" i="295"/>
  <c r="G81" i="295"/>
  <c r="G97" i="295"/>
  <c r="G113" i="295"/>
  <c r="G129" i="295"/>
  <c r="H260" i="295"/>
  <c r="H251" i="295"/>
  <c r="H258" i="295"/>
  <c r="G85" i="295"/>
  <c r="G101" i="295"/>
  <c r="G149" i="295"/>
  <c r="G40" i="295"/>
  <c r="G72" i="295"/>
  <c r="G104" i="295"/>
  <c r="G120" i="295"/>
  <c r="G136" i="295"/>
  <c r="G152" i="295"/>
  <c r="G168" i="295"/>
  <c r="G184" i="295"/>
  <c r="G45" i="295"/>
  <c r="G61" i="295"/>
  <c r="G77" i="295"/>
  <c r="G39" i="295"/>
  <c r="G55" i="295"/>
  <c r="G71" i="295"/>
  <c r="G121" i="295"/>
  <c r="G153" i="295"/>
  <c r="G201" i="295"/>
  <c r="G42" i="295"/>
  <c r="G58" i="295"/>
  <c r="G74" i="295"/>
  <c r="G90" i="295"/>
  <c r="G106" i="295"/>
  <c r="G122" i="295"/>
  <c r="G154" i="295"/>
  <c r="G170" i="295"/>
  <c r="G79" i="295"/>
  <c r="G143" i="295"/>
  <c r="G159" i="295"/>
  <c r="G175" i="295"/>
  <c r="G207" i="295"/>
  <c r="G44" i="295"/>
  <c r="G76" i="295"/>
  <c r="G108" i="295"/>
  <c r="G124" i="295"/>
  <c r="G156" i="295"/>
  <c r="G236" i="295"/>
  <c r="G141" i="295"/>
  <c r="G237" i="295"/>
  <c r="G48" i="295"/>
  <c r="G80" i="295"/>
  <c r="G96" i="295"/>
  <c r="G112" i="295"/>
  <c r="G128" i="295"/>
  <c r="G144" i="295"/>
  <c r="G160" i="295"/>
  <c r="G208" i="295"/>
  <c r="G37" i="295"/>
  <c r="G69" i="295"/>
  <c r="G47" i="295"/>
  <c r="G50" i="295"/>
  <c r="G66" i="295"/>
  <c r="G130" i="295"/>
  <c r="G210" i="295"/>
  <c r="G242" i="295"/>
  <c r="G103" i="295"/>
  <c r="G135" i="295"/>
  <c r="G151" i="295"/>
  <c r="G167" i="295"/>
  <c r="G199" i="295"/>
  <c r="G231" i="295"/>
  <c r="G36" i="295"/>
  <c r="G52" i="295"/>
  <c r="G68" i="295"/>
  <c r="G84" i="295"/>
  <c r="G100" i="295"/>
  <c r="G116" i="295"/>
  <c r="G132" i="295"/>
  <c r="G212" i="295"/>
  <c r="G25" i="295"/>
  <c r="M23" i="166"/>
  <c r="G8" i="295"/>
  <c r="H8" i="295" s="1"/>
  <c r="G22" i="295"/>
  <c r="G14" i="295"/>
  <c r="G33" i="295"/>
  <c r="G18" i="295"/>
  <c r="G19" i="295"/>
  <c r="G10" i="295"/>
  <c r="K35" i="257"/>
  <c r="L35" i="257" s="1"/>
  <c r="K31" i="257"/>
  <c r="L31" i="257" s="1"/>
  <c r="K27" i="257"/>
  <c r="L27" i="257" s="1"/>
  <c r="K23" i="257"/>
  <c r="L23" i="257" s="1"/>
  <c r="K19" i="257"/>
  <c r="L19" i="257" s="1"/>
  <c r="K15" i="257"/>
  <c r="L15" i="257" s="1"/>
  <c r="P262" i="257"/>
  <c r="P258" i="257"/>
  <c r="P254" i="257"/>
  <c r="P250" i="257"/>
  <c r="S247" i="257"/>
  <c r="S243" i="257"/>
  <c r="S235" i="257"/>
  <c r="S231" i="257"/>
  <c r="S223" i="257"/>
  <c r="S219" i="257"/>
  <c r="S211" i="257"/>
  <c r="S207" i="257"/>
  <c r="S203" i="257"/>
  <c r="S199" i="257"/>
  <c r="S195" i="257"/>
  <c r="S187" i="257"/>
  <c r="S183" i="257"/>
  <c r="S179" i="257"/>
  <c r="S175" i="257"/>
  <c r="S171" i="257"/>
  <c r="S167" i="257"/>
  <c r="S159" i="257"/>
  <c r="S155" i="257"/>
  <c r="S151" i="257"/>
  <c r="S147" i="257"/>
  <c r="S143" i="257"/>
  <c r="S139" i="257"/>
  <c r="S135" i="257"/>
  <c r="S131" i="257"/>
  <c r="S127" i="257"/>
  <c r="S123" i="257"/>
  <c r="S119" i="257"/>
  <c r="S115" i="257"/>
  <c r="S111" i="257"/>
  <c r="S107" i="257"/>
  <c r="S103" i="257"/>
  <c r="S99" i="257"/>
  <c r="S95" i="257"/>
  <c r="S91" i="257"/>
  <c r="S87" i="257"/>
  <c r="S83" i="257"/>
  <c r="S79" i="257"/>
  <c r="S75" i="257"/>
  <c r="S71" i="257"/>
  <c r="S67" i="257"/>
  <c r="S63" i="257"/>
  <c r="S59" i="257"/>
  <c r="S55" i="257"/>
  <c r="S51" i="257"/>
  <c r="S47" i="257"/>
  <c r="S43" i="257"/>
  <c r="S39" i="257"/>
  <c r="T262" i="257"/>
  <c r="T258" i="257"/>
  <c r="T254" i="257"/>
  <c r="T250" i="257"/>
  <c r="AB11" i="257"/>
  <c r="AB32" i="257"/>
  <c r="AB28" i="257"/>
  <c r="AB24" i="257"/>
  <c r="AB20" i="257"/>
  <c r="AB16" i="257"/>
  <c r="AB12" i="257"/>
  <c r="AD33" i="257"/>
  <c r="AD29" i="257"/>
  <c r="AD25" i="257"/>
  <c r="AD21" i="257"/>
  <c r="AD17" i="257"/>
  <c r="AD13" i="257"/>
  <c r="AF34" i="257"/>
  <c r="AF26" i="257"/>
  <c r="AF22" i="257"/>
  <c r="AF18" i="257"/>
  <c r="AF14" i="257"/>
  <c r="O151" i="257"/>
  <c r="P151" i="257" s="1"/>
  <c r="O34" i="257"/>
  <c r="P34" i="257" s="1"/>
  <c r="O26" i="257"/>
  <c r="P26" i="257" s="1"/>
  <c r="O18" i="257"/>
  <c r="P18" i="257" s="1"/>
  <c r="O14" i="257"/>
  <c r="P14" i="257" s="1"/>
  <c r="O243" i="257"/>
  <c r="P243" i="257" s="1"/>
  <c r="O235" i="257"/>
  <c r="P235" i="257" s="1"/>
  <c r="P227" i="257"/>
  <c r="O223" i="257"/>
  <c r="P223" i="257" s="1"/>
  <c r="O215" i="257"/>
  <c r="P215" i="257" s="1"/>
  <c r="O207" i="257"/>
  <c r="P207" i="257" s="1"/>
  <c r="O199" i="257"/>
  <c r="P199" i="257" s="1"/>
  <c r="O191" i="257"/>
  <c r="P191" i="257" s="1"/>
  <c r="P183" i="257"/>
  <c r="O175" i="257"/>
  <c r="P175" i="257" s="1"/>
  <c r="O167" i="257"/>
  <c r="P167" i="257" s="1"/>
  <c r="O155" i="257"/>
  <c r="P155" i="257" s="1"/>
  <c r="AF211" i="257"/>
  <c r="O30" i="257"/>
  <c r="P30" i="257" s="1"/>
  <c r="O22" i="257"/>
  <c r="P22" i="257" s="1"/>
  <c r="O247" i="257"/>
  <c r="P247" i="257" s="1"/>
  <c r="O239" i="257"/>
  <c r="P239" i="257" s="1"/>
  <c r="O231" i="257"/>
  <c r="P231" i="257" s="1"/>
  <c r="O219" i="257"/>
  <c r="P219" i="257" s="1"/>
  <c r="O211" i="257"/>
  <c r="P211" i="257" s="1"/>
  <c r="O203" i="257"/>
  <c r="P203" i="257" s="1"/>
  <c r="O195" i="257"/>
  <c r="P195" i="257" s="1"/>
  <c r="O187" i="257"/>
  <c r="P187" i="257" s="1"/>
  <c r="O179" i="257"/>
  <c r="P179" i="257" s="1"/>
  <c r="O171" i="257"/>
  <c r="P171" i="257" s="1"/>
  <c r="P163" i="257"/>
  <c r="O159" i="257"/>
  <c r="P159" i="257" s="1"/>
  <c r="P143" i="257"/>
  <c r="O147" i="257"/>
  <c r="P147" i="257" s="1"/>
  <c r="O139" i="257"/>
  <c r="P139" i="257" s="1"/>
  <c r="O131" i="257"/>
  <c r="P131" i="257" s="1"/>
  <c r="O123" i="257"/>
  <c r="P123" i="257" s="1"/>
  <c r="P115" i="257"/>
  <c r="O107" i="257"/>
  <c r="P107" i="257" s="1"/>
  <c r="O99" i="257"/>
  <c r="P99" i="257" s="1"/>
  <c r="O95" i="257"/>
  <c r="P95" i="257" s="1"/>
  <c r="O91" i="257"/>
  <c r="P91" i="257" s="1"/>
  <c r="O83" i="257"/>
  <c r="P83" i="257" s="1"/>
  <c r="O75" i="257"/>
  <c r="P75" i="257" s="1"/>
  <c r="O71" i="257"/>
  <c r="P71" i="257" s="1"/>
  <c r="O63" i="257"/>
  <c r="P63" i="257" s="1"/>
  <c r="O55" i="257"/>
  <c r="P55" i="257" s="1"/>
  <c r="O47" i="257"/>
  <c r="P47" i="257" s="1"/>
  <c r="O43" i="257"/>
  <c r="P43" i="257" s="1"/>
  <c r="W32" i="257"/>
  <c r="X32" i="257" s="1"/>
  <c r="W24" i="257"/>
  <c r="X24" i="257" s="1"/>
  <c r="W20" i="257"/>
  <c r="X20" i="257" s="1"/>
  <c r="W16" i="257"/>
  <c r="X16" i="257" s="1"/>
  <c r="W12" i="257"/>
  <c r="X12" i="257" s="1"/>
  <c r="W243" i="257"/>
  <c r="X243" i="257" s="1"/>
  <c r="W235" i="257"/>
  <c r="X235" i="257" s="1"/>
  <c r="W227" i="257"/>
  <c r="X227" i="257" s="1"/>
  <c r="W219" i="257"/>
  <c r="X219" i="257" s="1"/>
  <c r="W211" i="257"/>
  <c r="X211" i="257" s="1"/>
  <c r="W203" i="257"/>
  <c r="X203" i="257" s="1"/>
  <c r="W195" i="257"/>
  <c r="X195" i="257" s="1"/>
  <c r="W187" i="257"/>
  <c r="X187" i="257" s="1"/>
  <c r="W179" i="257"/>
  <c r="X179" i="257" s="1"/>
  <c r="W171" i="257"/>
  <c r="X171" i="257" s="1"/>
  <c r="X163" i="257"/>
  <c r="W155" i="257"/>
  <c r="X155" i="257" s="1"/>
  <c r="X143" i="257"/>
  <c r="W135" i="257"/>
  <c r="X135" i="257" s="1"/>
  <c r="W127" i="257"/>
  <c r="X127" i="257" s="1"/>
  <c r="W119" i="257"/>
  <c r="X119" i="257" s="1"/>
  <c r="W111" i="257"/>
  <c r="X111" i="257" s="1"/>
  <c r="W103" i="257"/>
  <c r="X103" i="257" s="1"/>
  <c r="W87" i="257"/>
  <c r="X87" i="257" s="1"/>
  <c r="W79" i="257"/>
  <c r="X79" i="257" s="1"/>
  <c r="W71" i="257"/>
  <c r="X71" i="257" s="1"/>
  <c r="W63" i="257"/>
  <c r="X63" i="257" s="1"/>
  <c r="W55" i="257"/>
  <c r="X55" i="257" s="1"/>
  <c r="W47" i="257"/>
  <c r="X47" i="257" s="1"/>
  <c r="W43" i="257"/>
  <c r="X43" i="257" s="1"/>
  <c r="X262" i="257"/>
  <c r="X254" i="257"/>
  <c r="AB243" i="257"/>
  <c r="AB235" i="257"/>
  <c r="AB227" i="257"/>
  <c r="AB219" i="257"/>
  <c r="AB211" i="257"/>
  <c r="AB203" i="257"/>
  <c r="AB195" i="257"/>
  <c r="AB187" i="257"/>
  <c r="AB179" i="257"/>
  <c r="AB171" i="257"/>
  <c r="AB155" i="257"/>
  <c r="AB143" i="257"/>
  <c r="AB139" i="257"/>
  <c r="AB131" i="257"/>
  <c r="AB123" i="257"/>
  <c r="AB115" i="257"/>
  <c r="AB107" i="257"/>
  <c r="AB99" i="257"/>
  <c r="AB95" i="257"/>
  <c r="AB91" i="257"/>
  <c r="AB83" i="257"/>
  <c r="AB75" i="257"/>
  <c r="AB71" i="257"/>
  <c r="AB63" i="257"/>
  <c r="AB55" i="257"/>
  <c r="AB47" i="257"/>
  <c r="AB43" i="257"/>
  <c r="AB39" i="257"/>
  <c r="AD249" i="257"/>
  <c r="AF247" i="257"/>
  <c r="AF239" i="257"/>
  <c r="AF231" i="257"/>
  <c r="AF227" i="257"/>
  <c r="AF219" i="257"/>
  <c r="AF215" i="257"/>
  <c r="O135" i="257"/>
  <c r="P135" i="257" s="1"/>
  <c r="O127" i="257"/>
  <c r="P127" i="257" s="1"/>
  <c r="O119" i="257"/>
  <c r="P119" i="257" s="1"/>
  <c r="P111" i="257"/>
  <c r="O103" i="257"/>
  <c r="P103" i="257" s="1"/>
  <c r="O87" i="257"/>
  <c r="P87" i="257" s="1"/>
  <c r="O79" i="257"/>
  <c r="P79" i="257" s="1"/>
  <c r="O67" i="257"/>
  <c r="P67" i="257" s="1"/>
  <c r="O59" i="257"/>
  <c r="P59" i="257" s="1"/>
  <c r="P51" i="257"/>
  <c r="O39" i="257"/>
  <c r="P39" i="257" s="1"/>
  <c r="W11" i="257"/>
  <c r="X11" i="257" s="1"/>
  <c r="W28" i="257"/>
  <c r="X28" i="257" s="1"/>
  <c r="W247" i="257"/>
  <c r="X247" i="257" s="1"/>
  <c r="X239" i="257"/>
  <c r="X231" i="257"/>
  <c r="W223" i="257"/>
  <c r="X223" i="257" s="1"/>
  <c r="W215" i="257"/>
  <c r="X215" i="257" s="1"/>
  <c r="W207" i="257"/>
  <c r="X207" i="257" s="1"/>
  <c r="W199" i="257"/>
  <c r="X199" i="257" s="1"/>
  <c r="W191" i="257"/>
  <c r="X191" i="257" s="1"/>
  <c r="W183" i="257"/>
  <c r="X183" i="257" s="1"/>
  <c r="W175" i="257"/>
  <c r="X175" i="257" s="1"/>
  <c r="W167" i="257"/>
  <c r="X167" i="257" s="1"/>
  <c r="W159" i="257"/>
  <c r="X159" i="257" s="1"/>
  <c r="W151" i="257"/>
  <c r="X151" i="257" s="1"/>
  <c r="W147" i="257"/>
  <c r="X147" i="257" s="1"/>
  <c r="W139" i="257"/>
  <c r="X139" i="257" s="1"/>
  <c r="W131" i="257"/>
  <c r="X131" i="257" s="1"/>
  <c r="W123" i="257"/>
  <c r="X123" i="257" s="1"/>
  <c r="W115" i="257"/>
  <c r="X115" i="257" s="1"/>
  <c r="W107" i="257"/>
  <c r="X107" i="257" s="1"/>
  <c r="W99" i="257"/>
  <c r="X99" i="257" s="1"/>
  <c r="W95" i="257"/>
  <c r="X95" i="257" s="1"/>
  <c r="W91" i="257"/>
  <c r="X91" i="257" s="1"/>
  <c r="W83" i="257"/>
  <c r="X83" i="257" s="1"/>
  <c r="W75" i="257"/>
  <c r="X75" i="257" s="1"/>
  <c r="W67" i="257"/>
  <c r="X67" i="257" s="1"/>
  <c r="W59" i="257"/>
  <c r="X59" i="257" s="1"/>
  <c r="W51" i="257"/>
  <c r="X51" i="257" s="1"/>
  <c r="W39" i="257"/>
  <c r="X39" i="257" s="1"/>
  <c r="X258" i="257"/>
  <c r="X250" i="257"/>
  <c r="AB247" i="257"/>
  <c r="AB239" i="257"/>
  <c r="AB231" i="257"/>
  <c r="AB223" i="257"/>
  <c r="AB215" i="257"/>
  <c r="AB207" i="257"/>
  <c r="AB199" i="257"/>
  <c r="AB191" i="257"/>
  <c r="AB183" i="257"/>
  <c r="AB175" i="257"/>
  <c r="AB167" i="257"/>
  <c r="AB159" i="257"/>
  <c r="AB151" i="257"/>
  <c r="AB147" i="257"/>
  <c r="AB135" i="257"/>
  <c r="AB127" i="257"/>
  <c r="AB119" i="257"/>
  <c r="AB111" i="257"/>
  <c r="AB103" i="257"/>
  <c r="AB87" i="257"/>
  <c r="AB79" i="257"/>
  <c r="AB67" i="257"/>
  <c r="AB59" i="257"/>
  <c r="AB51" i="257"/>
  <c r="AF243" i="257"/>
  <c r="AF235" i="257"/>
  <c r="AF223" i="257"/>
  <c r="AF207" i="257"/>
  <c r="AF203" i="257"/>
  <c r="AF195" i="257"/>
  <c r="AF187" i="257"/>
  <c r="AF179" i="257"/>
  <c r="AF171" i="257"/>
  <c r="AF155" i="257"/>
  <c r="AF135" i="257"/>
  <c r="AF127" i="257"/>
  <c r="AF119" i="257"/>
  <c r="AF111" i="257"/>
  <c r="AF103" i="257"/>
  <c r="AF95" i="257"/>
  <c r="AF91" i="257"/>
  <c r="AF83" i="257"/>
  <c r="AF75" i="257"/>
  <c r="AF67" i="257"/>
  <c r="AF59" i="257"/>
  <c r="AF47" i="257"/>
  <c r="AF39" i="257"/>
  <c r="K34" i="257"/>
  <c r="L34" i="257" s="1"/>
  <c r="K30" i="257"/>
  <c r="L30" i="257" s="1"/>
  <c r="L26" i="257"/>
  <c r="K22" i="257"/>
  <c r="L22" i="257" s="1"/>
  <c r="K18" i="257"/>
  <c r="L18" i="257" s="1"/>
  <c r="K14" i="257"/>
  <c r="L14" i="257" s="1"/>
  <c r="P261" i="257"/>
  <c r="P257" i="257"/>
  <c r="P253" i="257"/>
  <c r="S246" i="257"/>
  <c r="S238" i="257"/>
  <c r="S234" i="257"/>
  <c r="S230" i="257"/>
  <c r="S226" i="257"/>
  <c r="S222" i="257"/>
  <c r="S214" i="257"/>
  <c r="S210" i="257"/>
  <c r="S206" i="257"/>
  <c r="S202" i="257"/>
  <c r="S198" i="257"/>
  <c r="S194" i="257"/>
  <c r="S190" i="257"/>
  <c r="S186" i="257"/>
  <c r="S182" i="257"/>
  <c r="S178" i="257"/>
  <c r="S174" i="257"/>
  <c r="S170" i="257"/>
  <c r="S166" i="257"/>
  <c r="S162" i="257"/>
  <c r="S150" i="257"/>
  <c r="S146" i="257"/>
  <c r="S142" i="257"/>
  <c r="S138" i="257"/>
  <c r="S134" i="257"/>
  <c r="S130" i="257"/>
  <c r="S118" i="257"/>
  <c r="S114" i="257"/>
  <c r="S106" i="257"/>
  <c r="S98" i="257"/>
  <c r="S94" i="257"/>
  <c r="S90" i="257"/>
  <c r="S86" i="257"/>
  <c r="S82" i="257"/>
  <c r="S78" i="257"/>
  <c r="S74" i="257"/>
  <c r="S70" i="257"/>
  <c r="S66" i="257"/>
  <c r="S62" i="257"/>
  <c r="S58" i="257"/>
  <c r="S54" i="257"/>
  <c r="S50" i="257"/>
  <c r="S46" i="257"/>
  <c r="S42" i="257"/>
  <c r="S38" i="257"/>
  <c r="AF199" i="257"/>
  <c r="AF191" i="257"/>
  <c r="AF183" i="257"/>
  <c r="AF175" i="257"/>
  <c r="AF167" i="257"/>
  <c r="AF159" i="257"/>
  <c r="AF151" i="257"/>
  <c r="AF147" i="257"/>
  <c r="AF139" i="257"/>
  <c r="AF131" i="257"/>
  <c r="AF123" i="257"/>
  <c r="AF115" i="257"/>
  <c r="AF107" i="257"/>
  <c r="AF99" i="257"/>
  <c r="AF87" i="257"/>
  <c r="AF79" i="257"/>
  <c r="AF71" i="257"/>
  <c r="AF63" i="257"/>
  <c r="AF55" i="257"/>
  <c r="AF51" i="257"/>
  <c r="AF43" i="257"/>
  <c r="K33" i="257"/>
  <c r="L33" i="257" s="1"/>
  <c r="K29" i="257"/>
  <c r="L29" i="257" s="1"/>
  <c r="K25" i="257"/>
  <c r="L25" i="257" s="1"/>
  <c r="L21" i="257"/>
  <c r="K17" i="257"/>
  <c r="L17" i="257" s="1"/>
  <c r="K13" i="257"/>
  <c r="L13" i="257" s="1"/>
  <c r="S249" i="257"/>
  <c r="T249" i="257" s="1"/>
  <c r="T260" i="257"/>
  <c r="T256" i="257"/>
  <c r="T252" i="257"/>
  <c r="AD241" i="257"/>
  <c r="AD237" i="257"/>
  <c r="AD229" i="257"/>
  <c r="AD221" i="257"/>
  <c r="AD217" i="257"/>
  <c r="AD205" i="257"/>
  <c r="AD201" i="257"/>
  <c r="AD185" i="257"/>
  <c r="AD177" i="257"/>
  <c r="AD169" i="257"/>
  <c r="AD161" i="257"/>
  <c r="AD153" i="257"/>
  <c r="AD141" i="257"/>
  <c r="AD133" i="257"/>
  <c r="AD117" i="257"/>
  <c r="AD109" i="257"/>
  <c r="AD101" i="257"/>
  <c r="AD97" i="257"/>
  <c r="AD89" i="257"/>
  <c r="AD77" i="257"/>
  <c r="AD73" i="257"/>
  <c r="AD65" i="257"/>
  <c r="AD53" i="257"/>
  <c r="AD49" i="257"/>
  <c r="K9" i="257"/>
  <c r="L9" i="257" s="1"/>
  <c r="O33" i="257"/>
  <c r="P33" i="257" s="1"/>
  <c r="O29" i="257"/>
  <c r="P29" i="257" s="1"/>
  <c r="O25" i="257"/>
  <c r="P25" i="257" s="1"/>
  <c r="O21" i="257"/>
  <c r="P21" i="257" s="1"/>
  <c r="O13" i="257"/>
  <c r="P13" i="257" s="1"/>
  <c r="O9" i="257"/>
  <c r="P9" i="257" s="1"/>
  <c r="O32" i="257"/>
  <c r="P32" i="257" s="1"/>
  <c r="O245" i="257"/>
  <c r="P245" i="257" s="1"/>
  <c r="O241" i="257"/>
  <c r="P241" i="257" s="1"/>
  <c r="O237" i="257"/>
  <c r="P237" i="257" s="1"/>
  <c r="O229" i="257"/>
  <c r="P229" i="257" s="1"/>
  <c r="O225" i="257"/>
  <c r="P225" i="257" s="1"/>
  <c r="O217" i="257"/>
  <c r="P217" i="257" s="1"/>
  <c r="O213" i="257"/>
  <c r="P213" i="257" s="1"/>
  <c r="O205" i="257"/>
  <c r="P205" i="257" s="1"/>
  <c r="O201" i="257"/>
  <c r="P201" i="257" s="1"/>
  <c r="O193" i="257"/>
  <c r="P193" i="257" s="1"/>
  <c r="O189" i="257"/>
  <c r="P189" i="257" s="1"/>
  <c r="P181" i="257"/>
  <c r="P177" i="257"/>
  <c r="O169" i="257"/>
  <c r="P169" i="257" s="1"/>
  <c r="O165" i="257"/>
  <c r="P165" i="257" s="1"/>
  <c r="O157" i="257"/>
  <c r="P157" i="257" s="1"/>
  <c r="O153" i="257"/>
  <c r="P153" i="257" s="1"/>
  <c r="O145" i="257"/>
  <c r="P145" i="257" s="1"/>
  <c r="O141" i="257"/>
  <c r="P141" i="257" s="1"/>
  <c r="O133" i="257"/>
  <c r="P133" i="257" s="1"/>
  <c r="O129" i="257"/>
  <c r="P129" i="257" s="1"/>
  <c r="O121" i="257"/>
  <c r="P121" i="257" s="1"/>
  <c r="O117" i="257"/>
  <c r="P117" i="257" s="1"/>
  <c r="O113" i="257"/>
  <c r="P113" i="257" s="1"/>
  <c r="O105" i="257"/>
  <c r="P105" i="257" s="1"/>
  <c r="O93" i="257"/>
  <c r="P93" i="257" s="1"/>
  <c r="P89" i="257"/>
  <c r="O81" i="257"/>
  <c r="P81" i="257" s="1"/>
  <c r="O73" i="257"/>
  <c r="P73" i="257" s="1"/>
  <c r="O69" i="257"/>
  <c r="P69" i="257" s="1"/>
  <c r="O65" i="257"/>
  <c r="P65" i="257" s="1"/>
  <c r="O61" i="257"/>
  <c r="P61" i="257" s="1"/>
  <c r="P53" i="257"/>
  <c r="O45" i="257"/>
  <c r="P45" i="257" s="1"/>
  <c r="O249" i="257"/>
  <c r="P249" i="257" s="1"/>
  <c r="P260" i="257"/>
  <c r="P252" i="257"/>
  <c r="S9" i="257"/>
  <c r="T9" i="257" s="1"/>
  <c r="S11" i="257"/>
  <c r="S32" i="257"/>
  <c r="S28" i="257"/>
  <c r="S24" i="257"/>
  <c r="S20" i="257"/>
  <c r="S16" i="257"/>
  <c r="S12" i="257"/>
  <c r="S241" i="257"/>
  <c r="S237" i="257"/>
  <c r="S229" i="257"/>
  <c r="S217" i="257"/>
  <c r="S213" i="257"/>
  <c r="S205" i="257"/>
  <c r="S201" i="257"/>
  <c r="S193" i="257"/>
  <c r="S173" i="257"/>
  <c r="K11" i="257"/>
  <c r="L11" i="257" s="1"/>
  <c r="K32" i="257"/>
  <c r="L32" i="257" s="1"/>
  <c r="K28" i="257"/>
  <c r="L28" i="257" s="1"/>
  <c r="K24" i="257"/>
  <c r="L24" i="257" s="1"/>
  <c r="K20" i="257"/>
  <c r="L20" i="257" s="1"/>
  <c r="K16" i="257"/>
  <c r="L16" i="257" s="1"/>
  <c r="K12" i="257"/>
  <c r="L12" i="257" s="1"/>
  <c r="O35" i="257"/>
  <c r="P35" i="257" s="1"/>
  <c r="P31" i="257"/>
  <c r="O27" i="257"/>
  <c r="P27" i="257" s="1"/>
  <c r="O23" i="257"/>
  <c r="P23" i="257" s="1"/>
  <c r="O19" i="257"/>
  <c r="P19" i="257" s="1"/>
  <c r="O15" i="257"/>
  <c r="P15" i="257" s="1"/>
  <c r="O37" i="257"/>
  <c r="P37" i="257" s="1"/>
  <c r="O244" i="257"/>
  <c r="P244" i="257" s="1"/>
  <c r="O240" i="257"/>
  <c r="P240" i="257" s="1"/>
  <c r="O236" i="257"/>
  <c r="P236" i="257" s="1"/>
  <c r="O232" i="257"/>
  <c r="P232" i="257" s="1"/>
  <c r="O228" i="257"/>
  <c r="P228" i="257" s="1"/>
  <c r="O224" i="257"/>
  <c r="P224" i="257" s="1"/>
  <c r="P220" i="257"/>
  <c r="O216" i="257"/>
  <c r="P216" i="257" s="1"/>
  <c r="O212" i="257"/>
  <c r="P212" i="257" s="1"/>
  <c r="O208" i="257"/>
  <c r="P208" i="257" s="1"/>
  <c r="O204" i="257"/>
  <c r="P204" i="257" s="1"/>
  <c r="O200" i="257"/>
  <c r="P200" i="257" s="1"/>
  <c r="O196" i="257"/>
  <c r="P196" i="257" s="1"/>
  <c r="O192" i="257"/>
  <c r="P192" i="257" s="1"/>
  <c r="O188" i="257"/>
  <c r="P188" i="257" s="1"/>
  <c r="O184" i="257"/>
  <c r="P184" i="257" s="1"/>
  <c r="O180" i="257"/>
  <c r="P180" i="257" s="1"/>
  <c r="O176" i="257"/>
  <c r="P176" i="257" s="1"/>
  <c r="O172" i="257"/>
  <c r="P172" i="257" s="1"/>
  <c r="O168" i="257"/>
  <c r="P168" i="257" s="1"/>
  <c r="O164" i="257"/>
  <c r="P164" i="257" s="1"/>
  <c r="O160" i="257"/>
  <c r="P160" i="257" s="1"/>
  <c r="O156" i="257"/>
  <c r="P156" i="257" s="1"/>
  <c r="O152" i="257"/>
  <c r="P152" i="257" s="1"/>
  <c r="O148" i="257"/>
  <c r="P148" i="257" s="1"/>
  <c r="O144" i="257"/>
  <c r="P144" i="257" s="1"/>
  <c r="O140" i="257"/>
  <c r="P140" i="257" s="1"/>
  <c r="O136" i="257"/>
  <c r="P136" i="257" s="1"/>
  <c r="O132" i="257"/>
  <c r="P132" i="257" s="1"/>
  <c r="O128" i="257"/>
  <c r="P128" i="257" s="1"/>
  <c r="O124" i="257"/>
  <c r="P124" i="257" s="1"/>
  <c r="O120" i="257"/>
  <c r="P120" i="257" s="1"/>
  <c r="O116" i="257"/>
  <c r="P116" i="257" s="1"/>
  <c r="O112" i="257"/>
  <c r="P112" i="257" s="1"/>
  <c r="O108" i="257"/>
  <c r="P108" i="257" s="1"/>
  <c r="O104" i="257"/>
  <c r="P104" i="257" s="1"/>
  <c r="O100" i="257"/>
  <c r="P100" i="257" s="1"/>
  <c r="O96" i="257"/>
  <c r="P96" i="257" s="1"/>
  <c r="O92" i="257"/>
  <c r="P92" i="257" s="1"/>
  <c r="P88" i="257"/>
  <c r="O84" i="257"/>
  <c r="P84" i="257" s="1"/>
  <c r="O80" i="257"/>
  <c r="P80" i="257" s="1"/>
  <c r="O76" i="257"/>
  <c r="P76" i="257" s="1"/>
  <c r="O72" i="257"/>
  <c r="P72" i="257" s="1"/>
  <c r="O68" i="257"/>
  <c r="P68" i="257" s="1"/>
  <c r="O64" i="257"/>
  <c r="P64" i="257" s="1"/>
  <c r="O60" i="257"/>
  <c r="P60" i="257" s="1"/>
  <c r="O56" i="257"/>
  <c r="P56" i="257" s="1"/>
  <c r="O52" i="257"/>
  <c r="P52" i="257" s="1"/>
  <c r="O48" i="257"/>
  <c r="P48" i="257" s="1"/>
  <c r="O44" i="257"/>
  <c r="P44" i="257" s="1"/>
  <c r="O40" i="257"/>
  <c r="P40" i="257" s="1"/>
  <c r="O263" i="257"/>
  <c r="P263" i="257" s="1"/>
  <c r="P259" i="257"/>
  <c r="P255" i="257"/>
  <c r="O251" i="257"/>
  <c r="P251" i="257" s="1"/>
  <c r="S35" i="257"/>
  <c r="S31" i="257"/>
  <c r="S27" i="257"/>
  <c r="S19" i="257"/>
  <c r="S15" i="257"/>
  <c r="S236" i="257"/>
  <c r="S232" i="257"/>
  <c r="S224" i="257"/>
  <c r="S216" i="257"/>
  <c r="S212" i="257"/>
  <c r="S208" i="257"/>
  <c r="S204" i="257"/>
  <c r="S200" i="257"/>
  <c r="S192" i="257"/>
  <c r="S188" i="257"/>
  <c r="S184" i="257"/>
  <c r="S180" i="257"/>
  <c r="S176" i="257"/>
  <c r="S172" i="257"/>
  <c r="S168" i="257"/>
  <c r="S164" i="257"/>
  <c r="S160" i="257"/>
  <c r="S152" i="257"/>
  <c r="S148" i="257"/>
  <c r="S144" i="257"/>
  <c r="S140" i="257"/>
  <c r="S132" i="257"/>
  <c r="S128" i="257"/>
  <c r="S124" i="257"/>
  <c r="S108" i="257"/>
  <c r="S104" i="257"/>
  <c r="S92" i="257"/>
  <c r="S84" i="257"/>
  <c r="S80" i="257"/>
  <c r="S76" i="257"/>
  <c r="S72" i="257"/>
  <c r="S68" i="257"/>
  <c r="S64" i="257"/>
  <c r="S60" i="257"/>
  <c r="S56" i="257"/>
  <c r="S52" i="257"/>
  <c r="S48" i="257"/>
  <c r="S44" i="257"/>
  <c r="S40" i="257"/>
  <c r="S30" i="257"/>
  <c r="S22" i="257"/>
  <c r="S18" i="257"/>
  <c r="S14" i="257"/>
  <c r="AD245" i="257"/>
  <c r="AD225" i="257"/>
  <c r="AD209" i="257"/>
  <c r="AD193" i="257"/>
  <c r="AD173" i="257"/>
  <c r="AD157" i="257"/>
  <c r="AD145" i="257"/>
  <c r="AD125" i="257"/>
  <c r="AD113" i="257"/>
  <c r="AD93" i="257"/>
  <c r="AD85" i="257"/>
  <c r="AD57" i="257"/>
  <c r="AD45" i="257"/>
  <c r="O246" i="257"/>
  <c r="P246" i="257" s="1"/>
  <c r="O242" i="257"/>
  <c r="P242" i="257" s="1"/>
  <c r="O238" i="257"/>
  <c r="P238" i="257" s="1"/>
  <c r="O234" i="257"/>
  <c r="P234" i="257" s="1"/>
  <c r="O230" i="257"/>
  <c r="P230" i="257" s="1"/>
  <c r="O226" i="257"/>
  <c r="P226" i="257" s="1"/>
  <c r="O222" i="257"/>
  <c r="P222" i="257" s="1"/>
  <c r="P218" i="257"/>
  <c r="O214" i="257"/>
  <c r="P214" i="257" s="1"/>
  <c r="O210" i="257"/>
  <c r="P210" i="257" s="1"/>
  <c r="O206" i="257"/>
  <c r="P206" i="257" s="1"/>
  <c r="O202" i="257"/>
  <c r="P202" i="257" s="1"/>
  <c r="O198" i="257"/>
  <c r="P198" i="257" s="1"/>
  <c r="O194" i="257"/>
  <c r="P194" i="257" s="1"/>
  <c r="O190" i="257"/>
  <c r="P190" i="257" s="1"/>
  <c r="O186" i="257"/>
  <c r="P186" i="257" s="1"/>
  <c r="O182" i="257"/>
  <c r="P182" i="257" s="1"/>
  <c r="P178" i="257"/>
  <c r="O174" i="257"/>
  <c r="P174" i="257" s="1"/>
  <c r="O170" i="257"/>
  <c r="P170" i="257" s="1"/>
  <c r="O166" i="257"/>
  <c r="P166" i="257" s="1"/>
  <c r="O162" i="257"/>
  <c r="P162" i="257" s="1"/>
  <c r="P158" i="257"/>
  <c r="O154" i="257"/>
  <c r="P154" i="257" s="1"/>
  <c r="O150" i="257"/>
  <c r="P150" i="257" s="1"/>
  <c r="O146" i="257"/>
  <c r="P146" i="257" s="1"/>
  <c r="O142" i="257"/>
  <c r="P142" i="257" s="1"/>
  <c r="O138" i="257"/>
  <c r="P138" i="257" s="1"/>
  <c r="O134" i="257"/>
  <c r="P134" i="257" s="1"/>
  <c r="O130" i="257"/>
  <c r="P130" i="257" s="1"/>
  <c r="P126" i="257"/>
  <c r="O122" i="257"/>
  <c r="P122" i="257" s="1"/>
  <c r="O118" i="257"/>
  <c r="P118" i="257" s="1"/>
  <c r="O114" i="257"/>
  <c r="P114" i="257" s="1"/>
  <c r="P110" i="257"/>
  <c r="O106" i="257"/>
  <c r="P106" i="257" s="1"/>
  <c r="O102" i="257"/>
  <c r="P102" i="257" s="1"/>
  <c r="O98" i="257"/>
  <c r="P98" i="257" s="1"/>
  <c r="O94" i="257"/>
  <c r="P94" i="257" s="1"/>
  <c r="O90" i="257"/>
  <c r="P90" i="257" s="1"/>
  <c r="O86" i="257"/>
  <c r="P86" i="257" s="1"/>
  <c r="O82" i="257"/>
  <c r="P82" i="257" s="1"/>
  <c r="O78" i="257"/>
  <c r="P78" i="257" s="1"/>
  <c r="O74" i="257"/>
  <c r="P74" i="257" s="1"/>
  <c r="O70" i="257"/>
  <c r="P70" i="257" s="1"/>
  <c r="O66" i="257"/>
  <c r="P66" i="257" s="1"/>
  <c r="O62" i="257"/>
  <c r="P62" i="257" s="1"/>
  <c r="O58" i="257"/>
  <c r="P58" i="257" s="1"/>
  <c r="O54" i="257"/>
  <c r="P54" i="257" s="1"/>
  <c r="O50" i="257"/>
  <c r="P50" i="257" s="1"/>
  <c r="O46" i="257"/>
  <c r="P46" i="257" s="1"/>
  <c r="O42" i="257"/>
  <c r="P42" i="257" s="1"/>
  <c r="O38" i="257"/>
  <c r="P38" i="257" s="1"/>
  <c r="S33" i="257"/>
  <c r="S29" i="257"/>
  <c r="S25" i="257"/>
  <c r="S21" i="257"/>
  <c r="S17" i="257"/>
  <c r="S13" i="257"/>
  <c r="T261" i="257"/>
  <c r="T257" i="257"/>
  <c r="T253" i="257"/>
  <c r="W35" i="257"/>
  <c r="X35" i="257" s="1"/>
  <c r="W31" i="257"/>
  <c r="X31" i="257" s="1"/>
  <c r="W27" i="257"/>
  <c r="X27" i="257" s="1"/>
  <c r="X23" i="257"/>
  <c r="W19" i="257"/>
  <c r="X19" i="257" s="1"/>
  <c r="W15" i="257"/>
  <c r="X15" i="257" s="1"/>
  <c r="W246" i="257"/>
  <c r="X246" i="257" s="1"/>
  <c r="W242" i="257"/>
  <c r="X242" i="257" s="1"/>
  <c r="X238" i="257"/>
  <c r="W234" i="257"/>
  <c r="X234" i="257" s="1"/>
  <c r="W230" i="257"/>
  <c r="X230" i="257" s="1"/>
  <c r="W226" i="257"/>
  <c r="X226" i="257" s="1"/>
  <c r="W222" i="257"/>
  <c r="X222" i="257" s="1"/>
  <c r="X218" i="257"/>
  <c r="W214" i="257"/>
  <c r="X214" i="257" s="1"/>
  <c r="W210" i="257"/>
  <c r="X210" i="257" s="1"/>
  <c r="X206" i="257"/>
  <c r="W202" i="257"/>
  <c r="X202" i="257" s="1"/>
  <c r="W198" i="257"/>
  <c r="X198" i="257" s="1"/>
  <c r="W194" i="257"/>
  <c r="X194" i="257" s="1"/>
  <c r="W190" i="257"/>
  <c r="X190" i="257" s="1"/>
  <c r="W186" i="257"/>
  <c r="X186" i="257" s="1"/>
  <c r="X182" i="257"/>
  <c r="W178" i="257"/>
  <c r="X178" i="257" s="1"/>
  <c r="W174" i="257"/>
  <c r="X174" i="257" s="1"/>
  <c r="W170" i="257"/>
  <c r="X170" i="257" s="1"/>
  <c r="W166" i="257"/>
  <c r="X166" i="257" s="1"/>
  <c r="W162" i="257"/>
  <c r="X162" i="257" s="1"/>
  <c r="X158" i="257"/>
  <c r="X154" i="257"/>
  <c r="W150" i="257"/>
  <c r="X150" i="257" s="1"/>
  <c r="W146" i="257"/>
  <c r="X146" i="257" s="1"/>
  <c r="W142" i="257"/>
  <c r="X142" i="257" s="1"/>
  <c r="W138" i="257"/>
  <c r="X138" i="257" s="1"/>
  <c r="W134" i="257"/>
  <c r="X134" i="257" s="1"/>
  <c r="W130" i="257"/>
  <c r="X130" i="257" s="1"/>
  <c r="W126" i="257"/>
  <c r="X126" i="257" s="1"/>
  <c r="X122" i="257"/>
  <c r="W118" i="257"/>
  <c r="X118" i="257" s="1"/>
  <c r="W114" i="257"/>
  <c r="X114" i="257" s="1"/>
  <c r="X110" i="257"/>
  <c r="W106" i="257"/>
  <c r="X106" i="257" s="1"/>
  <c r="X102" i="257"/>
  <c r="W98" i="257"/>
  <c r="X98" i="257" s="1"/>
  <c r="W94" i="257"/>
  <c r="X94" i="257" s="1"/>
  <c r="W90" i="257"/>
  <c r="X90" i="257" s="1"/>
  <c r="W86" i="257"/>
  <c r="X86" i="257" s="1"/>
  <c r="W82" i="257"/>
  <c r="X82" i="257" s="1"/>
  <c r="W78" i="257"/>
  <c r="X78" i="257" s="1"/>
  <c r="W74" i="257"/>
  <c r="X74" i="257" s="1"/>
  <c r="W70" i="257"/>
  <c r="X70" i="257" s="1"/>
  <c r="W66" i="257"/>
  <c r="X66" i="257" s="1"/>
  <c r="W62" i="257"/>
  <c r="X62" i="257" s="1"/>
  <c r="W58" i="257"/>
  <c r="X58" i="257" s="1"/>
  <c r="W54" i="257"/>
  <c r="X54" i="257" s="1"/>
  <c r="W50" i="257"/>
  <c r="X50" i="257" s="1"/>
  <c r="W46" i="257"/>
  <c r="X46" i="257" s="1"/>
  <c r="W42" i="257"/>
  <c r="X42" i="257" s="1"/>
  <c r="W38" i="257"/>
  <c r="X38" i="257" s="1"/>
  <c r="X261" i="257"/>
  <c r="X257" i="257"/>
  <c r="X253" i="257"/>
  <c r="H26" i="165"/>
  <c r="AB9" i="257"/>
  <c r="AB35" i="257"/>
  <c r="AB31" i="257"/>
  <c r="AB27" i="257"/>
  <c r="AB23" i="257"/>
  <c r="AB19" i="257"/>
  <c r="AB15" i="257"/>
  <c r="AD11" i="257"/>
  <c r="AD32" i="257"/>
  <c r="AD28" i="257"/>
  <c r="AD24" i="257"/>
  <c r="AD20" i="257"/>
  <c r="AD16" i="257"/>
  <c r="AD12" i="257"/>
  <c r="AF33" i="257"/>
  <c r="AF29" i="257"/>
  <c r="AF25" i="257"/>
  <c r="AF21" i="257"/>
  <c r="AF17" i="257"/>
  <c r="AF13" i="257"/>
  <c r="AB246" i="257"/>
  <c r="AB242" i="257"/>
  <c r="AB238" i="257"/>
  <c r="AB234" i="257"/>
  <c r="AB230" i="257"/>
  <c r="AB226" i="257"/>
  <c r="AB222" i="257"/>
  <c r="AB218" i="257"/>
  <c r="AB214" i="257"/>
  <c r="AB210" i="257"/>
  <c r="AB206" i="257"/>
  <c r="AB202" i="257"/>
  <c r="AB198" i="257"/>
  <c r="AB194" i="257"/>
  <c r="AB190" i="257"/>
  <c r="AB186" i="257"/>
  <c r="AB182" i="257"/>
  <c r="AB178" i="257"/>
  <c r="AB174" i="257"/>
  <c r="AB170" i="257"/>
  <c r="AB166" i="257"/>
  <c r="AB162" i="257"/>
  <c r="AB154" i="257"/>
  <c r="AB150" i="257"/>
  <c r="AB146" i="257"/>
  <c r="AB142" i="257"/>
  <c r="AB138" i="257"/>
  <c r="AB134" i="257"/>
  <c r="AB130" i="257"/>
  <c r="AB122" i="257"/>
  <c r="S34" i="257"/>
  <c r="S26" i="257"/>
  <c r="AD233" i="257"/>
  <c r="AD213" i="257"/>
  <c r="AD197" i="257"/>
  <c r="AD181" i="257"/>
  <c r="AD165" i="257"/>
  <c r="AD149" i="257"/>
  <c r="AD137" i="257"/>
  <c r="AD121" i="257"/>
  <c r="AD105" i="257"/>
  <c r="AD81" i="257"/>
  <c r="AD69" i="257"/>
  <c r="AD61" i="257"/>
  <c r="AD41" i="257"/>
  <c r="O17" i="257"/>
  <c r="P17" i="257" s="1"/>
  <c r="O11" i="257"/>
  <c r="P11" i="257" s="1"/>
  <c r="O28" i="257"/>
  <c r="P28" i="257" s="1"/>
  <c r="O24" i="257"/>
  <c r="P24" i="257" s="1"/>
  <c r="O20" i="257"/>
  <c r="P20" i="257" s="1"/>
  <c r="O16" i="257"/>
  <c r="P16" i="257" s="1"/>
  <c r="O12" i="257"/>
  <c r="P12" i="257" s="1"/>
  <c r="O233" i="257"/>
  <c r="P233" i="257" s="1"/>
  <c r="O221" i="257"/>
  <c r="P221" i="257" s="1"/>
  <c r="O209" i="257"/>
  <c r="P209" i="257" s="1"/>
  <c r="O197" i="257"/>
  <c r="P197" i="257" s="1"/>
  <c r="O185" i="257"/>
  <c r="P185" i="257" s="1"/>
  <c r="O173" i="257"/>
  <c r="P173" i="257" s="1"/>
  <c r="O161" i="257"/>
  <c r="P161" i="257" s="1"/>
  <c r="P149" i="257"/>
  <c r="O137" i="257"/>
  <c r="P137" i="257" s="1"/>
  <c r="O125" i="257"/>
  <c r="P125" i="257" s="1"/>
  <c r="P109" i="257"/>
  <c r="O101" i="257"/>
  <c r="P101" i="257" s="1"/>
  <c r="O97" i="257"/>
  <c r="P97" i="257" s="1"/>
  <c r="O85" i="257"/>
  <c r="P85" i="257" s="1"/>
  <c r="O77" i="257"/>
  <c r="P77" i="257" s="1"/>
  <c r="O57" i="257"/>
  <c r="P57" i="257" s="1"/>
  <c r="O49" i="257"/>
  <c r="P49" i="257" s="1"/>
  <c r="O41" i="257"/>
  <c r="P41" i="257" s="1"/>
  <c r="P256" i="257"/>
  <c r="S233" i="257"/>
  <c r="S221" i="257"/>
  <c r="S209" i="257"/>
  <c r="S197" i="257"/>
  <c r="S185" i="257"/>
  <c r="S169" i="257"/>
  <c r="S165" i="257"/>
  <c r="S161" i="257"/>
  <c r="S157" i="257"/>
  <c r="S153" i="257"/>
  <c r="S145" i="257"/>
  <c r="S141" i="257"/>
  <c r="S137" i="257"/>
  <c r="S133" i="257"/>
  <c r="S125" i="257"/>
  <c r="S121" i="257"/>
  <c r="S117" i="257"/>
  <c r="S113" i="257"/>
  <c r="S109" i="257"/>
  <c r="S105" i="257"/>
  <c r="S97" i="257"/>
  <c r="S93" i="257"/>
  <c r="S85" i="257"/>
  <c r="S81" i="257"/>
  <c r="S77" i="257"/>
  <c r="S73" i="257"/>
  <c r="S69" i="257"/>
  <c r="S65" i="257"/>
  <c r="S61" i="257"/>
  <c r="S57" i="257"/>
  <c r="S53" i="257"/>
  <c r="S49" i="257"/>
  <c r="S45" i="257"/>
  <c r="S41" i="257"/>
  <c r="W9" i="257"/>
  <c r="X9" i="257" s="1"/>
  <c r="W34" i="257"/>
  <c r="X34" i="257" s="1"/>
  <c r="X30" i="257"/>
  <c r="W26" i="257"/>
  <c r="X26" i="257" s="1"/>
  <c r="W22" i="257"/>
  <c r="X22" i="257" s="1"/>
  <c r="W18" i="257"/>
  <c r="X18" i="257" s="1"/>
  <c r="W14" i="257"/>
  <c r="X14" i="257" s="1"/>
  <c r="X245" i="257"/>
  <c r="W241" i="257"/>
  <c r="X241" i="257" s="1"/>
  <c r="W237" i="257"/>
  <c r="X237" i="257" s="1"/>
  <c r="W233" i="257"/>
  <c r="X233" i="257" s="1"/>
  <c r="W229" i="257"/>
  <c r="X229" i="257" s="1"/>
  <c r="W225" i="257"/>
  <c r="X225" i="257" s="1"/>
  <c r="W221" i="257"/>
  <c r="X221" i="257" s="1"/>
  <c r="W217" i="257"/>
  <c r="X217" i="257" s="1"/>
  <c r="W213" i="257"/>
  <c r="X213" i="257" s="1"/>
  <c r="W209" i="257"/>
  <c r="X209" i="257" s="1"/>
  <c r="W205" i="257"/>
  <c r="X205" i="257" s="1"/>
  <c r="W201" i="257"/>
  <c r="X201" i="257" s="1"/>
  <c r="W197" i="257"/>
  <c r="X197" i="257" s="1"/>
  <c r="W193" i="257"/>
  <c r="X193" i="257" s="1"/>
  <c r="W189" i="257"/>
  <c r="X189" i="257" s="1"/>
  <c r="W185" i="257"/>
  <c r="X185" i="257" s="1"/>
  <c r="W181" i="257"/>
  <c r="X181" i="257" s="1"/>
  <c r="W177" i="257"/>
  <c r="X177" i="257" s="1"/>
  <c r="X173" i="257"/>
  <c r="W169" i="257"/>
  <c r="X169" i="257" s="1"/>
  <c r="W165" i="257"/>
  <c r="X165" i="257" s="1"/>
  <c r="X161" i="257"/>
  <c r="W157" i="257"/>
  <c r="X157" i="257" s="1"/>
  <c r="W153" i="257"/>
  <c r="X153" i="257" s="1"/>
  <c r="X149" i="257"/>
  <c r="W145" i="257"/>
  <c r="X145" i="257" s="1"/>
  <c r="W141" i="257"/>
  <c r="X141" i="257" s="1"/>
  <c r="W137" i="257"/>
  <c r="X137" i="257" s="1"/>
  <c r="W133" i="257"/>
  <c r="X133" i="257" s="1"/>
  <c r="X129" i="257"/>
  <c r="W125" i="257"/>
  <c r="X125" i="257" s="1"/>
  <c r="W121" i="257"/>
  <c r="X121" i="257" s="1"/>
  <c r="W117" i="257"/>
  <c r="X117" i="257" s="1"/>
  <c r="W113" i="257"/>
  <c r="X113" i="257" s="1"/>
  <c r="W109" i="257"/>
  <c r="X109" i="257" s="1"/>
  <c r="W105" i="257"/>
  <c r="X105" i="257" s="1"/>
  <c r="X101" i="257"/>
  <c r="X97" i="257"/>
  <c r="W93" i="257"/>
  <c r="X93" i="257" s="1"/>
  <c r="X89" i="257"/>
  <c r="W85" i="257"/>
  <c r="X85" i="257" s="1"/>
  <c r="W81" i="257"/>
  <c r="X81" i="257" s="1"/>
  <c r="X77" i="257"/>
  <c r="W73" i="257"/>
  <c r="X73" i="257" s="1"/>
  <c r="W69" i="257"/>
  <c r="X69" i="257" s="1"/>
  <c r="W65" i="257"/>
  <c r="X65" i="257" s="1"/>
  <c r="W61" i="257"/>
  <c r="X61" i="257" s="1"/>
  <c r="X57" i="257"/>
  <c r="W53" i="257"/>
  <c r="X53" i="257" s="1"/>
  <c r="W49" i="257"/>
  <c r="X49" i="257" s="1"/>
  <c r="W45" i="257"/>
  <c r="X45" i="257" s="1"/>
  <c r="W41" i="257"/>
  <c r="X41" i="257" s="1"/>
  <c r="W249" i="257"/>
  <c r="X249" i="257" s="1"/>
  <c r="X260" i="257"/>
  <c r="X256" i="257"/>
  <c r="X252" i="257"/>
  <c r="H27" i="165"/>
  <c r="AD9" i="257"/>
  <c r="AB34" i="257"/>
  <c r="AB30" i="257"/>
  <c r="AB26" i="257"/>
  <c r="AB22" i="257"/>
  <c r="AB18" i="257"/>
  <c r="AB14" i="257"/>
  <c r="AD35" i="257"/>
  <c r="AD31" i="257"/>
  <c r="AD27" i="257"/>
  <c r="AD19" i="257"/>
  <c r="AD15" i="257"/>
  <c r="AF11" i="257"/>
  <c r="AF32" i="257"/>
  <c r="AF28" i="257"/>
  <c r="AF24" i="257"/>
  <c r="AF20" i="257"/>
  <c r="AF16" i="257"/>
  <c r="AF12" i="257"/>
  <c r="AB245" i="257"/>
  <c r="AB241" i="257"/>
  <c r="AB237" i="257"/>
  <c r="AB233" i="257"/>
  <c r="AB229" i="257"/>
  <c r="AB225" i="257"/>
  <c r="AB221" i="257"/>
  <c r="AB217" i="257"/>
  <c r="AB213" i="257"/>
  <c r="AB209" i="257"/>
  <c r="AB205" i="257"/>
  <c r="AB201" i="257"/>
  <c r="AB197" i="257"/>
  <c r="AB193" i="257"/>
  <c r="AB189" i="257"/>
  <c r="AB185" i="257"/>
  <c r="AB181" i="257"/>
  <c r="AB177" i="257"/>
  <c r="AB173" i="257"/>
  <c r="AB169" i="257"/>
  <c r="AB165" i="257"/>
  <c r="AB161" i="257"/>
  <c r="AB157" i="257"/>
  <c r="AB153" i="257"/>
  <c r="AB149" i="257"/>
  <c r="AB145" i="257"/>
  <c r="AB141" i="257"/>
  <c r="AB137" i="257"/>
  <c r="AB133" i="257"/>
  <c r="AB129" i="257"/>
  <c r="AB125" i="257"/>
  <c r="AB121" i="257"/>
  <c r="AB117" i="257"/>
  <c r="AB113" i="257"/>
  <c r="AB109" i="257"/>
  <c r="AB105" i="257"/>
  <c r="AB101" i="257"/>
  <c r="AB97" i="257"/>
  <c r="AB93" i="257"/>
  <c r="AB89" i="257"/>
  <c r="AB85" i="257"/>
  <c r="AB81" i="257"/>
  <c r="AB77" i="257"/>
  <c r="AB73" i="257"/>
  <c r="AB69" i="257"/>
  <c r="AB65" i="257"/>
  <c r="AB61" i="257"/>
  <c r="AB57" i="257"/>
  <c r="AB53" i="257"/>
  <c r="AB49" i="257"/>
  <c r="AB45" i="257"/>
  <c r="AB41" i="257"/>
  <c r="AB249" i="257"/>
  <c r="AD247" i="257"/>
  <c r="AD243" i="257"/>
  <c r="AD239" i="257"/>
  <c r="AD235" i="257"/>
  <c r="AD231" i="257"/>
  <c r="AD227" i="257"/>
  <c r="AD223" i="257"/>
  <c r="AD219" i="257"/>
  <c r="AD215" i="257"/>
  <c r="AD211" i="257"/>
  <c r="AD207" i="257"/>
  <c r="AD203" i="257"/>
  <c r="S263" i="257"/>
  <c r="T263" i="257" s="1"/>
  <c r="T259" i="257"/>
  <c r="S255" i="257"/>
  <c r="T255" i="257" s="1"/>
  <c r="T251" i="257"/>
  <c r="W33" i="257"/>
  <c r="X33" i="257" s="1"/>
  <c r="W29" i="257"/>
  <c r="X29" i="257" s="1"/>
  <c r="W25" i="257"/>
  <c r="X25" i="257" s="1"/>
  <c r="W21" i="257"/>
  <c r="X21" i="257" s="1"/>
  <c r="W17" i="257"/>
  <c r="X17" i="257" s="1"/>
  <c r="W13" i="257"/>
  <c r="X13" i="257" s="1"/>
  <c r="W37" i="257"/>
  <c r="X37" i="257" s="1"/>
  <c r="W244" i="257"/>
  <c r="X244" i="257" s="1"/>
  <c r="X240" i="257"/>
  <c r="W236" i="257"/>
  <c r="X236" i="257" s="1"/>
  <c r="W232" i="257"/>
  <c r="X232" i="257" s="1"/>
  <c r="W228" i="257"/>
  <c r="X228" i="257" s="1"/>
  <c r="X224" i="257"/>
  <c r="X220" i="257"/>
  <c r="X216" i="257"/>
  <c r="W212" i="257"/>
  <c r="X212" i="257" s="1"/>
  <c r="W208" i="257"/>
  <c r="X208" i="257" s="1"/>
  <c r="W204" i="257"/>
  <c r="X204" i="257" s="1"/>
  <c r="W200" i="257"/>
  <c r="X200" i="257" s="1"/>
  <c r="X196" i="257"/>
  <c r="W192" i="257"/>
  <c r="X192" i="257" s="1"/>
  <c r="W188" i="257"/>
  <c r="X188" i="257" s="1"/>
  <c r="W184" i="257"/>
  <c r="X184" i="257" s="1"/>
  <c r="W180" i="257"/>
  <c r="X180" i="257" s="1"/>
  <c r="X176" i="257"/>
  <c r="W172" i="257"/>
  <c r="X172" i="257" s="1"/>
  <c r="W168" i="257"/>
  <c r="X168" i="257" s="1"/>
  <c r="W164" i="257"/>
  <c r="X164" i="257" s="1"/>
  <c r="W160" i="257"/>
  <c r="X160" i="257" s="1"/>
  <c r="X156" i="257"/>
  <c r="W152" i="257"/>
  <c r="X152" i="257" s="1"/>
  <c r="W148" i="257"/>
  <c r="X148" i="257" s="1"/>
  <c r="W144" i="257"/>
  <c r="X144" i="257" s="1"/>
  <c r="W140" i="257"/>
  <c r="X140" i="257" s="1"/>
  <c r="X136" i="257"/>
  <c r="W132" i="257"/>
  <c r="X132" i="257" s="1"/>
  <c r="W128" i="257"/>
  <c r="X128" i="257" s="1"/>
  <c r="W124" i="257"/>
  <c r="X124" i="257" s="1"/>
  <c r="X120" i="257"/>
  <c r="X116" i="257"/>
  <c r="X112" i="257"/>
  <c r="W108" i="257"/>
  <c r="X108" i="257" s="1"/>
  <c r="W104" i="257"/>
  <c r="X104" i="257" s="1"/>
  <c r="W100" i="257"/>
  <c r="X100" i="257" s="1"/>
  <c r="W96" i="257"/>
  <c r="X96" i="257" s="1"/>
  <c r="W92" i="257"/>
  <c r="X92" i="257" s="1"/>
  <c r="X88" i="257"/>
  <c r="W84" i="257"/>
  <c r="X84" i="257" s="1"/>
  <c r="W80" i="257"/>
  <c r="X80" i="257" s="1"/>
  <c r="W76" i="257"/>
  <c r="X76" i="257" s="1"/>
  <c r="W72" i="257"/>
  <c r="X72" i="257" s="1"/>
  <c r="X68" i="257"/>
  <c r="X64" i="257"/>
  <c r="W60" i="257"/>
  <c r="X60" i="257" s="1"/>
  <c r="W56" i="257"/>
  <c r="X56" i="257" s="1"/>
  <c r="W52" i="257"/>
  <c r="X52" i="257" s="1"/>
  <c r="W48" i="257"/>
  <c r="X48" i="257" s="1"/>
  <c r="W44" i="257"/>
  <c r="X44" i="257" s="1"/>
  <c r="W40" i="257"/>
  <c r="X40" i="257" s="1"/>
  <c r="W263" i="257"/>
  <c r="X263" i="257" s="1"/>
  <c r="X259" i="257"/>
  <c r="X255" i="257"/>
  <c r="X251" i="257"/>
  <c r="H28" i="165"/>
  <c r="AF9" i="257"/>
  <c r="AB33" i="257"/>
  <c r="AB29" i="257"/>
  <c r="AB25" i="257"/>
  <c r="AB21" i="257"/>
  <c r="AB17" i="257"/>
  <c r="AB13" i="257"/>
  <c r="AD34" i="257"/>
  <c r="AD30" i="257"/>
  <c r="AD26" i="257"/>
  <c r="AD22" i="257"/>
  <c r="AD18" i="257"/>
  <c r="AD14" i="257"/>
  <c r="AF35" i="257"/>
  <c r="AF31" i="257"/>
  <c r="AF27" i="257"/>
  <c r="AF19" i="257"/>
  <c r="AF15" i="257"/>
  <c r="AB37" i="257"/>
  <c r="AB244" i="257"/>
  <c r="AB240" i="257"/>
  <c r="AB236" i="257"/>
  <c r="AB232" i="257"/>
  <c r="AB228" i="257"/>
  <c r="AB224" i="257"/>
  <c r="AB220" i="257"/>
  <c r="AB216" i="257"/>
  <c r="AB212" i="257"/>
  <c r="AB208" i="257"/>
  <c r="AB204" i="257"/>
  <c r="AB200" i="257"/>
  <c r="AB196" i="257"/>
  <c r="AB192" i="257"/>
  <c r="AB188" i="257"/>
  <c r="AB184" i="257"/>
  <c r="AB180" i="257"/>
  <c r="AB176" i="257"/>
  <c r="AB172" i="257"/>
  <c r="AB168" i="257"/>
  <c r="AB164" i="257"/>
  <c r="AB160" i="257"/>
  <c r="AB156" i="257"/>
  <c r="AB152" i="257"/>
  <c r="AB148" i="257"/>
  <c r="AB144" i="257"/>
  <c r="AB140" i="257"/>
  <c r="AB136" i="257"/>
  <c r="AB132" i="257"/>
  <c r="AB128" i="257"/>
  <c r="AB124" i="257"/>
  <c r="AB120" i="257"/>
  <c r="AB116" i="257"/>
  <c r="AB112" i="257"/>
  <c r="AB108" i="257"/>
  <c r="AB104" i="257"/>
  <c r="AB100" i="257"/>
  <c r="AB96" i="257"/>
  <c r="AB92" i="257"/>
  <c r="AB88" i="257"/>
  <c r="AB84" i="257"/>
  <c r="AB80" i="257"/>
  <c r="AB76" i="257"/>
  <c r="AB72" i="257"/>
  <c r="AB68" i="257"/>
  <c r="AB64" i="257"/>
  <c r="AB60" i="257"/>
  <c r="AB56" i="257"/>
  <c r="AB52" i="257"/>
  <c r="AB48" i="257"/>
  <c r="AB44" i="257"/>
  <c r="AB40" i="257"/>
  <c r="AB263" i="257"/>
  <c r="AB251" i="257"/>
  <c r="AD246" i="257"/>
  <c r="AD238" i="257"/>
  <c r="AD234" i="257"/>
  <c r="AD230" i="257"/>
  <c r="AD226" i="257"/>
  <c r="AD222" i="257"/>
  <c r="AD218" i="257"/>
  <c r="AD214" i="257"/>
  <c r="AD210" i="257"/>
  <c r="AD206" i="257"/>
  <c r="AD202" i="257"/>
  <c r="AD198" i="257"/>
  <c r="AD194" i="257"/>
  <c r="AD190" i="257"/>
  <c r="AD186" i="257"/>
  <c r="AD182" i="257"/>
  <c r="AD178" i="257"/>
  <c r="AD174" i="257"/>
  <c r="AD170" i="257"/>
  <c r="AD166" i="257"/>
  <c r="AD162" i="257"/>
  <c r="AD154" i="257"/>
  <c r="AD150" i="257"/>
  <c r="AD146" i="257"/>
  <c r="AD142" i="257"/>
  <c r="AD138" i="257"/>
  <c r="AB118" i="257"/>
  <c r="AB114" i="257"/>
  <c r="AB106" i="257"/>
  <c r="AB102" i="257"/>
  <c r="AB98" i="257"/>
  <c r="AB94" i="257"/>
  <c r="AB90" i="257"/>
  <c r="AB86" i="257"/>
  <c r="AB82" i="257"/>
  <c r="AB78" i="257"/>
  <c r="AB74" i="257"/>
  <c r="AB70" i="257"/>
  <c r="AB66" i="257"/>
  <c r="AB62" i="257"/>
  <c r="AB58" i="257"/>
  <c r="AB54" i="257"/>
  <c r="AB50" i="257"/>
  <c r="AB46" i="257"/>
  <c r="AB42" i="257"/>
  <c r="AB38" i="257"/>
  <c r="AD37" i="257"/>
  <c r="AD244" i="257"/>
  <c r="AD240" i="257"/>
  <c r="AD236" i="257"/>
  <c r="AD232" i="257"/>
  <c r="AD228" i="257"/>
  <c r="AD224" i="257"/>
  <c r="AD216" i="257"/>
  <c r="AD212" i="257"/>
  <c r="AD208" i="257"/>
  <c r="AD204" i="257"/>
  <c r="AD200" i="257"/>
  <c r="AD192" i="257"/>
  <c r="AD188" i="257"/>
  <c r="AD184" i="257"/>
  <c r="AD180" i="257"/>
  <c r="AD176" i="257"/>
  <c r="AD172" i="257"/>
  <c r="AD168" i="257"/>
  <c r="AD164" i="257"/>
  <c r="AD160" i="257"/>
  <c r="AD156" i="257"/>
  <c r="AD152" i="257"/>
  <c r="AD148" i="257"/>
  <c r="AD144" i="257"/>
  <c r="AD140" i="257"/>
  <c r="AD132" i="257"/>
  <c r="AD128" i="257"/>
  <c r="AD124" i="257"/>
  <c r="AD116" i="257"/>
  <c r="AD112" i="257"/>
  <c r="AD108" i="257"/>
  <c r="AD104" i="257"/>
  <c r="AD100" i="257"/>
  <c r="AD92" i="257"/>
  <c r="AD88" i="257"/>
  <c r="AD84" i="257"/>
  <c r="AD80" i="257"/>
  <c r="AD76" i="257"/>
  <c r="AD72" i="257"/>
  <c r="AD68" i="257"/>
  <c r="AD64" i="257"/>
  <c r="AD60" i="257"/>
  <c r="AD56" i="257"/>
  <c r="AD52" i="257"/>
  <c r="AD48" i="257"/>
  <c r="AD44" i="257"/>
  <c r="AD40" i="257"/>
  <c r="AD263" i="257"/>
  <c r="AD255" i="257"/>
  <c r="AF246" i="257"/>
  <c r="AF242" i="257"/>
  <c r="AF234" i="257"/>
  <c r="AF230" i="257"/>
  <c r="AF226" i="257"/>
  <c r="AF222" i="257"/>
  <c r="AF214" i="257"/>
  <c r="AF210" i="257"/>
  <c r="AF202" i="257"/>
  <c r="AF198" i="257"/>
  <c r="AF194" i="257"/>
  <c r="AF190" i="257"/>
  <c r="AF186" i="257"/>
  <c r="AF178" i="257"/>
  <c r="AF174" i="257"/>
  <c r="AF170" i="257"/>
  <c r="AF166" i="257"/>
  <c r="AF162" i="257"/>
  <c r="AF154" i="257"/>
  <c r="AF150" i="257"/>
  <c r="AF146" i="257"/>
  <c r="AF142" i="257"/>
  <c r="AF138" i="257"/>
  <c r="AF134" i="257"/>
  <c r="AD199" i="257"/>
  <c r="AD195" i="257"/>
  <c r="AD187" i="257"/>
  <c r="AD183" i="257"/>
  <c r="AD179" i="257"/>
  <c r="AD175" i="257"/>
  <c r="AD171" i="257"/>
  <c r="AD167" i="257"/>
  <c r="AD159" i="257"/>
  <c r="AD155" i="257"/>
  <c r="AD151" i="257"/>
  <c r="AD147" i="257"/>
  <c r="AD143" i="257"/>
  <c r="AD139" i="257"/>
  <c r="AD135" i="257"/>
  <c r="AD131" i="257"/>
  <c r="AD127" i="257"/>
  <c r="AD123" i="257"/>
  <c r="AD119" i="257"/>
  <c r="AD115" i="257"/>
  <c r="AD111" i="257"/>
  <c r="AD107" i="257"/>
  <c r="AD103" i="257"/>
  <c r="AD99" i="257"/>
  <c r="AD95" i="257"/>
  <c r="AD91" i="257"/>
  <c r="AD87" i="257"/>
  <c r="AD83" i="257"/>
  <c r="AD79" i="257"/>
  <c r="AD75" i="257"/>
  <c r="AD71" i="257"/>
  <c r="AD67" i="257"/>
  <c r="AD63" i="257"/>
  <c r="AD59" i="257"/>
  <c r="AD55" i="257"/>
  <c r="AD51" i="257"/>
  <c r="AD47" i="257"/>
  <c r="AD43" i="257"/>
  <c r="AD39" i="257"/>
  <c r="AF245" i="257"/>
  <c r="AF241" i="257"/>
  <c r="AF237" i="257"/>
  <c r="AF233" i="257"/>
  <c r="AF229" i="257"/>
  <c r="AF225" i="257"/>
  <c r="AF221" i="257"/>
  <c r="AF217" i="257"/>
  <c r="AF213" i="257"/>
  <c r="AF209" i="257"/>
  <c r="AF205" i="257"/>
  <c r="AF201" i="257"/>
  <c r="AF197" i="257"/>
  <c r="AF193" i="257"/>
  <c r="AF189" i="257"/>
  <c r="AF185" i="257"/>
  <c r="AF181" i="257"/>
  <c r="AF177" i="257"/>
  <c r="AF169" i="257"/>
  <c r="AF165" i="257"/>
  <c r="AF157" i="257"/>
  <c r="AF153" i="257"/>
  <c r="AF149" i="257"/>
  <c r="AD134" i="257"/>
  <c r="AD130" i="257"/>
  <c r="AD122" i="257"/>
  <c r="AD118" i="257"/>
  <c r="AD114" i="257"/>
  <c r="AD106" i="257"/>
  <c r="AD102" i="257"/>
  <c r="AD98" i="257"/>
  <c r="AD94" i="257"/>
  <c r="AD90" i="257"/>
  <c r="AD86" i="257"/>
  <c r="AD82" i="257"/>
  <c r="AD78" i="257"/>
  <c r="AD74" i="257"/>
  <c r="AD70" i="257"/>
  <c r="AD66" i="257"/>
  <c r="AD62" i="257"/>
  <c r="AD58" i="257"/>
  <c r="AD54" i="257"/>
  <c r="AD50" i="257"/>
  <c r="AD46" i="257"/>
  <c r="AD42" i="257"/>
  <c r="AD38" i="257"/>
  <c r="AF37" i="257"/>
  <c r="AF244" i="257"/>
  <c r="AF240" i="257"/>
  <c r="AF236" i="257"/>
  <c r="AF232" i="257"/>
  <c r="AF228" i="257"/>
  <c r="AF216" i="257"/>
  <c r="AF212" i="257"/>
  <c r="AF208" i="257"/>
  <c r="AF204" i="257"/>
  <c r="AF200" i="257"/>
  <c r="AF192" i="257"/>
  <c r="AF188" i="257"/>
  <c r="AF184" i="257"/>
  <c r="AF180" i="257"/>
  <c r="AF172" i="257"/>
  <c r="AF168" i="257"/>
  <c r="AF164" i="257"/>
  <c r="AF160" i="257"/>
  <c r="AF156" i="257"/>
  <c r="AF152" i="257"/>
  <c r="AF148" i="257"/>
  <c r="AF144" i="257"/>
  <c r="AF140" i="257"/>
  <c r="AF132" i="257"/>
  <c r="AF128" i="257"/>
  <c r="AF124" i="257"/>
  <c r="AF116" i="257"/>
  <c r="AF112" i="257"/>
  <c r="AF108" i="257"/>
  <c r="AF104" i="257"/>
  <c r="AF100" i="257"/>
  <c r="AF96" i="257"/>
  <c r="AF92" i="257"/>
  <c r="AF88" i="257"/>
  <c r="AF84" i="257"/>
  <c r="AF80" i="257"/>
  <c r="AF76" i="257"/>
  <c r="AF72" i="257"/>
  <c r="AF60" i="257"/>
  <c r="AF56" i="257"/>
  <c r="AF52" i="257"/>
  <c r="AF48" i="257"/>
  <c r="AF44" i="257"/>
  <c r="AF40" i="257"/>
  <c r="AF263" i="257"/>
  <c r="AF255" i="257"/>
  <c r="AF130" i="257"/>
  <c r="AF126" i="257"/>
  <c r="AF122" i="257"/>
  <c r="AF118" i="257"/>
  <c r="AF114" i="257"/>
  <c r="AF106" i="257"/>
  <c r="AF102" i="257"/>
  <c r="AF98" i="257"/>
  <c r="AF94" i="257"/>
  <c r="AF90" i="257"/>
  <c r="AF86" i="257"/>
  <c r="AF82" i="257"/>
  <c r="AF78" i="257"/>
  <c r="AF74" i="257"/>
  <c r="AF70" i="257"/>
  <c r="AF66" i="257"/>
  <c r="AF62" i="257"/>
  <c r="AF58" i="257"/>
  <c r="AF54" i="257"/>
  <c r="AF50" i="257"/>
  <c r="AF46" i="257"/>
  <c r="AF42" i="257"/>
  <c r="AF38" i="257"/>
  <c r="AF145" i="257"/>
  <c r="AF141" i="257"/>
  <c r="AF137" i="257"/>
  <c r="AF133" i="257"/>
  <c r="AF125" i="257"/>
  <c r="AF121" i="257"/>
  <c r="AF117" i="257"/>
  <c r="AF113" i="257"/>
  <c r="AF109" i="257"/>
  <c r="AF105" i="257"/>
  <c r="AF101" i="257"/>
  <c r="AF93" i="257"/>
  <c r="AF89" i="257"/>
  <c r="AF85" i="257"/>
  <c r="AF81" i="257"/>
  <c r="AF73" i="257"/>
  <c r="AF69" i="257"/>
  <c r="AF65" i="257"/>
  <c r="AF61" i="257"/>
  <c r="AF53" i="257"/>
  <c r="AF49" i="257"/>
  <c r="AF45" i="257"/>
  <c r="AF41" i="257"/>
  <c r="AF249" i="257"/>
  <c r="E37" i="297"/>
  <c r="E244" i="297"/>
  <c r="E240" i="297"/>
  <c r="E236" i="297"/>
  <c r="E232" i="297"/>
  <c r="E228" i="297"/>
  <c r="E224" i="297"/>
  <c r="E220" i="297"/>
  <c r="E216" i="297"/>
  <c r="G23" i="166"/>
  <c r="D23" i="166" s="1"/>
  <c r="E24" i="297"/>
  <c r="E212" i="297"/>
  <c r="E208" i="297"/>
  <c r="E204" i="297"/>
  <c r="E200" i="297"/>
  <c r="E196" i="297"/>
  <c r="E192" i="297"/>
  <c r="E188" i="297"/>
  <c r="E184" i="297"/>
  <c r="E180" i="297"/>
  <c r="E176" i="297"/>
  <c r="E172" i="297"/>
  <c r="E168" i="297"/>
  <c r="E164" i="297"/>
  <c r="E160" i="297"/>
  <c r="E156" i="297"/>
  <c r="E152" i="297"/>
  <c r="E148" i="297"/>
  <c r="E144" i="297"/>
  <c r="E140" i="297"/>
  <c r="E136" i="297"/>
  <c r="E132" i="297"/>
  <c r="E128" i="297"/>
  <c r="E124" i="297"/>
  <c r="E120" i="297"/>
  <c r="E116" i="297"/>
  <c r="E112" i="297"/>
  <c r="E108" i="297"/>
  <c r="E104" i="297"/>
  <c r="E100" i="297"/>
  <c r="E96" i="297"/>
  <c r="E92" i="297"/>
  <c r="E88" i="297"/>
  <c r="E84" i="297"/>
  <c r="E80" i="297"/>
  <c r="E76" i="297"/>
  <c r="E72" i="297"/>
  <c r="E68" i="297"/>
  <c r="E64" i="297"/>
  <c r="E60" i="297"/>
  <c r="E56" i="297"/>
  <c r="E52" i="297"/>
  <c r="E48" i="297"/>
  <c r="E44" i="297"/>
  <c r="E40" i="297"/>
  <c r="F34" i="297"/>
  <c r="F30" i="297"/>
  <c r="F26" i="297"/>
  <c r="F22" i="297"/>
  <c r="F18" i="297"/>
  <c r="F14" i="297"/>
  <c r="F37" i="297"/>
  <c r="K23" i="166"/>
  <c r="B21" i="157"/>
  <c r="B25" i="165"/>
  <c r="G25" i="165" s="1"/>
  <c r="B22" i="157"/>
  <c r="B26" i="165"/>
  <c r="G26" i="165" s="1"/>
  <c r="F9" i="297"/>
  <c r="F19" i="165"/>
  <c r="G23" i="157"/>
  <c r="H23" i="157" s="1"/>
  <c r="C23" i="166"/>
  <c r="B23" i="157"/>
  <c r="B27" i="165"/>
  <c r="G27" i="165" s="1"/>
  <c r="C25" i="165"/>
  <c r="B24" i="157"/>
  <c r="B28" i="165"/>
  <c r="G28" i="165" s="1"/>
  <c r="C22" i="157"/>
  <c r="C26" i="165"/>
  <c r="C23" i="157"/>
  <c r="C27" i="165"/>
  <c r="C24" i="157"/>
  <c r="C28" i="165"/>
  <c r="E11" i="297"/>
  <c r="E245" i="297"/>
  <c r="E241" i="297"/>
  <c r="E237" i="297"/>
  <c r="E233" i="297"/>
  <c r="E229" i="297"/>
  <c r="E225" i="297"/>
  <c r="E221" i="297"/>
  <c r="E217" i="297"/>
  <c r="E213" i="297"/>
  <c r="E209" i="297"/>
  <c r="E205" i="297"/>
  <c r="E201" i="297"/>
  <c r="E197" i="297"/>
  <c r="E193" i="297"/>
  <c r="E189" i="297"/>
  <c r="E185" i="297"/>
  <c r="E181" i="297"/>
  <c r="E177" i="297"/>
  <c r="E173" i="297"/>
  <c r="E169" i="297"/>
  <c r="E165" i="297"/>
  <c r="E161" i="297"/>
  <c r="E157" i="297"/>
  <c r="E153" i="297"/>
  <c r="E149" i="297"/>
  <c r="E145" i="297"/>
  <c r="E141" i="297"/>
  <c r="E137" i="297"/>
  <c r="E133" i="297"/>
  <c r="E129" i="297"/>
  <c r="E125" i="297"/>
  <c r="E121" i="297"/>
  <c r="E117" i="297"/>
  <c r="E113" i="297"/>
  <c r="E109" i="297"/>
  <c r="E105" i="297"/>
  <c r="E101" i="297"/>
  <c r="E97" i="297"/>
  <c r="E93" i="297"/>
  <c r="E30" i="297"/>
  <c r="E22" i="297"/>
  <c r="E14" i="297"/>
  <c r="E32" i="297"/>
  <c r="E12" i="297"/>
  <c r="E246" i="297"/>
  <c r="E242" i="297"/>
  <c r="E238" i="297"/>
  <c r="E234" i="297"/>
  <c r="E230" i="297"/>
  <c r="E226" i="297"/>
  <c r="E222" i="297"/>
  <c r="E218" i="297"/>
  <c r="E214" i="297"/>
  <c r="E210" i="297"/>
  <c r="E206" i="297"/>
  <c r="E202" i="297"/>
  <c r="E198" i="297"/>
  <c r="E194" i="297"/>
  <c r="E190" i="297"/>
  <c r="E186" i="297"/>
  <c r="E182" i="297"/>
  <c r="E178" i="297"/>
  <c r="E174" i="297"/>
  <c r="E170" i="297"/>
  <c r="E166" i="297"/>
  <c r="E162" i="297"/>
  <c r="E158" i="297"/>
  <c r="E154" i="297"/>
  <c r="E150" i="297"/>
  <c r="E146" i="297"/>
  <c r="E142" i="297"/>
  <c r="E138" i="297"/>
  <c r="E134" i="297"/>
  <c r="E130" i="297"/>
  <c r="E126" i="297"/>
  <c r="E122" i="297"/>
  <c r="E118" i="297"/>
  <c r="E114" i="297"/>
  <c r="E110" i="297"/>
  <c r="E106" i="297"/>
  <c r="E102" i="297"/>
  <c r="E98" i="297"/>
  <c r="E94" i="297"/>
  <c r="E90" i="297"/>
  <c r="E86" i="297"/>
  <c r="E82" i="297"/>
  <c r="E78" i="297"/>
  <c r="E74" i="297"/>
  <c r="E70" i="297"/>
  <c r="E66" i="297"/>
  <c r="E62" i="297"/>
  <c r="E58" i="297"/>
  <c r="E54" i="297"/>
  <c r="E50" i="297"/>
  <c r="E46" i="297"/>
  <c r="E42" i="297"/>
  <c r="E38" i="297"/>
  <c r="F11" i="297"/>
  <c r="F32" i="297"/>
  <c r="F28" i="297"/>
  <c r="F24" i="297"/>
  <c r="F20" i="297"/>
  <c r="F16" i="297"/>
  <c r="F12" i="297"/>
  <c r="G29" i="297"/>
  <c r="G21" i="297"/>
  <c r="G13" i="297"/>
  <c r="E247" i="297"/>
  <c r="E243" i="297"/>
  <c r="E239" i="297"/>
  <c r="E235" i="297"/>
  <c r="E231" i="297"/>
  <c r="E227" i="297"/>
  <c r="E223" i="297"/>
  <c r="E219" i="297"/>
  <c r="E215" i="297"/>
  <c r="E211" i="297"/>
  <c r="E207" i="297"/>
  <c r="E203" i="297"/>
  <c r="E199" i="297"/>
  <c r="E195" i="297"/>
  <c r="E191" i="297"/>
  <c r="E187" i="297"/>
  <c r="E183" i="297"/>
  <c r="E179" i="297"/>
  <c r="E175" i="297"/>
  <c r="E171" i="297"/>
  <c r="E167" i="297"/>
  <c r="E163" i="297"/>
  <c r="E159" i="297"/>
  <c r="E155" i="297"/>
  <c r="E151" i="297"/>
  <c r="E147" i="297"/>
  <c r="E143" i="297"/>
  <c r="E139" i="297"/>
  <c r="E135" i="297"/>
  <c r="E131" i="297"/>
  <c r="E127" i="297"/>
  <c r="E123" i="297"/>
  <c r="E119" i="297"/>
  <c r="E115" i="297"/>
  <c r="E111" i="297"/>
  <c r="E107" i="297"/>
  <c r="E103" i="297"/>
  <c r="E99" i="297"/>
  <c r="E95" i="297"/>
  <c r="E91" i="297"/>
  <c r="E87" i="297"/>
  <c r="E83" i="297"/>
  <c r="E79" i="297"/>
  <c r="E75" i="297"/>
  <c r="E71" i="297"/>
  <c r="E67" i="297"/>
  <c r="E63" i="297"/>
  <c r="E59" i="297"/>
  <c r="E55" i="297"/>
  <c r="E51" i="297"/>
  <c r="E47" i="297"/>
  <c r="E43" i="297"/>
  <c r="E39" i="297"/>
  <c r="F33" i="297"/>
  <c r="F29" i="297"/>
  <c r="F25" i="297"/>
  <c r="F21" i="297"/>
  <c r="F17" i="297"/>
  <c r="F13" i="297"/>
  <c r="G34" i="297"/>
  <c r="G30" i="297"/>
  <c r="G26" i="297"/>
  <c r="G22" i="297"/>
  <c r="G18" i="297"/>
  <c r="G14" i="297"/>
  <c r="E28" i="297"/>
  <c r="E20" i="297"/>
  <c r="E16" i="297"/>
  <c r="E89" i="297"/>
  <c r="E85" i="297"/>
  <c r="E81" i="297"/>
  <c r="E77" i="297"/>
  <c r="E73" i="297"/>
  <c r="E69" i="297"/>
  <c r="E65" i="297"/>
  <c r="E61" i="297"/>
  <c r="E57" i="297"/>
  <c r="E53" i="297"/>
  <c r="E49" i="297"/>
  <c r="E45" i="297"/>
  <c r="E41" i="297"/>
  <c r="F35" i="297"/>
  <c r="F31" i="297"/>
  <c r="F27" i="297"/>
  <c r="F23" i="297"/>
  <c r="F19" i="297"/>
  <c r="F15" i="297"/>
  <c r="G11" i="297"/>
  <c r="G32" i="297"/>
  <c r="G28" i="297"/>
  <c r="H28" i="297" s="1"/>
  <c r="I28" i="297" s="1"/>
  <c r="G24" i="297"/>
  <c r="G20" i="297"/>
  <c r="G16" i="297"/>
  <c r="G12" i="297"/>
  <c r="G33" i="297"/>
  <c r="G25" i="297"/>
  <c r="G17" i="297"/>
  <c r="G35" i="297"/>
  <c r="G31" i="297"/>
  <c r="G19" i="297"/>
  <c r="G15" i="297"/>
  <c r="E34" i="297"/>
  <c r="E18" i="297"/>
  <c r="G27" i="297"/>
  <c r="G9" i="297"/>
  <c r="E26" i="297"/>
  <c r="G23" i="297"/>
  <c r="E9" i="297"/>
  <c r="E33" i="297"/>
  <c r="E29" i="297"/>
  <c r="E25" i="297"/>
  <c r="E21" i="297"/>
  <c r="E17" i="297"/>
  <c r="E13" i="297"/>
  <c r="E35" i="297"/>
  <c r="E31" i="297"/>
  <c r="E27" i="297"/>
  <c r="E23" i="297"/>
  <c r="E19" i="297"/>
  <c r="E15" i="297"/>
  <c r="T53" i="257" l="1"/>
  <c r="G52" i="301"/>
  <c r="T85" i="257"/>
  <c r="G84" i="301"/>
  <c r="T117" i="257"/>
  <c r="G116" i="301"/>
  <c r="T149" i="257"/>
  <c r="G148" i="301"/>
  <c r="T26" i="257"/>
  <c r="G25" i="301"/>
  <c r="T13" i="257"/>
  <c r="G12" i="301"/>
  <c r="T29" i="257"/>
  <c r="G28" i="301"/>
  <c r="T14" i="257"/>
  <c r="G13" i="301"/>
  <c r="T56" i="257"/>
  <c r="G55" i="301"/>
  <c r="T88" i="257"/>
  <c r="G87" i="301"/>
  <c r="T104" i="257"/>
  <c r="G103" i="301"/>
  <c r="T136" i="257"/>
  <c r="G135" i="301"/>
  <c r="T152" i="257"/>
  <c r="G151" i="301"/>
  <c r="T184" i="257"/>
  <c r="G183" i="301"/>
  <c r="T200" i="257"/>
  <c r="G199" i="301"/>
  <c r="T232" i="257"/>
  <c r="G231" i="301"/>
  <c r="T66" i="257"/>
  <c r="G65" i="301"/>
  <c r="T82" i="257"/>
  <c r="G81" i="301"/>
  <c r="T114" i="257"/>
  <c r="G113" i="301"/>
  <c r="T146" i="257"/>
  <c r="G145" i="301"/>
  <c r="T178" i="257"/>
  <c r="G177" i="301"/>
  <c r="T49" i="257"/>
  <c r="G48" i="301"/>
  <c r="T65" i="257"/>
  <c r="G64" i="301"/>
  <c r="T81" i="257"/>
  <c r="G80" i="301"/>
  <c r="T97" i="257"/>
  <c r="G96" i="301"/>
  <c r="T113" i="257"/>
  <c r="G112" i="301"/>
  <c r="T129" i="257"/>
  <c r="G128" i="301"/>
  <c r="T145" i="257"/>
  <c r="G144" i="301"/>
  <c r="T161" i="257"/>
  <c r="G160" i="301"/>
  <c r="T185" i="257"/>
  <c r="G184" i="301"/>
  <c r="T233" i="257"/>
  <c r="G232" i="301"/>
  <c r="T25" i="257"/>
  <c r="G24" i="301"/>
  <c r="T30" i="257"/>
  <c r="G29" i="301"/>
  <c r="T52" i="257"/>
  <c r="G51" i="301"/>
  <c r="T68" i="257"/>
  <c r="G67" i="301"/>
  <c r="T84" i="257"/>
  <c r="G83" i="301"/>
  <c r="T100" i="257"/>
  <c r="G99" i="301"/>
  <c r="T116" i="257"/>
  <c r="G115" i="301"/>
  <c r="T132" i="257"/>
  <c r="G131" i="301"/>
  <c r="T148" i="257"/>
  <c r="G147" i="301"/>
  <c r="T164" i="257"/>
  <c r="G163" i="301"/>
  <c r="T180" i="257"/>
  <c r="G179" i="301"/>
  <c r="T196" i="257"/>
  <c r="G195" i="301"/>
  <c r="T212" i="257"/>
  <c r="G211" i="301"/>
  <c r="T228" i="257"/>
  <c r="G227" i="301"/>
  <c r="T244" i="257"/>
  <c r="G243" i="301"/>
  <c r="T23" i="257"/>
  <c r="G22" i="301"/>
  <c r="T189" i="257"/>
  <c r="G188" i="301"/>
  <c r="T213" i="257"/>
  <c r="G212" i="301"/>
  <c r="T237" i="257"/>
  <c r="G236" i="301"/>
  <c r="T20" i="257"/>
  <c r="G19" i="301"/>
  <c r="T11" i="257"/>
  <c r="G10" i="301"/>
  <c r="T46" i="257"/>
  <c r="G45" i="301"/>
  <c r="T62" i="257"/>
  <c r="G61" i="301"/>
  <c r="T78" i="257"/>
  <c r="G77" i="301"/>
  <c r="T94" i="257"/>
  <c r="G93" i="301"/>
  <c r="T110" i="257"/>
  <c r="G109" i="301"/>
  <c r="T126" i="257"/>
  <c r="G125" i="301"/>
  <c r="T142" i="257"/>
  <c r="G141" i="301"/>
  <c r="T158" i="257"/>
  <c r="G157" i="301"/>
  <c r="T174" i="257"/>
  <c r="G173" i="301"/>
  <c r="T190" i="257"/>
  <c r="G189" i="301"/>
  <c r="T206" i="257"/>
  <c r="G205" i="301"/>
  <c r="T222" i="257"/>
  <c r="G221" i="301"/>
  <c r="T238" i="257"/>
  <c r="G237" i="301"/>
  <c r="T51" i="257"/>
  <c r="G50" i="301"/>
  <c r="T67" i="257"/>
  <c r="G66" i="301"/>
  <c r="T83" i="257"/>
  <c r="G82" i="301"/>
  <c r="T99" i="257"/>
  <c r="G98" i="301"/>
  <c r="T115" i="257"/>
  <c r="G114" i="301"/>
  <c r="T131" i="257"/>
  <c r="G130" i="301"/>
  <c r="T147" i="257"/>
  <c r="G146" i="301"/>
  <c r="T163" i="257"/>
  <c r="G162" i="301"/>
  <c r="T179" i="257"/>
  <c r="G178" i="301"/>
  <c r="T195" i="257"/>
  <c r="G194" i="301"/>
  <c r="T211" i="257"/>
  <c r="G210" i="301"/>
  <c r="T227" i="257"/>
  <c r="G226" i="301"/>
  <c r="T243" i="257"/>
  <c r="G242" i="301"/>
  <c r="T69" i="257"/>
  <c r="G68" i="301"/>
  <c r="T101" i="257"/>
  <c r="G100" i="301"/>
  <c r="T133" i="257"/>
  <c r="G132" i="301"/>
  <c r="T165" i="257"/>
  <c r="G164" i="301"/>
  <c r="T197" i="257"/>
  <c r="G196" i="301"/>
  <c r="T245" i="257"/>
  <c r="G244" i="301"/>
  <c r="T40" i="257"/>
  <c r="G39" i="301"/>
  <c r="T72" i="257"/>
  <c r="G71" i="301"/>
  <c r="T120" i="257"/>
  <c r="G119" i="301"/>
  <c r="T168" i="257"/>
  <c r="G167" i="301"/>
  <c r="T216" i="257"/>
  <c r="G215" i="301"/>
  <c r="T37" i="257"/>
  <c r="G36" i="301"/>
  <c r="T27" i="257"/>
  <c r="G26" i="301"/>
  <c r="T193" i="257"/>
  <c r="G192" i="301"/>
  <c r="T217" i="257"/>
  <c r="G216" i="301"/>
  <c r="T241" i="257"/>
  <c r="G240" i="301"/>
  <c r="T24" i="257"/>
  <c r="G23" i="301"/>
  <c r="T50" i="257"/>
  <c r="G49" i="301"/>
  <c r="T98" i="257"/>
  <c r="G97" i="301"/>
  <c r="T130" i="257"/>
  <c r="G129" i="301"/>
  <c r="T162" i="257"/>
  <c r="G161" i="301"/>
  <c r="T194" i="257"/>
  <c r="G193" i="301"/>
  <c r="T210" i="257"/>
  <c r="G209" i="301"/>
  <c r="T226" i="257"/>
  <c r="G225" i="301"/>
  <c r="T242" i="257"/>
  <c r="G241" i="301"/>
  <c r="T39" i="257"/>
  <c r="G38" i="301"/>
  <c r="T55" i="257"/>
  <c r="G54" i="301"/>
  <c r="T71" i="257"/>
  <c r="G70" i="301"/>
  <c r="T87" i="257"/>
  <c r="G86" i="301"/>
  <c r="T103" i="257"/>
  <c r="G102" i="301"/>
  <c r="T119" i="257"/>
  <c r="G118" i="301"/>
  <c r="T135" i="257"/>
  <c r="G134" i="301"/>
  <c r="T151" i="257"/>
  <c r="G150" i="301"/>
  <c r="T167" i="257"/>
  <c r="G166" i="301"/>
  <c r="T183" i="257"/>
  <c r="G182" i="301"/>
  <c r="T199" i="257"/>
  <c r="G198" i="301"/>
  <c r="T215" i="257"/>
  <c r="G214" i="301"/>
  <c r="T231" i="257"/>
  <c r="G230" i="301"/>
  <c r="T247" i="257"/>
  <c r="G246" i="301"/>
  <c r="T41" i="257"/>
  <c r="G40" i="301"/>
  <c r="T57" i="257"/>
  <c r="G56" i="301"/>
  <c r="T73" i="257"/>
  <c r="G72" i="301"/>
  <c r="T89" i="257"/>
  <c r="G88" i="301"/>
  <c r="T105" i="257"/>
  <c r="G104" i="301"/>
  <c r="T121" i="257"/>
  <c r="G120" i="301"/>
  <c r="T137" i="257"/>
  <c r="G136" i="301"/>
  <c r="T153" i="257"/>
  <c r="G152" i="301"/>
  <c r="T169" i="257"/>
  <c r="G168" i="301"/>
  <c r="T209" i="257"/>
  <c r="G208" i="301"/>
  <c r="T34" i="257"/>
  <c r="G33" i="301"/>
  <c r="T17" i="257"/>
  <c r="G16" i="301"/>
  <c r="T33" i="257"/>
  <c r="G32" i="301"/>
  <c r="T18" i="257"/>
  <c r="G17" i="301"/>
  <c r="T44" i="257"/>
  <c r="G43" i="301"/>
  <c r="T60" i="257"/>
  <c r="G59" i="301"/>
  <c r="T76" i="257"/>
  <c r="G75" i="301"/>
  <c r="T92" i="257"/>
  <c r="G91" i="301"/>
  <c r="T108" i="257"/>
  <c r="G107" i="301"/>
  <c r="T124" i="257"/>
  <c r="G123" i="301"/>
  <c r="T140" i="257"/>
  <c r="G139" i="301"/>
  <c r="T156" i="257"/>
  <c r="G155" i="301"/>
  <c r="T172" i="257"/>
  <c r="G171" i="301"/>
  <c r="T188" i="257"/>
  <c r="G187" i="301"/>
  <c r="T204" i="257"/>
  <c r="G203" i="301"/>
  <c r="T220" i="257"/>
  <c r="G219" i="301"/>
  <c r="T236" i="257"/>
  <c r="G235" i="301"/>
  <c r="T15" i="257"/>
  <c r="G14" i="301"/>
  <c r="T31" i="257"/>
  <c r="G30" i="301"/>
  <c r="T173" i="257"/>
  <c r="G172" i="301"/>
  <c r="T201" i="257"/>
  <c r="G200" i="301"/>
  <c r="T225" i="257"/>
  <c r="G224" i="301"/>
  <c r="T12" i="257"/>
  <c r="G11" i="301"/>
  <c r="T28" i="257"/>
  <c r="G27" i="301"/>
  <c r="T38" i="257"/>
  <c r="G37" i="301"/>
  <c r="T54" i="257"/>
  <c r="G53" i="301"/>
  <c r="T70" i="257"/>
  <c r="G69" i="301"/>
  <c r="T86" i="257"/>
  <c r="G85" i="301"/>
  <c r="T102" i="257"/>
  <c r="G101" i="301"/>
  <c r="T118" i="257"/>
  <c r="G117" i="301"/>
  <c r="T134" i="257"/>
  <c r="G133" i="301"/>
  <c r="T150" i="257"/>
  <c r="G149" i="301"/>
  <c r="T166" i="257"/>
  <c r="G165" i="301"/>
  <c r="T182" i="257"/>
  <c r="G181" i="301"/>
  <c r="T198" i="257"/>
  <c r="G197" i="301"/>
  <c r="T214" i="257"/>
  <c r="G213" i="301"/>
  <c r="T230" i="257"/>
  <c r="G229" i="301"/>
  <c r="T246" i="257"/>
  <c r="G245" i="301"/>
  <c r="T43" i="257"/>
  <c r="G42" i="301"/>
  <c r="T59" i="257"/>
  <c r="G58" i="301"/>
  <c r="T75" i="257"/>
  <c r="G74" i="301"/>
  <c r="T91" i="257"/>
  <c r="G90" i="301"/>
  <c r="T107" i="257"/>
  <c r="G106" i="301"/>
  <c r="T123" i="257"/>
  <c r="G122" i="301"/>
  <c r="T139" i="257"/>
  <c r="G138" i="301"/>
  <c r="T155" i="257"/>
  <c r="G154" i="301"/>
  <c r="T171" i="257"/>
  <c r="G170" i="301"/>
  <c r="T187" i="257"/>
  <c r="G186" i="301"/>
  <c r="T203" i="257"/>
  <c r="G202" i="301"/>
  <c r="T219" i="257"/>
  <c r="G218" i="301"/>
  <c r="T235" i="257"/>
  <c r="G234" i="301"/>
  <c r="T45" i="257"/>
  <c r="G44" i="301"/>
  <c r="T61" i="257"/>
  <c r="G60" i="301"/>
  <c r="T77" i="257"/>
  <c r="G76" i="301"/>
  <c r="T93" i="257"/>
  <c r="G92" i="301"/>
  <c r="T109" i="257"/>
  <c r="G108" i="301"/>
  <c r="T125" i="257"/>
  <c r="G124" i="301"/>
  <c r="T141" i="257"/>
  <c r="G140" i="301"/>
  <c r="T157" i="257"/>
  <c r="G156" i="301"/>
  <c r="T177" i="257"/>
  <c r="G176" i="301"/>
  <c r="T221" i="257"/>
  <c r="G220" i="301"/>
  <c r="T21" i="257"/>
  <c r="G20" i="301"/>
  <c r="T22" i="257"/>
  <c r="G21" i="301"/>
  <c r="T48" i="257"/>
  <c r="G47" i="301"/>
  <c r="T64" i="257"/>
  <c r="G63" i="301"/>
  <c r="T80" i="257"/>
  <c r="G79" i="301"/>
  <c r="T96" i="257"/>
  <c r="G95" i="301"/>
  <c r="T112" i="257"/>
  <c r="G111" i="301"/>
  <c r="T128" i="257"/>
  <c r="G127" i="301"/>
  <c r="T144" i="257"/>
  <c r="G143" i="301"/>
  <c r="T160" i="257"/>
  <c r="G159" i="301"/>
  <c r="T176" i="257"/>
  <c r="G175" i="301"/>
  <c r="T192" i="257"/>
  <c r="G191" i="301"/>
  <c r="T208" i="257"/>
  <c r="G207" i="301"/>
  <c r="T224" i="257"/>
  <c r="G223" i="301"/>
  <c r="T240" i="257"/>
  <c r="G239" i="301"/>
  <c r="T19" i="257"/>
  <c r="G18" i="301"/>
  <c r="T35" i="257"/>
  <c r="G34" i="301"/>
  <c r="T181" i="257"/>
  <c r="G180" i="301"/>
  <c r="T205" i="257"/>
  <c r="G204" i="301"/>
  <c r="T229" i="257"/>
  <c r="G228" i="301"/>
  <c r="T16" i="257"/>
  <c r="G15" i="301"/>
  <c r="T32" i="257"/>
  <c r="G31" i="301"/>
  <c r="T42" i="257"/>
  <c r="G41" i="301"/>
  <c r="T58" i="257"/>
  <c r="G57" i="301"/>
  <c r="T74" i="257"/>
  <c r="G73" i="301"/>
  <c r="T90" i="257"/>
  <c r="G89" i="301"/>
  <c r="T106" i="257"/>
  <c r="G105" i="301"/>
  <c r="T122" i="257"/>
  <c r="G121" i="301"/>
  <c r="T138" i="257"/>
  <c r="G137" i="301"/>
  <c r="T154" i="257"/>
  <c r="G153" i="301"/>
  <c r="T170" i="257"/>
  <c r="G169" i="301"/>
  <c r="T186" i="257"/>
  <c r="G185" i="301"/>
  <c r="T202" i="257"/>
  <c r="G201" i="301"/>
  <c r="T218" i="257"/>
  <c r="G217" i="301"/>
  <c r="T234" i="257"/>
  <c r="G233" i="301"/>
  <c r="T47" i="257"/>
  <c r="G46" i="301"/>
  <c r="T63" i="257"/>
  <c r="G62" i="301"/>
  <c r="T79" i="257"/>
  <c r="G78" i="301"/>
  <c r="T95" i="257"/>
  <c r="G94" i="301"/>
  <c r="T111" i="257"/>
  <c r="G110" i="301"/>
  <c r="T127" i="257"/>
  <c r="G126" i="301"/>
  <c r="T143" i="257"/>
  <c r="G142" i="301"/>
  <c r="T159" i="257"/>
  <c r="G158" i="301"/>
  <c r="T175" i="257"/>
  <c r="G174" i="301"/>
  <c r="T191" i="257"/>
  <c r="G190" i="301"/>
  <c r="T207" i="257"/>
  <c r="G206" i="301"/>
  <c r="T223" i="257"/>
  <c r="G222" i="301"/>
  <c r="T239" i="257"/>
  <c r="G238" i="301"/>
  <c r="D28" i="165"/>
  <c r="D26" i="165"/>
  <c r="D25" i="165"/>
  <c r="I28" i="165"/>
  <c r="D22" i="157"/>
  <c r="I27" i="165"/>
  <c r="D27" i="165"/>
  <c r="I26" i="165"/>
  <c r="D23" i="157"/>
  <c r="H11" i="297"/>
  <c r="I11" i="297" s="1"/>
  <c r="M67" i="297"/>
  <c r="M149" i="297"/>
  <c r="M64" i="297"/>
  <c r="M112" i="297"/>
  <c r="M176" i="297"/>
  <c r="M216" i="297"/>
  <c r="H9" i="297"/>
  <c r="I9" i="297" s="1"/>
  <c r="M57" i="297"/>
  <c r="M218" i="297"/>
  <c r="M196" i="297"/>
  <c r="M220" i="297"/>
  <c r="M77" i="297"/>
  <c r="M110" i="297"/>
  <c r="M126" i="297"/>
  <c r="M158" i="297"/>
  <c r="M238" i="297"/>
  <c r="M141" i="297"/>
  <c r="M120" i="297"/>
  <c r="M224" i="297"/>
  <c r="M23" i="297"/>
  <c r="M95" i="297"/>
  <c r="M129" i="297"/>
  <c r="M161" i="297"/>
  <c r="E23" i="166"/>
  <c r="D24" i="157"/>
  <c r="M37" i="297"/>
  <c r="H14" i="297"/>
  <c r="I14" i="297" s="1"/>
  <c r="H24" i="297"/>
  <c r="I24" i="297" s="1"/>
  <c r="B19" i="165"/>
  <c r="G19" i="165" s="1"/>
  <c r="H22" i="297"/>
  <c r="I22" i="297" s="1"/>
  <c r="H12" i="297"/>
  <c r="I12" i="297" s="1"/>
  <c r="H20" i="297"/>
  <c r="I20" i="297" s="1"/>
  <c r="H32" i="297"/>
  <c r="I32" i="297" s="1"/>
  <c r="H16" i="297"/>
  <c r="I16" i="297" s="1"/>
  <c r="H18" i="297"/>
  <c r="I18" i="297" s="1"/>
  <c r="C15" i="157"/>
  <c r="I23" i="157"/>
  <c r="G8" i="301" s="1"/>
  <c r="H34" i="297"/>
  <c r="I34" i="297" s="1"/>
  <c r="B15" i="157"/>
  <c r="E28" i="165"/>
  <c r="D21" i="157"/>
  <c r="C19" i="165"/>
  <c r="H30" i="297"/>
  <c r="I30" i="297" s="1"/>
  <c r="H17" i="297"/>
  <c r="I17" i="297" s="1"/>
  <c r="H26" i="297"/>
  <c r="I26" i="297" s="1"/>
  <c r="H29" i="297"/>
  <c r="I29" i="297" s="1"/>
  <c r="H25" i="297"/>
  <c r="I25" i="297" s="1"/>
  <c r="I21" i="297"/>
  <c r="H13" i="297"/>
  <c r="I13" i="297" s="1"/>
  <c r="H33" i="297"/>
  <c r="I33" i="297" s="1"/>
  <c r="H15" i="297"/>
  <c r="I15" i="297" s="1"/>
  <c r="H31" i="297"/>
  <c r="I31" i="297" s="1"/>
  <c r="I23" i="297"/>
  <c r="H19" i="297"/>
  <c r="I19" i="297" s="1"/>
  <c r="H35" i="297"/>
  <c r="I35" i="297" s="1"/>
  <c r="H27" i="297"/>
  <c r="I27" i="297" s="1"/>
  <c r="M227" i="297" l="1"/>
  <c r="M117" i="297"/>
  <c r="M134" i="297"/>
  <c r="M70" i="297"/>
  <c r="M131" i="297"/>
  <c r="M99" i="297"/>
  <c r="M56" i="297"/>
  <c r="M235" i="297"/>
  <c r="M153" i="297"/>
  <c r="M138" i="297"/>
  <c r="M242" i="297"/>
  <c r="D19" i="165"/>
  <c r="E19" i="165" s="1"/>
  <c r="M144" i="297"/>
  <c r="M80" i="297"/>
  <c r="M182" i="297"/>
  <c r="M150" i="297"/>
  <c r="M243" i="297"/>
  <c r="M179" i="297"/>
  <c r="M147" i="297"/>
  <c r="M83" i="297"/>
  <c r="M214" i="297"/>
  <c r="M118" i="297"/>
  <c r="M86" i="297"/>
  <c r="M54" i="297"/>
  <c r="M211" i="297"/>
  <c r="M115" i="297"/>
  <c r="M53" i="297"/>
  <c r="M76" i="297"/>
  <c r="M44" i="297"/>
  <c r="M97" i="297"/>
  <c r="M109" i="297"/>
  <c r="M32" i="297"/>
  <c r="M100" i="297"/>
  <c r="M202" i="297"/>
  <c r="M74" i="297"/>
  <c r="M199" i="297"/>
  <c r="M103" i="297"/>
  <c r="M39" i="297"/>
  <c r="M73" i="297"/>
  <c r="M178" i="297"/>
  <c r="M82" i="297"/>
  <c r="M79" i="297"/>
  <c r="M81" i="297"/>
  <c r="M200" i="297"/>
  <c r="M168" i="297"/>
  <c r="M136" i="297"/>
  <c r="M104" i="297"/>
  <c r="M72" i="297"/>
  <c r="M40" i="297"/>
  <c r="M221" i="297"/>
  <c r="M189" i="297"/>
  <c r="M157" i="297"/>
  <c r="M142" i="297"/>
  <c r="M233" i="297"/>
  <c r="M119" i="297"/>
  <c r="M192" i="297"/>
  <c r="M48" i="297"/>
  <c r="M229" i="297"/>
  <c r="M197" i="297"/>
  <c r="M165" i="297"/>
  <c r="M133" i="297"/>
  <c r="M101" i="297"/>
  <c r="M246" i="297"/>
  <c r="M204" i="297"/>
  <c r="M244" i="297"/>
  <c r="M172" i="297"/>
  <c r="M140" i="297"/>
  <c r="M108" i="297"/>
  <c r="M225" i="297"/>
  <c r="M193" i="297"/>
  <c r="M210" i="297"/>
  <c r="M146" i="297"/>
  <c r="M114" i="297"/>
  <c r="M50" i="297"/>
  <c r="M223" i="297"/>
  <c r="M191" i="297"/>
  <c r="M159" i="297"/>
  <c r="M127" i="297"/>
  <c r="M94" i="297"/>
  <c r="M208" i="297"/>
  <c r="M96" i="297"/>
  <c r="M181" i="297"/>
  <c r="M230" i="297"/>
  <c r="M198" i="297"/>
  <c r="M166" i="297"/>
  <c r="M38" i="297"/>
  <c r="M28" i="297"/>
  <c r="M69" i="297"/>
  <c r="M188" i="297"/>
  <c r="M156" i="297"/>
  <c r="M60" i="297"/>
  <c r="M177" i="297"/>
  <c r="M145" i="297"/>
  <c r="M113" i="297"/>
  <c r="M226" i="297"/>
  <c r="M162" i="297"/>
  <c r="M130" i="297"/>
  <c r="M98" i="297"/>
  <c r="M66" i="297"/>
  <c r="M207" i="297"/>
  <c r="M175" i="297"/>
  <c r="M143" i="297"/>
  <c r="M111" i="297"/>
  <c r="M62" i="297"/>
  <c r="M203" i="297"/>
  <c r="M171" i="297"/>
  <c r="M139" i="297"/>
  <c r="M107" i="297"/>
  <c r="M75" i="297"/>
  <c r="M43" i="297"/>
  <c r="M45" i="297"/>
  <c r="M164" i="297"/>
  <c r="M132" i="297"/>
  <c r="M68" i="297"/>
  <c r="M217" i="297"/>
  <c r="M185" i="297"/>
  <c r="M121" i="297"/>
  <c r="M30" i="297"/>
  <c r="M234" i="297"/>
  <c r="M170" i="297"/>
  <c r="M106" i="297"/>
  <c r="M42" i="297"/>
  <c r="M231" i="297"/>
  <c r="M167" i="297"/>
  <c r="M135" i="297"/>
  <c r="M71" i="297"/>
  <c r="M41" i="297"/>
  <c r="M240" i="297"/>
  <c r="M152" i="297"/>
  <c r="M173" i="297"/>
  <c r="M63" i="297"/>
  <c r="M20" i="297"/>
  <c r="M65" i="297"/>
  <c r="M184" i="297"/>
  <c r="M125" i="297"/>
  <c r="M93" i="297"/>
  <c r="M206" i="297"/>
  <c r="M174" i="297"/>
  <c r="M78" i="297"/>
  <c r="M219" i="297"/>
  <c r="M187" i="297"/>
  <c r="M155" i="297"/>
  <c r="M123" i="297"/>
  <c r="M59" i="297"/>
  <c r="M16" i="297"/>
  <c r="M61" i="297"/>
  <c r="M35" i="297"/>
  <c r="M236" i="297"/>
  <c r="M116" i="297"/>
  <c r="M84" i="297"/>
  <c r="M52" i="297"/>
  <c r="M137" i="297"/>
  <c r="M105" i="297"/>
  <c r="M12" i="297"/>
  <c r="M186" i="297"/>
  <c r="M122" i="297"/>
  <c r="M58" i="297"/>
  <c r="M247" i="297"/>
  <c r="M151" i="297"/>
  <c r="M87" i="297"/>
  <c r="M55" i="297"/>
  <c r="M89" i="297"/>
  <c r="M232" i="297"/>
  <c r="M228" i="297"/>
  <c r="M124" i="297"/>
  <c r="M92" i="297"/>
  <c r="M241" i="297"/>
  <c r="M209" i="297"/>
  <c r="M194" i="297"/>
  <c r="M239" i="297"/>
  <c r="M47" i="297"/>
  <c r="M49" i="297"/>
  <c r="M222" i="297"/>
  <c r="M190" i="297"/>
  <c r="M160" i="297"/>
  <c r="M128" i="297"/>
  <c r="M245" i="297"/>
  <c r="M213" i="297"/>
  <c r="M102" i="297"/>
  <c r="M195" i="297"/>
  <c r="M163" i="297"/>
  <c r="M88" i="297"/>
  <c r="M237" i="297"/>
  <c r="M205" i="297"/>
  <c r="M46" i="297"/>
  <c r="M91" i="297"/>
  <c r="M212" i="297"/>
  <c r="M180" i="297"/>
  <c r="M148" i="297"/>
  <c r="M201" i="297"/>
  <c r="M169" i="297"/>
  <c r="M154" i="297"/>
  <c r="M90" i="297"/>
  <c r="M215" i="297"/>
  <c r="M183" i="297"/>
  <c r="M51" i="297"/>
  <c r="M85" i="297"/>
  <c r="M24" i="297"/>
  <c r="M22" i="297"/>
  <c r="M11" i="297"/>
  <c r="M14" i="297"/>
  <c r="M29" i="297"/>
  <c r="M31" i="297"/>
  <c r="D15" i="157"/>
  <c r="M21" i="297"/>
  <c r="M25" i="297"/>
  <c r="M18" i="297"/>
  <c r="M26" i="297"/>
  <c r="M19" i="297"/>
  <c r="M9" i="297"/>
  <c r="M27" i="297"/>
  <c r="M13" i="297"/>
  <c r="M15" i="297"/>
  <c r="M33" i="297"/>
  <c r="M17" i="297"/>
  <c r="M34" i="297"/>
  <c r="J149" i="296" l="1"/>
  <c r="J147" i="296"/>
  <c r="J145" i="296"/>
  <c r="J143" i="296"/>
  <c r="J141" i="296"/>
  <c r="J139" i="296"/>
  <c r="J137" i="296"/>
  <c r="J135" i="296"/>
  <c r="J133" i="296"/>
  <c r="J131" i="296"/>
  <c r="J129" i="296"/>
  <c r="J127" i="296"/>
  <c r="J125" i="296"/>
  <c r="J123" i="296"/>
  <c r="J121" i="296"/>
  <c r="J119" i="296"/>
  <c r="J117" i="296"/>
  <c r="J115" i="296"/>
  <c r="J113" i="296"/>
  <c r="J111" i="296"/>
  <c r="J109" i="296"/>
  <c r="J107" i="296"/>
  <c r="J105" i="296"/>
  <c r="J103" i="296"/>
  <c r="J101" i="296"/>
  <c r="J100" i="296"/>
  <c r="J99" i="296"/>
  <c r="J97" i="296"/>
  <c r="J95" i="296"/>
  <c r="J92" i="296"/>
  <c r="J89" i="296"/>
  <c r="J87" i="296"/>
  <c r="J84" i="296"/>
  <c r="J83" i="296"/>
  <c r="J81" i="296"/>
  <c r="J79" i="296"/>
  <c r="J75" i="296"/>
  <c r="J73" i="296"/>
  <c r="J71" i="296"/>
  <c r="J69" i="296"/>
  <c r="J67" i="296"/>
  <c r="J65" i="296"/>
  <c r="J63" i="296"/>
  <c r="J59" i="296"/>
  <c r="J57" i="296"/>
  <c r="J51" i="296"/>
  <c r="J43" i="296"/>
  <c r="J41" i="296"/>
  <c r="J35" i="296"/>
  <c r="J33" i="296"/>
  <c r="J27" i="296"/>
  <c r="J25" i="296"/>
  <c r="J12" i="296"/>
  <c r="J11" i="296"/>
  <c r="J9" i="296"/>
  <c r="J144" i="296" l="1"/>
  <c r="J14" i="296"/>
  <c r="J17" i="296"/>
  <c r="J20" i="296"/>
  <c r="J23" i="296"/>
  <c r="J29" i="296"/>
  <c r="J39" i="296"/>
  <c r="J45" i="296"/>
  <c r="J55" i="296"/>
  <c r="J61" i="296"/>
  <c r="J66" i="296"/>
  <c r="J80" i="296"/>
  <c r="J85" i="296"/>
  <c r="J108" i="296"/>
  <c r="J116" i="296"/>
  <c r="J124" i="296"/>
  <c r="J132" i="296"/>
  <c r="J140" i="296"/>
  <c r="J148" i="296"/>
  <c r="J13" i="296"/>
  <c r="J15" i="296"/>
  <c r="J19" i="296"/>
  <c r="J21" i="296"/>
  <c r="J31" i="296"/>
  <c r="J37" i="296"/>
  <c r="J47" i="296"/>
  <c r="J53" i="296"/>
  <c r="J72" i="296"/>
  <c r="J74" i="296"/>
  <c r="J77" i="296"/>
  <c r="J88" i="296"/>
  <c r="J91" i="296"/>
  <c r="J96" i="296"/>
  <c r="J104" i="296"/>
  <c r="J112" i="296"/>
  <c r="J120" i="296"/>
  <c r="J128" i="296"/>
  <c r="J136" i="296"/>
  <c r="J22" i="296"/>
  <c r="J26" i="296"/>
  <c r="J30" i="296"/>
  <c r="J34" i="296"/>
  <c r="J38" i="296"/>
  <c r="J42" i="296"/>
  <c r="J46" i="296"/>
  <c r="J50" i="296"/>
  <c r="J54" i="296"/>
  <c r="J58" i="296"/>
  <c r="J62" i="296"/>
  <c r="J70" i="296"/>
  <c r="J118" i="296"/>
  <c r="J10" i="296"/>
  <c r="J18" i="296"/>
  <c r="J24" i="296"/>
  <c r="J28" i="296"/>
  <c r="J32" i="296"/>
  <c r="J36" i="296"/>
  <c r="J40" i="296"/>
  <c r="J44" i="296"/>
  <c r="J48" i="296"/>
  <c r="J52" i="296"/>
  <c r="J56" i="296"/>
  <c r="J60" i="296"/>
  <c r="J64" i="296"/>
  <c r="J78" i="296"/>
  <c r="J68" i="296"/>
  <c r="J76" i="296"/>
  <c r="J82" i="296"/>
  <c r="J86" i="296"/>
  <c r="J90" i="296"/>
  <c r="J110" i="296"/>
  <c r="J142" i="296"/>
  <c r="J106" i="296"/>
  <c r="J138" i="296"/>
  <c r="J93" i="296"/>
  <c r="J146" i="296" l="1"/>
  <c r="J114" i="296"/>
  <c r="J134" i="296"/>
  <c r="J130" i="296"/>
  <c r="J102" i="296"/>
  <c r="J16" i="296"/>
  <c r="J122" i="296"/>
  <c r="J98" i="296"/>
  <c r="J126" i="296"/>
  <c r="J94" i="296"/>
  <c r="F38" i="295"/>
  <c r="H38" i="295" s="1"/>
  <c r="F56" i="295"/>
  <c r="H56" i="295" s="1"/>
  <c r="F58" i="295"/>
  <c r="H58" i="295" s="1"/>
  <c r="F62" i="295"/>
  <c r="H62" i="295" s="1"/>
  <c r="F74" i="295"/>
  <c r="H74" i="295" s="1"/>
  <c r="F90" i="295"/>
  <c r="H90" i="295" s="1"/>
  <c r="F114" i="295"/>
  <c r="H114" i="295" s="1"/>
  <c r="F126" i="295"/>
  <c r="H126" i="295" s="1"/>
  <c r="F238" i="295"/>
  <c r="H238" i="295" s="1"/>
  <c r="F246" i="295"/>
  <c r="H246" i="295" s="1"/>
  <c r="F151" i="295"/>
  <c r="H151" i="295" s="1"/>
  <c r="F155" i="295"/>
  <c r="H155" i="295" s="1"/>
  <c r="F163" i="295"/>
  <c r="H163" i="295" s="1"/>
  <c r="F171" i="295"/>
  <c r="H171" i="295" s="1"/>
  <c r="F179" i="295"/>
  <c r="H179" i="295" s="1"/>
  <c r="F183" i="295"/>
  <c r="H183" i="295" s="1"/>
  <c r="F195" i="295"/>
  <c r="H195" i="295" s="1"/>
  <c r="F199" i="295"/>
  <c r="H199" i="295" s="1"/>
  <c r="F203" i="295"/>
  <c r="H203" i="295" s="1"/>
  <c r="F13" i="295"/>
  <c r="H13" i="295" s="1"/>
  <c r="F17" i="295"/>
  <c r="H17" i="295" s="1"/>
  <c r="F19" i="295"/>
  <c r="H19" i="295" s="1"/>
  <c r="F23" i="295"/>
  <c r="H23" i="295" s="1"/>
  <c r="F29" i="295"/>
  <c r="H29" i="295" s="1"/>
  <c r="F31" i="295"/>
  <c r="H31" i="295" s="1"/>
  <c r="F196" i="295"/>
  <c r="H196" i="295" s="1"/>
  <c r="F125" i="295"/>
  <c r="H125" i="295" s="1"/>
  <c r="F124" i="295"/>
  <c r="H124" i="295" s="1"/>
  <c r="F121" i="295"/>
  <c r="H121" i="295" s="1"/>
  <c r="F32" i="295"/>
  <c r="H32" i="295" s="1"/>
  <c r="F28" i="295"/>
  <c r="H28" i="295" s="1"/>
  <c r="F33" i="295" l="1"/>
  <c r="H33" i="295" s="1"/>
  <c r="F165" i="295"/>
  <c r="H165" i="295" s="1"/>
  <c r="F229" i="295"/>
  <c r="H229" i="295" s="1"/>
  <c r="F185" i="295"/>
  <c r="H185" i="295" s="1"/>
  <c r="F169" i="295"/>
  <c r="H169" i="295" s="1"/>
  <c r="F153" i="295"/>
  <c r="H153" i="295" s="1"/>
  <c r="F141" i="295"/>
  <c r="H141" i="295" s="1"/>
  <c r="F133" i="295"/>
  <c r="H133" i="295" s="1"/>
  <c r="F117" i="295"/>
  <c r="H117" i="295" s="1"/>
  <c r="F109" i="295"/>
  <c r="H109" i="295" s="1"/>
  <c r="F101" i="295"/>
  <c r="H101" i="295" s="1"/>
  <c r="F93" i="295"/>
  <c r="H93" i="295" s="1"/>
  <c r="F85" i="295"/>
  <c r="H85" i="295" s="1"/>
  <c r="F65" i="295"/>
  <c r="H65" i="295" s="1"/>
  <c r="F49" i="295"/>
  <c r="H49" i="295" s="1"/>
  <c r="F45" i="295"/>
  <c r="H45" i="295" s="1"/>
  <c r="F15" i="295"/>
  <c r="H15" i="295" s="1"/>
  <c r="F36" i="295"/>
  <c r="H36" i="295" s="1"/>
  <c r="F223" i="295"/>
  <c r="H223" i="295" s="1"/>
  <c r="F219" i="295"/>
  <c r="H219" i="295" s="1"/>
  <c r="F215" i="295"/>
  <c r="H215" i="295" s="1"/>
  <c r="F207" i="295"/>
  <c r="H207" i="295" s="1"/>
  <c r="F167" i="295"/>
  <c r="H167" i="295" s="1"/>
  <c r="F230" i="295"/>
  <c r="H230" i="295" s="1"/>
  <c r="F142" i="295"/>
  <c r="H142" i="295" s="1"/>
  <c r="F106" i="295"/>
  <c r="H106" i="295" s="1"/>
  <c r="F94" i="295"/>
  <c r="H94" i="295" s="1"/>
  <c r="F46" i="295"/>
  <c r="H46" i="295" s="1"/>
  <c r="F234" i="295"/>
  <c r="H234" i="295" s="1"/>
  <c r="F226" i="295"/>
  <c r="H226" i="295" s="1"/>
  <c r="F146" i="295"/>
  <c r="H146" i="295" s="1"/>
  <c r="F130" i="295"/>
  <c r="H130" i="295" s="1"/>
  <c r="F122" i="295"/>
  <c r="H122" i="295" s="1"/>
  <c r="F110" i="295"/>
  <c r="H110" i="295" s="1"/>
  <c r="F98" i="295"/>
  <c r="H98" i="295" s="1"/>
  <c r="F78" i="295"/>
  <c r="H78" i="295" s="1"/>
  <c r="F70" i="295"/>
  <c r="H70" i="295" s="1"/>
  <c r="F54" i="295"/>
  <c r="H54" i="295" s="1"/>
  <c r="F50" i="295"/>
  <c r="H50" i="295" s="1"/>
  <c r="F221" i="295"/>
  <c r="H221" i="295" s="1"/>
  <c r="F217" i="295"/>
  <c r="H217" i="295" s="1"/>
  <c r="F213" i="295"/>
  <c r="H213" i="295" s="1"/>
  <c r="F209" i="295"/>
  <c r="H209" i="295" s="1"/>
  <c r="F205" i="295"/>
  <c r="H205" i="295" s="1"/>
  <c r="F201" i="295"/>
  <c r="H201" i="295" s="1"/>
  <c r="F197" i="295"/>
  <c r="H197" i="295" s="1"/>
  <c r="F193" i="295"/>
  <c r="H193" i="295" s="1"/>
  <c r="F177" i="295"/>
  <c r="H177" i="295" s="1"/>
  <c r="F173" i="295"/>
  <c r="H173" i="295" s="1"/>
  <c r="F161" i="295"/>
  <c r="H161" i="295" s="1"/>
  <c r="F157" i="295"/>
  <c r="H157" i="295" s="1"/>
  <c r="F149" i="295"/>
  <c r="H149" i="295" s="1"/>
  <c r="F145" i="295"/>
  <c r="H145" i="295" s="1"/>
  <c r="F137" i="295"/>
  <c r="H137" i="295" s="1"/>
  <c r="F105" i="295"/>
  <c r="H105" i="295" s="1"/>
  <c r="F181" i="295"/>
  <c r="H181" i="295" s="1"/>
  <c r="F228" i="295"/>
  <c r="H228" i="295" s="1"/>
  <c r="F96" i="295"/>
  <c r="H96" i="295" s="1"/>
  <c r="F16" i="295"/>
  <c r="H16" i="295" s="1"/>
  <c r="F66" i="295"/>
  <c r="H66" i="295" s="1"/>
  <c r="F82" i="295"/>
  <c r="H82" i="295" s="1"/>
  <c r="F138" i="295"/>
  <c r="H138" i="295" s="1"/>
  <c r="F242" i="295"/>
  <c r="H242" i="295" s="1"/>
  <c r="F244" i="295"/>
  <c r="H244" i="295" s="1"/>
  <c r="F240" i="295"/>
  <c r="H240" i="295" s="1"/>
  <c r="F236" i="295"/>
  <c r="H236" i="295" s="1"/>
  <c r="F232" i="295"/>
  <c r="H232" i="295" s="1"/>
  <c r="F188" i="295"/>
  <c r="H188" i="295" s="1"/>
  <c r="F180" i="295"/>
  <c r="H180" i="295" s="1"/>
  <c r="F172" i="295"/>
  <c r="H172" i="295" s="1"/>
  <c r="F160" i="295"/>
  <c r="H160" i="295" s="1"/>
  <c r="F148" i="295"/>
  <c r="H148" i="295" s="1"/>
  <c r="F144" i="295"/>
  <c r="H144" i="295" s="1"/>
  <c r="F140" i="295"/>
  <c r="H140" i="295" s="1"/>
  <c r="F132" i="295"/>
  <c r="H132" i="295" s="1"/>
  <c r="F128" i="295"/>
  <c r="H128" i="295" s="1"/>
  <c r="F116" i="295"/>
  <c r="H116" i="295" s="1"/>
  <c r="F112" i="295"/>
  <c r="H112" i="295" s="1"/>
  <c r="F108" i="295"/>
  <c r="H108" i="295" s="1"/>
  <c r="F100" i="295"/>
  <c r="H100" i="295" s="1"/>
  <c r="F92" i="295"/>
  <c r="H92" i="295" s="1"/>
  <c r="F80" i="295"/>
  <c r="H80" i="295" s="1"/>
  <c r="F76" i="295"/>
  <c r="H76" i="295" s="1"/>
  <c r="F72" i="295"/>
  <c r="H72" i="295" s="1"/>
  <c r="F52" i="295"/>
  <c r="H52" i="295" s="1"/>
  <c r="F40" i="295"/>
  <c r="H40" i="295" s="1"/>
  <c r="F64" i="295"/>
  <c r="H64" i="295" s="1"/>
  <c r="F68" i="295"/>
  <c r="H68" i="295" s="1"/>
  <c r="F48" i="295"/>
  <c r="H48" i="295" s="1"/>
  <c r="F84" i="295"/>
  <c r="H84" i="295" s="1"/>
  <c r="F187" i="295"/>
  <c r="H187" i="295" s="1"/>
  <c r="F211" i="295"/>
  <c r="H211" i="295" s="1"/>
  <c r="F21" i="295"/>
  <c r="H21" i="295" s="1"/>
  <c r="F42" i="295"/>
  <c r="H42" i="295" s="1"/>
  <c r="F102" i="295"/>
  <c r="H102" i="295" s="1"/>
  <c r="F118" i="295"/>
  <c r="H118" i="295" s="1"/>
  <c r="F20" i="295"/>
  <c r="H20" i="295" s="1"/>
  <c r="F25" i="295"/>
  <c r="H25" i="295" s="1"/>
  <c r="F43" i="295"/>
  <c r="H43" i="295" s="1"/>
  <c r="F57" i="295"/>
  <c r="H57" i="295" s="1"/>
  <c r="F60" i="295"/>
  <c r="H60" i="295" s="1"/>
  <c r="F71" i="295"/>
  <c r="H71" i="295" s="1"/>
  <c r="F97" i="295"/>
  <c r="H97" i="295" s="1"/>
  <c r="F113" i="295"/>
  <c r="H113" i="295" s="1"/>
  <c r="F120" i="295"/>
  <c r="H120" i="295" s="1"/>
  <c r="F129" i="295"/>
  <c r="H129" i="295" s="1"/>
  <c r="F136" i="295"/>
  <c r="H136" i="295" s="1"/>
  <c r="F159" i="295"/>
  <c r="H159" i="295" s="1"/>
  <c r="F191" i="295"/>
  <c r="H191" i="295" s="1"/>
  <c r="F11" i="295"/>
  <c r="H11" i="295" s="1"/>
  <c r="F104" i="295"/>
  <c r="H104" i="295" s="1"/>
  <c r="F119" i="295"/>
  <c r="H119" i="295" s="1"/>
  <c r="F135" i="295"/>
  <c r="H135" i="295" s="1"/>
  <c r="F192" i="295"/>
  <c r="H192" i="295" s="1"/>
  <c r="F41" i="295"/>
  <c r="H41" i="295" s="1"/>
  <c r="F55" i="295"/>
  <c r="H55" i="295" s="1"/>
  <c r="F143" i="295"/>
  <c r="H143" i="295" s="1"/>
  <c r="F164" i="295"/>
  <c r="H164" i="295" s="1"/>
  <c r="F22" i="295"/>
  <c r="H22" i="295" s="1"/>
  <c r="F37" i="295"/>
  <c r="H37" i="295" s="1"/>
  <c r="F59" i="295"/>
  <c r="H59" i="295" s="1"/>
  <c r="F81" i="295"/>
  <c r="H81" i="295" s="1"/>
  <c r="F103" i="295"/>
  <c r="H103" i="295" s="1"/>
  <c r="F134" i="295"/>
  <c r="H134" i="295" s="1"/>
  <c r="F12" i="295"/>
  <c r="H12" i="295" s="1"/>
  <c r="F26" i="295"/>
  <c r="H26" i="295" s="1"/>
  <c r="F44" i="295"/>
  <c r="H44" i="295" s="1"/>
  <c r="F69" i="295"/>
  <c r="H69" i="295" s="1"/>
  <c r="F10" i="295"/>
  <c r="H10" i="295" s="1"/>
  <c r="F24" i="295"/>
  <c r="H24" i="295" s="1"/>
  <c r="F27" i="295"/>
  <c r="H27" i="295" s="1"/>
  <c r="F39" i="295"/>
  <c r="H39" i="295" s="1"/>
  <c r="F53" i="295"/>
  <c r="H53" i="295" s="1"/>
  <c r="F61" i="295"/>
  <c r="H61" i="295" s="1"/>
  <c r="F73" i="295"/>
  <c r="H73" i="295" s="1"/>
  <c r="F86" i="295"/>
  <c r="H86" i="295" s="1"/>
  <c r="F87" i="295"/>
  <c r="H87" i="295" s="1"/>
  <c r="F88" i="295"/>
  <c r="H88" i="295" s="1"/>
  <c r="F89" i="295"/>
  <c r="H89" i="295" s="1"/>
  <c r="F147" i="295"/>
  <c r="H147" i="295" s="1"/>
  <c r="F154" i="295"/>
  <c r="H154" i="295" s="1"/>
  <c r="F30" i="295"/>
  <c r="H30" i="295" s="1"/>
  <c r="F47" i="295"/>
  <c r="H47" i="295" s="1"/>
  <c r="F200" i="295"/>
  <c r="H200" i="295" s="1"/>
  <c r="F75" i="295"/>
  <c r="H75" i="295" s="1"/>
  <c r="F14" i="295"/>
  <c r="H14" i="295" s="1"/>
  <c r="F63" i="295"/>
  <c r="H63" i="295" s="1"/>
  <c r="F79" i="295"/>
  <c r="H79" i="295" s="1"/>
  <c r="F95" i="295"/>
  <c r="H95" i="295" s="1"/>
  <c r="F111" i="295"/>
  <c r="H111" i="295" s="1"/>
  <c r="F127" i="295"/>
  <c r="H127" i="295" s="1"/>
  <c r="F158" i="295"/>
  <c r="H158" i="295" s="1"/>
  <c r="F168" i="295"/>
  <c r="H168" i="295" s="1"/>
  <c r="F18" i="295"/>
  <c r="H18" i="295" s="1"/>
  <c r="F34" i="295"/>
  <c r="H34" i="295" s="1"/>
  <c r="F51" i="295"/>
  <c r="H51" i="295" s="1"/>
  <c r="F67" i="295"/>
  <c r="H67" i="295" s="1"/>
  <c r="F83" i="295"/>
  <c r="H83" i="295" s="1"/>
  <c r="F99" i="295"/>
  <c r="H99" i="295" s="1"/>
  <c r="F115" i="295"/>
  <c r="H115" i="295" s="1"/>
  <c r="F131" i="295"/>
  <c r="H131" i="295" s="1"/>
  <c r="F156" i="295"/>
  <c r="H156" i="295" s="1"/>
  <c r="F174" i="295"/>
  <c r="H174" i="295" s="1"/>
  <c r="F176" i="295"/>
  <c r="H176" i="295" s="1"/>
  <c r="F189" i="295"/>
  <c r="H189" i="295" s="1"/>
  <c r="F190" i="295"/>
  <c r="H190" i="295" s="1"/>
  <c r="F77" i="295"/>
  <c r="H77" i="295" s="1"/>
  <c r="F91" i="295"/>
  <c r="H91" i="295" s="1"/>
  <c r="F107" i="295"/>
  <c r="H107" i="295" s="1"/>
  <c r="F123" i="295"/>
  <c r="H123" i="295" s="1"/>
  <c r="F139" i="295"/>
  <c r="H139" i="295" s="1"/>
  <c r="F152" i="295"/>
  <c r="H152" i="295" s="1"/>
  <c r="F170" i="295"/>
  <c r="H170" i="295" s="1"/>
  <c r="F175" i="295"/>
  <c r="H175" i="295" s="1"/>
  <c r="F184" i="295"/>
  <c r="H184" i="295" s="1"/>
  <c r="F224" i="295"/>
  <c r="H224" i="295" s="1"/>
  <c r="F258" i="295"/>
  <c r="F262" i="295"/>
  <c r="F162" i="295"/>
  <c r="H162" i="295" s="1"/>
  <c r="F178" i="295"/>
  <c r="H178" i="295" s="1"/>
  <c r="F194" i="295"/>
  <c r="H194" i="295" s="1"/>
  <c r="F206" i="295"/>
  <c r="H206" i="295" s="1"/>
  <c r="F216" i="295"/>
  <c r="H216" i="295" s="1"/>
  <c r="F218" i="295"/>
  <c r="H218" i="295" s="1"/>
  <c r="F245" i="295"/>
  <c r="H245" i="295" s="1"/>
  <c r="F150" i="295"/>
  <c r="H150" i="295" s="1"/>
  <c r="F166" i="295"/>
  <c r="H166" i="295" s="1"/>
  <c r="F182" i="295"/>
  <c r="H182" i="295" s="1"/>
  <c r="F198" i="295"/>
  <c r="H198" i="295" s="1"/>
  <c r="F210" i="295"/>
  <c r="H210" i="295" s="1"/>
  <c r="F220" i="295"/>
  <c r="H220" i="295" s="1"/>
  <c r="F222" i="295"/>
  <c r="H222" i="295" s="1"/>
  <c r="F225" i="295"/>
  <c r="H225" i="295" s="1"/>
  <c r="F233" i="295"/>
  <c r="H233" i="295" s="1"/>
  <c r="F186" i="295"/>
  <c r="H186" i="295" s="1"/>
  <c r="F202" i="295"/>
  <c r="H202" i="295" s="1"/>
  <c r="F214" i="295"/>
  <c r="H214" i="295" s="1"/>
  <c r="F237" i="295"/>
  <c r="H237" i="295" s="1"/>
  <c r="F227" i="295"/>
  <c r="H227" i="295" s="1"/>
  <c r="F243" i="295"/>
  <c r="F249" i="295"/>
  <c r="F251" i="295"/>
  <c r="F253" i="295"/>
  <c r="F255" i="295"/>
  <c r="F259" i="295"/>
  <c r="F231" i="295"/>
  <c r="H231" i="295" s="1"/>
  <c r="F241" i="295"/>
  <c r="H241" i="295" s="1"/>
  <c r="F256" i="295"/>
  <c r="F260" i="295"/>
  <c r="F204" i="295"/>
  <c r="H204" i="295" s="1"/>
  <c r="F208" i="295"/>
  <c r="H208" i="295" s="1"/>
  <c r="F212" i="295"/>
  <c r="H212" i="295" s="1"/>
  <c r="F235" i="295"/>
  <c r="H235" i="295" s="1"/>
  <c r="F239" i="295"/>
  <c r="H239" i="295" s="1"/>
  <c r="F248" i="295"/>
  <c r="H248" i="295" s="1"/>
  <c r="F250" i="295"/>
  <c r="F252" i="295"/>
  <c r="F254" i="295"/>
  <c r="F257" i="295"/>
  <c r="F261" i="295"/>
  <c r="D17" i="157" l="1"/>
  <c r="M17" i="166"/>
  <c r="M18" i="166"/>
  <c r="M19" i="166"/>
  <c r="M16" i="166"/>
  <c r="G22" i="165"/>
  <c r="G23" i="165"/>
  <c r="G24" i="165"/>
  <c r="G21" i="165"/>
  <c r="D22" i="165"/>
  <c r="D23" i="165"/>
  <c r="D24" i="165"/>
  <c r="E27" i="165"/>
  <c r="D21" i="165"/>
  <c r="F21" i="166" l="1"/>
  <c r="P47" i="288" l="1"/>
  <c r="P50" i="288"/>
  <c r="P58" i="288"/>
  <c r="P68" i="288"/>
  <c r="P69" i="288"/>
  <c r="P71" i="288"/>
  <c r="P73" i="288"/>
  <c r="P74" i="288"/>
  <c r="P79" i="288"/>
  <c r="P81" i="288"/>
  <c r="P89" i="288"/>
  <c r="P90" i="288"/>
  <c r="P94" i="288"/>
  <c r="P95" i="288"/>
  <c r="P107" i="288"/>
  <c r="P109" i="288"/>
  <c r="P120" i="288"/>
  <c r="P128" i="288"/>
  <c r="P130" i="288"/>
  <c r="P131" i="288"/>
  <c r="P133" i="288"/>
  <c r="P134" i="288"/>
  <c r="P135" i="288"/>
  <c r="P137" i="288"/>
  <c r="P139" i="288"/>
  <c r="P142" i="288"/>
  <c r="P157" i="288"/>
  <c r="P162" i="288"/>
  <c r="P163" i="288"/>
  <c r="P164" i="288"/>
  <c r="P166" i="288"/>
  <c r="P183" i="288"/>
  <c r="P197" i="288"/>
  <c r="P198" i="288"/>
  <c r="P200" i="288"/>
  <c r="P201" i="288"/>
  <c r="P202" i="288"/>
  <c r="P204" i="288"/>
  <c r="P208" i="288"/>
  <c r="P212" i="288"/>
  <c r="P226" i="288"/>
  <c r="P230" i="288"/>
  <c r="P232" i="288"/>
  <c r="P233" i="288"/>
  <c r="P239" i="288"/>
  <c r="P240" i="288"/>
  <c r="P241" i="288"/>
  <c r="P245" i="288"/>
  <c r="P11" i="288"/>
  <c r="P12" i="288"/>
  <c r="P16" i="288"/>
  <c r="P17" i="288"/>
  <c r="P22" i="288"/>
  <c r="P24" i="288"/>
  <c r="P26" i="288"/>
  <c r="P28" i="288"/>
  <c r="P30" i="288"/>
  <c r="H22" i="166"/>
  <c r="F22" i="166"/>
  <c r="P110" i="288" l="1"/>
  <c r="P32" i="288"/>
  <c r="P18" i="288"/>
  <c r="P238" i="288"/>
  <c r="P231" i="288"/>
  <c r="P210" i="288"/>
  <c r="P206" i="288"/>
  <c r="P203" i="288"/>
  <c r="P199" i="288"/>
  <c r="P195" i="288"/>
  <c r="P168" i="288"/>
  <c r="P165" i="288"/>
  <c r="P129" i="288"/>
  <c r="P70" i="288"/>
  <c r="P57" i="288"/>
  <c r="P181" i="288"/>
  <c r="P77" i="288"/>
  <c r="P75" i="288"/>
  <c r="P19" i="288"/>
  <c r="P13" i="288"/>
  <c r="P214" i="288"/>
  <c r="P207" i="288"/>
  <c r="P205" i="288"/>
  <c r="P179" i="288"/>
  <c r="P177" i="288"/>
  <c r="P176" i="288"/>
  <c r="P175" i="288"/>
  <c r="P174" i="288"/>
  <c r="P173" i="288"/>
  <c r="P172" i="288"/>
  <c r="P171" i="288"/>
  <c r="P169" i="288"/>
  <c r="P153" i="288"/>
  <c r="P151" i="288"/>
  <c r="P146" i="288"/>
  <c r="P136" i="288"/>
  <c r="P125" i="288"/>
  <c r="P124" i="288"/>
  <c r="P123" i="288"/>
  <c r="P122" i="288"/>
  <c r="P121" i="288"/>
  <c r="P118" i="288"/>
  <c r="P106" i="288"/>
  <c r="P105" i="288"/>
  <c r="P229" i="288"/>
  <c r="P196" i="288"/>
  <c r="P167" i="288"/>
  <c r="P108" i="288"/>
  <c r="P25" i="288"/>
  <c r="P23" i="288"/>
  <c r="P15" i="288"/>
  <c r="P14" i="288"/>
  <c r="P246" i="288"/>
  <c r="P242" i="288"/>
  <c r="P213" i="288"/>
  <c r="P211" i="288"/>
  <c r="P194" i="288"/>
  <c r="P193" i="288"/>
  <c r="P192" i="288"/>
  <c r="P191" i="288"/>
  <c r="P190" i="288"/>
  <c r="P189" i="288"/>
  <c r="P188" i="288"/>
  <c r="P187" i="288"/>
  <c r="P186" i="288"/>
  <c r="P184" i="288"/>
  <c r="P182" i="288"/>
  <c r="P178" i="288"/>
  <c r="P161" i="288"/>
  <c r="P160" i="288"/>
  <c r="P159" i="288"/>
  <c r="P158" i="288"/>
  <c r="P156" i="288"/>
  <c r="P155" i="288"/>
  <c r="P143" i="288"/>
  <c r="P117" i="288"/>
  <c r="P116" i="288"/>
  <c r="P115" i="288"/>
  <c r="P114" i="288"/>
  <c r="P112" i="288"/>
  <c r="P103" i="288"/>
  <c r="P102" i="288"/>
  <c r="P101" i="288"/>
  <c r="P92" i="288"/>
  <c r="P91" i="288"/>
  <c r="P80" i="288"/>
  <c r="P78" i="288"/>
  <c r="P76" i="288"/>
  <c r="P67" i="288"/>
  <c r="P63" i="288"/>
  <c r="P62" i="288"/>
  <c r="P61" i="288"/>
  <c r="P56" i="288"/>
  <c r="P55" i="288"/>
  <c r="P54" i="288"/>
  <c r="P53" i="288"/>
  <c r="P52" i="288"/>
  <c r="P51" i="288"/>
  <c r="P49" i="288"/>
  <c r="P44" i="288"/>
  <c r="P43" i="288"/>
  <c r="P42" i="288"/>
  <c r="P27" i="288"/>
  <c r="P209" i="288"/>
  <c r="P185" i="288"/>
  <c r="P170" i="288"/>
  <c r="P132" i="288"/>
  <c r="P126" i="288"/>
  <c r="P113" i="288"/>
  <c r="P104" i="288"/>
  <c r="P72" i="288"/>
  <c r="P34" i="288"/>
  <c r="P33" i="288"/>
  <c r="P31" i="288"/>
  <c r="P29" i="288"/>
  <c r="P20" i="288"/>
  <c r="P237" i="288"/>
  <c r="P236" i="288"/>
  <c r="P235" i="288"/>
  <c r="P234" i="288"/>
  <c r="P224" i="288"/>
  <c r="P223" i="288"/>
  <c r="P222" i="288"/>
  <c r="P221" i="288"/>
  <c r="P220" i="288"/>
  <c r="P219" i="288"/>
  <c r="P218" i="288"/>
  <c r="P217" i="288"/>
  <c r="P154" i="288"/>
  <c r="P152" i="288"/>
  <c r="P150" i="288"/>
  <c r="P149" i="288"/>
  <c r="P148" i="288"/>
  <c r="P147" i="288"/>
  <c r="P145" i="288"/>
  <c r="P138" i="288"/>
  <c r="P100" i="288"/>
  <c r="P99" i="288"/>
  <c r="P98" i="288"/>
  <c r="P96" i="288"/>
  <c r="P88" i="288"/>
  <c r="P87" i="288"/>
  <c r="P86" i="288"/>
  <c r="P85" i="288"/>
  <c r="P84" i="288"/>
  <c r="P83" i="288"/>
  <c r="P82" i="288"/>
  <c r="P66" i="288"/>
  <c r="P65" i="288"/>
  <c r="P64" i="288"/>
  <c r="P60" i="288"/>
  <c r="P59" i="288"/>
  <c r="P46" i="288"/>
  <c r="P45" i="288"/>
  <c r="P41" i="288"/>
  <c r="P40" i="288"/>
  <c r="P39" i="288"/>
  <c r="P38" i="288"/>
  <c r="P37" i="288"/>
  <c r="N8" i="288"/>
  <c r="N10" i="288"/>
  <c r="P144" i="288"/>
  <c r="P141" i="288"/>
  <c r="P140" i="288"/>
  <c r="P215" i="288"/>
  <c r="P97" i="288"/>
  <c r="L47" i="288"/>
  <c r="L46" i="288"/>
  <c r="L45" i="288"/>
  <c r="L44" i="288"/>
  <c r="L43" i="288"/>
  <c r="L42" i="288"/>
  <c r="L41" i="288"/>
  <c r="L40" i="288"/>
  <c r="L39" i="288"/>
  <c r="L38" i="288"/>
  <c r="L37" i="288"/>
  <c r="J36" i="288"/>
  <c r="N36" i="288"/>
  <c r="H249" i="288"/>
  <c r="L36" i="288"/>
  <c r="P244" i="288"/>
  <c r="P248" i="288"/>
  <c r="P48" i="288"/>
  <c r="L175" i="288"/>
  <c r="L174" i="288"/>
  <c r="L170" i="288"/>
  <c r="L169" i="288"/>
  <c r="L168" i="288"/>
  <c r="L159" i="288"/>
  <c r="L155" i="288"/>
  <c r="L151" i="288"/>
  <c r="L147" i="288"/>
  <c r="L141" i="288"/>
  <c r="L136" i="288"/>
  <c r="L134" i="288"/>
  <c r="L133" i="288"/>
  <c r="L129" i="288"/>
  <c r="L128" i="288"/>
  <c r="L126" i="288"/>
  <c r="L122" i="288"/>
  <c r="L121" i="288"/>
  <c r="L116" i="288"/>
  <c r="L113" i="288"/>
  <c r="L112" i="288"/>
  <c r="L109" i="288"/>
  <c r="L107" i="288"/>
  <c r="L106" i="288"/>
  <c r="L104" i="288"/>
  <c r="L103" i="288"/>
  <c r="L100" i="288"/>
  <c r="L95" i="288"/>
  <c r="L91" i="288"/>
  <c r="L89" i="288"/>
  <c r="L84" i="288"/>
  <c r="L80" i="288"/>
  <c r="L79" i="288"/>
  <c r="L78" i="288"/>
  <c r="L77" i="288"/>
  <c r="L75" i="288"/>
  <c r="L74" i="288"/>
  <c r="L72" i="288"/>
  <c r="L70" i="288"/>
  <c r="L66" i="288"/>
  <c r="L61" i="288"/>
  <c r="L52" i="288"/>
  <c r="L50" i="288"/>
  <c r="L48" i="288"/>
  <c r="P243" i="288"/>
  <c r="L172" i="288"/>
  <c r="L171" i="288"/>
  <c r="L167" i="288"/>
  <c r="L166" i="288"/>
  <c r="L164" i="288"/>
  <c r="L163" i="288"/>
  <c r="L160" i="288"/>
  <c r="L156" i="288"/>
  <c r="L154" i="288"/>
  <c r="L153" i="288"/>
  <c r="L152" i="288"/>
  <c r="L150" i="288"/>
  <c r="L149" i="288"/>
  <c r="L144" i="288"/>
  <c r="L143" i="288"/>
  <c r="L139" i="288"/>
  <c r="L132" i="288"/>
  <c r="L131" i="288"/>
  <c r="L125" i="288"/>
  <c r="L124" i="288"/>
  <c r="L123" i="288"/>
  <c r="L120" i="288"/>
  <c r="L118" i="288"/>
  <c r="L117" i="288"/>
  <c r="L115" i="288"/>
  <c r="L110" i="288"/>
  <c r="L108" i="288"/>
  <c r="L105" i="288"/>
  <c r="L101" i="288"/>
  <c r="L99" i="288"/>
  <c r="L97" i="288"/>
  <c r="L96" i="288"/>
  <c r="L92" i="288"/>
  <c r="L90" i="288"/>
  <c r="L85" i="288"/>
  <c r="L81" i="288"/>
  <c r="L76" i="288"/>
  <c r="L69" i="288"/>
  <c r="L68" i="288"/>
  <c r="L60" i="288"/>
  <c r="L58" i="288"/>
  <c r="L57" i="288"/>
  <c r="L55" i="288"/>
  <c r="L53" i="288"/>
  <c r="H257" i="288"/>
  <c r="H260" i="288"/>
  <c r="P36" i="288"/>
  <c r="N246" i="288"/>
  <c r="N242" i="288"/>
  <c r="N237" i="288"/>
  <c r="N236" i="288"/>
  <c r="N233" i="288"/>
  <c r="N231" i="288"/>
  <c r="N222" i="288"/>
  <c r="N221" i="288"/>
  <c r="N219" i="288"/>
  <c r="N214" i="288"/>
  <c r="N212" i="288"/>
  <c r="N211" i="288"/>
  <c r="N210" i="288"/>
  <c r="N209" i="288"/>
  <c r="N208" i="288"/>
  <c r="N207" i="288"/>
  <c r="P180" i="288"/>
  <c r="L242" i="288"/>
  <c r="L237" i="288"/>
  <c r="L231" i="288"/>
  <c r="L222" i="288"/>
  <c r="L221" i="288"/>
  <c r="L219" i="288"/>
  <c r="L214" i="288"/>
  <c r="L212" i="288"/>
  <c r="L211" i="288"/>
  <c r="L210" i="288"/>
  <c r="L209" i="288"/>
  <c r="L208" i="288"/>
  <c r="L207" i="288"/>
  <c r="L206" i="288"/>
  <c r="L201" i="288"/>
  <c r="L199" i="288"/>
  <c r="L194" i="288"/>
  <c r="L191" i="288"/>
  <c r="L189" i="288"/>
  <c r="L187" i="288"/>
  <c r="L184" i="288"/>
  <c r="L246" i="288"/>
  <c r="L236" i="288"/>
  <c r="L233" i="288"/>
  <c r="J246" i="288"/>
  <c r="J242" i="288"/>
  <c r="J237" i="288"/>
  <c r="J236" i="288"/>
  <c r="G236" i="288" s="1"/>
  <c r="J233" i="288"/>
  <c r="J231" i="288"/>
  <c r="J222" i="288"/>
  <c r="J221" i="288"/>
  <c r="J219" i="288"/>
  <c r="J214" i="288"/>
  <c r="J212" i="288"/>
  <c r="J211" i="288"/>
  <c r="J210" i="288"/>
  <c r="J209" i="288"/>
  <c r="J208" i="288"/>
  <c r="J207" i="288"/>
  <c r="N206" i="288"/>
  <c r="N201" i="288"/>
  <c r="N199" i="288"/>
  <c r="N194" i="288"/>
  <c r="N191" i="288"/>
  <c r="N189" i="288"/>
  <c r="N187" i="288"/>
  <c r="N184" i="288"/>
  <c r="N175" i="288"/>
  <c r="N174" i="288"/>
  <c r="N172" i="288"/>
  <c r="N171" i="288"/>
  <c r="N170" i="288"/>
  <c r="N169" i="288"/>
  <c r="N168" i="288"/>
  <c r="N167" i="288"/>
  <c r="N166" i="288"/>
  <c r="N164" i="288"/>
  <c r="N163" i="288"/>
  <c r="N160" i="288"/>
  <c r="N159" i="288"/>
  <c r="N156" i="288"/>
  <c r="N155" i="288"/>
  <c r="N154" i="288"/>
  <c r="N153" i="288"/>
  <c r="N152" i="288"/>
  <c r="N151" i="288"/>
  <c r="N150" i="288"/>
  <c r="N149" i="288"/>
  <c r="N147" i="288"/>
  <c r="N144" i="288"/>
  <c r="N143" i="288"/>
  <c r="N141" i="288"/>
  <c r="N139" i="288"/>
  <c r="N136" i="288"/>
  <c r="N134" i="288"/>
  <c r="N133" i="288"/>
  <c r="N132" i="288"/>
  <c r="N131" i="288"/>
  <c r="N129" i="288"/>
  <c r="N128" i="288"/>
  <c r="N126" i="288"/>
  <c r="N125" i="288"/>
  <c r="N124" i="288"/>
  <c r="N123" i="288"/>
  <c r="N122" i="288"/>
  <c r="N121" i="288"/>
  <c r="N120" i="288"/>
  <c r="N118" i="288"/>
  <c r="N117" i="288"/>
  <c r="N116" i="288"/>
  <c r="N115" i="288"/>
  <c r="N113" i="288"/>
  <c r="N112" i="288"/>
  <c r="N110" i="288"/>
  <c r="N109" i="288"/>
  <c r="N108" i="288"/>
  <c r="N107" i="288"/>
  <c r="N106" i="288"/>
  <c r="N105" i="288"/>
  <c r="N104" i="288"/>
  <c r="N103" i="288"/>
  <c r="N101" i="288"/>
  <c r="N100" i="288"/>
  <c r="N99" i="288"/>
  <c r="N97" i="288"/>
  <c r="N96" i="288"/>
  <c r="N95" i="288"/>
  <c r="N92" i="288"/>
  <c r="N91" i="288"/>
  <c r="N90" i="288"/>
  <c r="N89" i="288"/>
  <c r="N85" i="288"/>
  <c r="N84" i="288"/>
  <c r="N81" i="288"/>
  <c r="N80" i="288"/>
  <c r="N79" i="288"/>
  <c r="N78" i="288"/>
  <c r="N77" i="288"/>
  <c r="N76" i="288"/>
  <c r="N75" i="288"/>
  <c r="N74" i="288"/>
  <c r="N72" i="288"/>
  <c r="N70" i="288"/>
  <c r="N69" i="288"/>
  <c r="N68" i="288"/>
  <c r="N66" i="288"/>
  <c r="N61" i="288"/>
  <c r="N60" i="288"/>
  <c r="N58" i="288"/>
  <c r="N57" i="288"/>
  <c r="N55" i="288"/>
  <c r="N53" i="288"/>
  <c r="N52" i="288"/>
  <c r="N50" i="288"/>
  <c r="N48" i="288"/>
  <c r="N47" i="288"/>
  <c r="N46" i="288"/>
  <c r="N45" i="288"/>
  <c r="N44" i="288"/>
  <c r="N43" i="288"/>
  <c r="N42" i="288"/>
  <c r="N41" i="288"/>
  <c r="N40" i="288"/>
  <c r="N39" i="288"/>
  <c r="N38" i="288"/>
  <c r="N37" i="288"/>
  <c r="J206" i="288"/>
  <c r="J201" i="288"/>
  <c r="J199" i="288"/>
  <c r="J194" i="288"/>
  <c r="J191" i="288"/>
  <c r="J189" i="288"/>
  <c r="J187" i="288"/>
  <c r="J184" i="288"/>
  <c r="J175" i="288"/>
  <c r="J174" i="288"/>
  <c r="J172" i="288"/>
  <c r="J171" i="288"/>
  <c r="J170" i="288"/>
  <c r="J169" i="288"/>
  <c r="J168" i="288"/>
  <c r="J167" i="288"/>
  <c r="J166" i="288"/>
  <c r="J164" i="288"/>
  <c r="J163" i="288"/>
  <c r="J160" i="288"/>
  <c r="J159" i="288"/>
  <c r="J156" i="288"/>
  <c r="J155" i="288"/>
  <c r="J154" i="288"/>
  <c r="J153" i="288"/>
  <c r="J152" i="288"/>
  <c r="J151" i="288"/>
  <c r="J150" i="288"/>
  <c r="J149" i="288"/>
  <c r="J147" i="288"/>
  <c r="J144" i="288"/>
  <c r="J143" i="288"/>
  <c r="J141" i="288"/>
  <c r="J139" i="288"/>
  <c r="J136" i="288"/>
  <c r="J134" i="288"/>
  <c r="J133" i="288"/>
  <c r="J132" i="288"/>
  <c r="J131" i="288"/>
  <c r="J129" i="288"/>
  <c r="J128" i="288"/>
  <c r="J126" i="288"/>
  <c r="J125" i="288"/>
  <c r="J124" i="288"/>
  <c r="J123" i="288"/>
  <c r="J122" i="288"/>
  <c r="J121" i="288"/>
  <c r="J120" i="288"/>
  <c r="J118" i="288"/>
  <c r="J117" i="288"/>
  <c r="J116" i="288"/>
  <c r="J115" i="288"/>
  <c r="J113" i="288"/>
  <c r="J112" i="288"/>
  <c r="J110" i="288"/>
  <c r="J109" i="288"/>
  <c r="J108" i="288"/>
  <c r="J107" i="288"/>
  <c r="J106" i="288"/>
  <c r="J105" i="288"/>
  <c r="J104" i="288"/>
  <c r="J103" i="288"/>
  <c r="J101" i="288"/>
  <c r="J100" i="288"/>
  <c r="J99" i="288"/>
  <c r="J97" i="288"/>
  <c r="J96" i="288"/>
  <c r="J95" i="288"/>
  <c r="J92" i="288"/>
  <c r="J91" i="288"/>
  <c r="J90" i="288"/>
  <c r="J89" i="288"/>
  <c r="J85" i="288"/>
  <c r="J84" i="288"/>
  <c r="J81" i="288"/>
  <c r="J80" i="288"/>
  <c r="J79" i="288"/>
  <c r="J78" i="288"/>
  <c r="J77" i="288"/>
  <c r="J76" i="288"/>
  <c r="J75" i="288"/>
  <c r="J74" i="288"/>
  <c r="J72" i="288"/>
  <c r="J70" i="288"/>
  <c r="J69" i="288"/>
  <c r="J68" i="288"/>
  <c r="J66" i="288"/>
  <c r="J61" i="288"/>
  <c r="J60" i="288"/>
  <c r="J58" i="288"/>
  <c r="J57" i="288"/>
  <c r="J55" i="288"/>
  <c r="J53" i="288"/>
  <c r="J52" i="288"/>
  <c r="J50" i="288"/>
  <c r="J48" i="288"/>
  <c r="J47" i="288"/>
  <c r="J46" i="288"/>
  <c r="J45" i="288"/>
  <c r="J44" i="288"/>
  <c r="J43" i="288"/>
  <c r="J42" i="288"/>
  <c r="J41" i="288"/>
  <c r="J40" i="288"/>
  <c r="J39" i="288"/>
  <c r="J38" i="288"/>
  <c r="J37" i="288"/>
  <c r="L22" i="166"/>
  <c r="P8" i="288"/>
  <c r="J8" i="288"/>
  <c r="L8" i="288"/>
  <c r="L10" i="288"/>
  <c r="J33" i="288"/>
  <c r="J28" i="288"/>
  <c r="J27" i="288"/>
  <c r="J25" i="288"/>
  <c r="J22" i="288"/>
  <c r="J19" i="288"/>
  <c r="J18" i="288"/>
  <c r="J17" i="288"/>
  <c r="J14" i="288"/>
  <c r="J11" i="288"/>
  <c r="P10" i="288"/>
  <c r="N33" i="288"/>
  <c r="N28" i="288"/>
  <c r="N27" i="288"/>
  <c r="N25" i="288"/>
  <c r="N22" i="288"/>
  <c r="N19" i="288"/>
  <c r="N18" i="288"/>
  <c r="N17" i="288"/>
  <c r="N14" i="288"/>
  <c r="N11" i="288"/>
  <c r="J10" i="288"/>
  <c r="L33" i="288"/>
  <c r="L28" i="288"/>
  <c r="L27" i="288"/>
  <c r="L25" i="288"/>
  <c r="L22" i="288"/>
  <c r="L19" i="288"/>
  <c r="L18" i="288"/>
  <c r="L17" i="288"/>
  <c r="L14" i="288"/>
  <c r="L11" i="288"/>
  <c r="J22" i="166"/>
  <c r="F22" i="157"/>
  <c r="B22" i="166"/>
  <c r="G22" i="166" s="1"/>
  <c r="F34" i="288"/>
  <c r="F19" i="288"/>
  <c r="F20" i="288"/>
  <c r="F16" i="288"/>
  <c r="F77" i="288"/>
  <c r="F53" i="288"/>
  <c r="F69" i="288"/>
  <c r="F154" i="288"/>
  <c r="F117" i="288"/>
  <c r="F113" i="288"/>
  <c r="F91" i="288"/>
  <c r="F45" i="288"/>
  <c r="F37" i="288"/>
  <c r="F243" i="288"/>
  <c r="F241" i="288"/>
  <c r="F237" i="288"/>
  <c r="F235" i="288"/>
  <c r="F219" i="288"/>
  <c r="F202" i="288"/>
  <c r="F192" i="288"/>
  <c r="F95" i="288"/>
  <c r="F61" i="288"/>
  <c r="F210" i="288"/>
  <c r="F73" i="288"/>
  <c r="F41" i="288"/>
  <c r="F36" i="288"/>
  <c r="F245" i="288"/>
  <c r="F98" i="288"/>
  <c r="F65" i="288"/>
  <c r="F57" i="288"/>
  <c r="F81" i="288"/>
  <c r="F49" i="288"/>
  <c r="F208" i="288"/>
  <c r="F178" i="288"/>
  <c r="F162" i="288"/>
  <c r="F131" i="288"/>
  <c r="F186" i="288"/>
  <c r="F170" i="288"/>
  <c r="F105" i="288"/>
  <c r="F23" i="288"/>
  <c r="F8" i="288"/>
  <c r="F24" i="288"/>
  <c r="F25" i="288"/>
  <c r="F32" i="288"/>
  <c r="F21" i="288"/>
  <c r="F18" i="288"/>
  <c r="F30" i="288"/>
  <c r="F14" i="288"/>
  <c r="F12" i="288"/>
  <c r="F11" i="288"/>
  <c r="F10" i="288"/>
  <c r="F31" i="288"/>
  <c r="F29" i="288"/>
  <c r="F22" i="288"/>
  <c r="F15" i="288"/>
  <c r="F13" i="288"/>
  <c r="F28" i="288"/>
  <c r="F27" i="288"/>
  <c r="F33" i="288"/>
  <c r="F26" i="288"/>
  <c r="F17" i="288"/>
  <c r="F225" i="288"/>
  <c r="F148" i="288"/>
  <c r="F134" i="288"/>
  <c r="F101" i="288"/>
  <c r="F85" i="288"/>
  <c r="F83" i="288"/>
  <c r="F67" i="288"/>
  <c r="F51" i="288"/>
  <c r="F256" i="288"/>
  <c r="F252" i="288"/>
  <c r="F239" i="288"/>
  <c r="F233" i="288"/>
  <c r="F227" i="288"/>
  <c r="F223" i="288"/>
  <c r="F221" i="288"/>
  <c r="F142" i="288"/>
  <c r="F141" i="288"/>
  <c r="F133" i="288"/>
  <c r="F118" i="288"/>
  <c r="F114" i="288"/>
  <c r="F215" i="288"/>
  <c r="F145" i="288"/>
  <c r="F126" i="288"/>
  <c r="F125" i="288"/>
  <c r="F75" i="288"/>
  <c r="F59" i="288"/>
  <c r="F43" i="288"/>
  <c r="F258" i="288"/>
  <c r="F254" i="288"/>
  <c r="F250" i="288"/>
  <c r="F229" i="288"/>
  <c r="F129" i="288"/>
  <c r="F97" i="288"/>
  <c r="F231" i="288"/>
  <c r="F217" i="288"/>
  <c r="F200" i="288"/>
  <c r="F194" i="288"/>
  <c r="F107" i="288"/>
  <c r="F89" i="288"/>
  <c r="F79" i="288"/>
  <c r="F63" i="288"/>
  <c r="F47" i="288"/>
  <c r="F261" i="288"/>
  <c r="F259" i="288"/>
  <c r="F255" i="288"/>
  <c r="F251" i="288"/>
  <c r="F184" i="288"/>
  <c r="F176" i="288"/>
  <c r="F168" i="288"/>
  <c r="F160" i="288"/>
  <c r="F152" i="288"/>
  <c r="F139" i="288"/>
  <c r="F123" i="288"/>
  <c r="F111" i="288"/>
  <c r="F71" i="288"/>
  <c r="F55" i="288"/>
  <c r="F39" i="288"/>
  <c r="F262" i="288"/>
  <c r="F260" i="288"/>
  <c r="F257" i="288"/>
  <c r="F253" i="288"/>
  <c r="F249" i="288"/>
  <c r="F99" i="288"/>
  <c r="F240" i="288"/>
  <c r="F234" i="288"/>
  <c r="F224" i="288"/>
  <c r="F218" i="288"/>
  <c r="F214" i="288"/>
  <c r="F246" i="288"/>
  <c r="F236" i="288"/>
  <c r="F230" i="288"/>
  <c r="F220" i="288"/>
  <c r="F203" i="288"/>
  <c r="F242" i="288"/>
  <c r="F232" i="288"/>
  <c r="F226" i="288"/>
  <c r="F206" i="288"/>
  <c r="F244" i="288"/>
  <c r="F238" i="288"/>
  <c r="F228" i="288"/>
  <c r="F222" i="288"/>
  <c r="F211" i="288"/>
  <c r="F195" i="288"/>
  <c r="F187" i="288"/>
  <c r="F179" i="288"/>
  <c r="F171" i="288"/>
  <c r="F163" i="288"/>
  <c r="F155" i="288"/>
  <c r="F124" i="288"/>
  <c r="F185" i="288"/>
  <c r="F182" i="288"/>
  <c r="F177" i="288"/>
  <c r="F174" i="288"/>
  <c r="F169" i="288"/>
  <c r="F166" i="288"/>
  <c r="F161" i="288"/>
  <c r="F158" i="288"/>
  <c r="F153" i="288"/>
  <c r="F150" i="288"/>
  <c r="F74" i="288"/>
  <c r="F42" i="288"/>
  <c r="F212" i="288"/>
  <c r="F207" i="288"/>
  <c r="F204" i="288"/>
  <c r="F199" i="288"/>
  <c r="F196" i="288"/>
  <c r="F191" i="288"/>
  <c r="F188" i="288"/>
  <c r="F183" i="288"/>
  <c r="F180" i="288"/>
  <c r="F175" i="288"/>
  <c r="F172" i="288"/>
  <c r="F167" i="288"/>
  <c r="F164" i="288"/>
  <c r="F159" i="288"/>
  <c r="F156" i="288"/>
  <c r="F151" i="288"/>
  <c r="F137" i="288"/>
  <c r="F132" i="288"/>
  <c r="F121" i="288"/>
  <c r="F116" i="288"/>
  <c r="F115" i="288"/>
  <c r="F109" i="288"/>
  <c r="F100" i="288"/>
  <c r="F93" i="288"/>
  <c r="F80" i="288"/>
  <c r="F48" i="288"/>
  <c r="F140" i="288"/>
  <c r="F64" i="288"/>
  <c r="F216" i="288"/>
  <c r="F209" i="288"/>
  <c r="F201" i="288"/>
  <c r="F198" i="288"/>
  <c r="F193" i="288"/>
  <c r="F190" i="288"/>
  <c r="F213" i="288"/>
  <c r="F205" i="288"/>
  <c r="F197" i="288"/>
  <c r="F189" i="288"/>
  <c r="F181" i="288"/>
  <c r="F173" i="288"/>
  <c r="F165" i="288"/>
  <c r="F157" i="288"/>
  <c r="F149" i="288"/>
  <c r="F58" i="288"/>
  <c r="F146" i="288"/>
  <c r="F143" i="288"/>
  <c r="F138" i="288"/>
  <c r="F135" i="288"/>
  <c r="F130" i="288"/>
  <c r="F127" i="288"/>
  <c r="F122" i="288"/>
  <c r="F119" i="288"/>
  <c r="F108" i="288"/>
  <c r="F106" i="288"/>
  <c r="F103" i="288"/>
  <c r="F92" i="288"/>
  <c r="F90" i="288"/>
  <c r="F87" i="288"/>
  <c r="F72" i="288"/>
  <c r="F56" i="288"/>
  <c r="F40" i="288"/>
  <c r="F147" i="288"/>
  <c r="F144" i="288"/>
  <c r="F136" i="288"/>
  <c r="F128" i="288"/>
  <c r="F120" i="288"/>
  <c r="F82" i="288"/>
  <c r="F66" i="288"/>
  <c r="F50" i="288"/>
  <c r="F112" i="288"/>
  <c r="F104" i="288"/>
  <c r="F96" i="288"/>
  <c r="F88" i="288"/>
  <c r="F84" i="288"/>
  <c r="F110" i="288"/>
  <c r="F102" i="288"/>
  <c r="F94" i="288"/>
  <c r="F86" i="288"/>
  <c r="F76" i="288"/>
  <c r="F68" i="288"/>
  <c r="F60" i="288"/>
  <c r="F52" i="288"/>
  <c r="F44" i="288"/>
  <c r="F78" i="288"/>
  <c r="F70" i="288"/>
  <c r="F62" i="288"/>
  <c r="F54" i="288"/>
  <c r="F46" i="288"/>
  <c r="F38" i="288"/>
  <c r="F248" i="288"/>
  <c r="H244" i="288" l="1"/>
  <c r="G231" i="288"/>
  <c r="H261" i="288"/>
  <c r="H253" i="288"/>
  <c r="H250" i="288"/>
  <c r="G48" i="288"/>
  <c r="H48" i="288" s="1"/>
  <c r="G116" i="288"/>
  <c r="H116" i="288" s="1"/>
  <c r="G132" i="288"/>
  <c r="H132" i="288" s="1"/>
  <c r="H140" i="288"/>
  <c r="H148" i="288"/>
  <c r="G156" i="288"/>
  <c r="H156" i="288" s="1"/>
  <c r="H176" i="288"/>
  <c r="H256" i="288"/>
  <c r="H49" i="288"/>
  <c r="G50" i="288"/>
  <c r="H50" i="288" s="1"/>
  <c r="H82" i="288"/>
  <c r="G90" i="288"/>
  <c r="H90" i="288" s="1"/>
  <c r="G106" i="288"/>
  <c r="H106" i="288" s="1"/>
  <c r="H130" i="288"/>
  <c r="H138" i="288"/>
  <c r="H146" i="288"/>
  <c r="H158" i="288"/>
  <c r="G101" i="288"/>
  <c r="H101" i="288" s="1"/>
  <c r="H252" i="288"/>
  <c r="G40" i="288"/>
  <c r="H40" i="288" s="1"/>
  <c r="G44" i="288"/>
  <c r="H44" i="288" s="1"/>
  <c r="H64" i="288"/>
  <c r="G68" i="288"/>
  <c r="H68" i="288" s="1"/>
  <c r="G72" i="288"/>
  <c r="H72" i="288" s="1"/>
  <c r="G100" i="288"/>
  <c r="H100" i="288" s="1"/>
  <c r="G136" i="288"/>
  <c r="H136" i="288" s="1"/>
  <c r="G144" i="288"/>
  <c r="H144" i="288" s="1"/>
  <c r="G164" i="288"/>
  <c r="H164" i="288" s="1"/>
  <c r="G168" i="288"/>
  <c r="H168" i="288" s="1"/>
  <c r="G172" i="288"/>
  <c r="H172" i="288" s="1"/>
  <c r="H255" i="288"/>
  <c r="G39" i="288"/>
  <c r="H39" i="288" s="1"/>
  <c r="G43" i="288"/>
  <c r="H43" i="288" s="1"/>
  <c r="G47" i="288"/>
  <c r="H47" i="288" s="1"/>
  <c r="G55" i="288"/>
  <c r="H55" i="288" s="1"/>
  <c r="H59" i="288"/>
  <c r="H63" i="288"/>
  <c r="H67" i="288"/>
  <c r="H71" i="288"/>
  <c r="G79" i="288"/>
  <c r="H79" i="288" s="1"/>
  <c r="G99" i="288"/>
  <c r="H99" i="288" s="1"/>
  <c r="G103" i="288"/>
  <c r="H103" i="288" s="1"/>
  <c r="G115" i="288"/>
  <c r="H115" i="288" s="1"/>
  <c r="G123" i="288"/>
  <c r="H123" i="288" s="1"/>
  <c r="G155" i="288"/>
  <c r="H155" i="288" s="1"/>
  <c r="G167" i="288"/>
  <c r="H167" i="288" s="1"/>
  <c r="G175" i="288"/>
  <c r="H175" i="288" s="1"/>
  <c r="H179" i="288"/>
  <c r="G77" i="288"/>
  <c r="H77" i="288" s="1"/>
  <c r="G81" i="288"/>
  <c r="H81" i="288" s="1"/>
  <c r="G89" i="288"/>
  <c r="H89" i="288" s="1"/>
  <c r="G97" i="288"/>
  <c r="H97" i="288" s="1"/>
  <c r="G105" i="288"/>
  <c r="H105" i="288" s="1"/>
  <c r="G113" i="288"/>
  <c r="H113" i="288" s="1"/>
  <c r="G121" i="288"/>
  <c r="H121" i="288" s="1"/>
  <c r="G129" i="288"/>
  <c r="H129" i="288" s="1"/>
  <c r="G153" i="288"/>
  <c r="H153" i="288" s="1"/>
  <c r="G246" i="288"/>
  <c r="H246" i="288" s="1"/>
  <c r="G37" i="288"/>
  <c r="H37" i="288" s="1"/>
  <c r="G41" i="288"/>
  <c r="H41" i="288" s="1"/>
  <c r="G45" i="288"/>
  <c r="H45" i="288" s="1"/>
  <c r="G53" i="288"/>
  <c r="H53" i="288" s="1"/>
  <c r="G57" i="288"/>
  <c r="H57" i="288" s="1"/>
  <c r="G61" i="288"/>
  <c r="H61" i="288" s="1"/>
  <c r="H65" i="288"/>
  <c r="G69" i="288"/>
  <c r="H69" i="288" s="1"/>
  <c r="H73" i="288"/>
  <c r="G85" i="288"/>
  <c r="H85" i="288" s="1"/>
  <c r="H93" i="288"/>
  <c r="G109" i="288"/>
  <c r="H109" i="288" s="1"/>
  <c r="G117" i="288"/>
  <c r="H117" i="288" s="1"/>
  <c r="G125" i="288"/>
  <c r="H125" i="288" s="1"/>
  <c r="G133" i="288"/>
  <c r="H133" i="288" s="1"/>
  <c r="G141" i="288"/>
  <c r="H141" i="288" s="1"/>
  <c r="G149" i="288"/>
  <c r="H149" i="288" s="1"/>
  <c r="H161" i="288"/>
  <c r="G169" i="288"/>
  <c r="H169" i="288" s="1"/>
  <c r="H173" i="288"/>
  <c r="H185" i="288"/>
  <c r="G189" i="288"/>
  <c r="H189" i="288" s="1"/>
  <c r="H193" i="288"/>
  <c r="H197" i="288"/>
  <c r="G201" i="288"/>
  <c r="H201" i="288" s="1"/>
  <c r="H205" i="288"/>
  <c r="H235" i="288"/>
  <c r="H239" i="288"/>
  <c r="G38" i="288"/>
  <c r="H38" i="288" s="1"/>
  <c r="G42" i="288"/>
  <c r="H42" i="288" s="1"/>
  <c r="G46" i="288"/>
  <c r="H46" i="288" s="1"/>
  <c r="H54" i="288"/>
  <c r="G58" i="288"/>
  <c r="H58" i="288" s="1"/>
  <c r="H62" i="288"/>
  <c r="G70" i="288"/>
  <c r="H70" i="288" s="1"/>
  <c r="G74" i="288"/>
  <c r="H74" i="288" s="1"/>
  <c r="H86" i="288"/>
  <c r="H94" i="288"/>
  <c r="G110" i="288"/>
  <c r="H110" i="288" s="1"/>
  <c r="G118" i="288"/>
  <c r="H118" i="288" s="1"/>
  <c r="G126" i="288"/>
  <c r="H126" i="288" s="1"/>
  <c r="G134" i="288"/>
  <c r="H134" i="288" s="1"/>
  <c r="H142" i="288"/>
  <c r="G150" i="288"/>
  <c r="H150" i="288" s="1"/>
  <c r="H162" i="288"/>
  <c r="G170" i="288"/>
  <c r="H170" i="288" s="1"/>
  <c r="H232" i="288"/>
  <c r="H137" i="288"/>
  <c r="H145" i="288"/>
  <c r="H157" i="288"/>
  <c r="H165" i="288"/>
  <c r="H177" i="288"/>
  <c r="H181" i="288"/>
  <c r="G207" i="288"/>
  <c r="H207" i="288" s="1"/>
  <c r="G211" i="288"/>
  <c r="H211" i="288" s="1"/>
  <c r="H215" i="288"/>
  <c r="G219" i="288"/>
  <c r="H219" i="288" s="1"/>
  <c r="H223" i="288"/>
  <c r="H227" i="288"/>
  <c r="H231" i="288"/>
  <c r="H87" i="288"/>
  <c r="G95" i="288"/>
  <c r="H95" i="288" s="1"/>
  <c r="H111" i="288"/>
  <c r="H119" i="288"/>
  <c r="H127" i="288"/>
  <c r="H135" i="288"/>
  <c r="G143" i="288"/>
  <c r="H143" i="288" s="1"/>
  <c r="G151" i="288"/>
  <c r="H151" i="288" s="1"/>
  <c r="G163" i="288"/>
  <c r="H163" i="288" s="1"/>
  <c r="G171" i="288"/>
  <c r="H171" i="288" s="1"/>
  <c r="H183" i="288"/>
  <c r="G187" i="288"/>
  <c r="H187" i="288" s="1"/>
  <c r="G191" i="288"/>
  <c r="H191" i="288" s="1"/>
  <c r="H195" i="288"/>
  <c r="G199" i="288"/>
  <c r="H199" i="288" s="1"/>
  <c r="H203" i="288"/>
  <c r="H248" i="288"/>
  <c r="G75" i="288"/>
  <c r="H75" i="288" s="1"/>
  <c r="H258" i="288"/>
  <c r="H251" i="288"/>
  <c r="H259" i="288"/>
  <c r="G36" i="288"/>
  <c r="H36" i="288" s="1"/>
  <c r="H51" i="288"/>
  <c r="H83" i="288"/>
  <c r="G91" i="288"/>
  <c r="H91" i="288" s="1"/>
  <c r="G107" i="288"/>
  <c r="H107" i="288" s="1"/>
  <c r="G131" i="288"/>
  <c r="H131" i="288" s="1"/>
  <c r="G139" i="288"/>
  <c r="H139" i="288" s="1"/>
  <c r="G147" i="288"/>
  <c r="H147" i="288" s="1"/>
  <c r="G159" i="288"/>
  <c r="H159" i="288" s="1"/>
  <c r="H241" i="288"/>
  <c r="G52" i="288"/>
  <c r="H52" i="288" s="1"/>
  <c r="H56" i="288"/>
  <c r="G60" i="288"/>
  <c r="H60" i="288" s="1"/>
  <c r="G76" i="288"/>
  <c r="H76" i="288" s="1"/>
  <c r="G80" i="288"/>
  <c r="H80" i="288" s="1"/>
  <c r="G84" i="288"/>
  <c r="H84" i="288" s="1"/>
  <c r="H88" i="288"/>
  <c r="G92" i="288"/>
  <c r="H92" i="288" s="1"/>
  <c r="G96" i="288"/>
  <c r="H96" i="288" s="1"/>
  <c r="G104" i="288"/>
  <c r="H104" i="288" s="1"/>
  <c r="G108" i="288"/>
  <c r="H108" i="288" s="1"/>
  <c r="G112" i="288"/>
  <c r="H112" i="288" s="1"/>
  <c r="G120" i="288"/>
  <c r="H120" i="288" s="1"/>
  <c r="G124" i="288"/>
  <c r="H124" i="288" s="1"/>
  <c r="G128" i="288"/>
  <c r="H128" i="288" s="1"/>
  <c r="G152" i="288"/>
  <c r="H152" i="288" s="1"/>
  <c r="G160" i="288"/>
  <c r="H160" i="288" s="1"/>
  <c r="H180" i="288"/>
  <c r="G184" i="288"/>
  <c r="H184" i="288" s="1"/>
  <c r="H188" i="288"/>
  <c r="H192" i="288"/>
  <c r="H196" i="288"/>
  <c r="H200" i="288"/>
  <c r="H204" i="288"/>
  <c r="H262" i="288"/>
  <c r="G66" i="288"/>
  <c r="H66" i="288" s="1"/>
  <c r="G78" i="288"/>
  <c r="H78" i="288" s="1"/>
  <c r="H98" i="288"/>
  <c r="H102" i="288"/>
  <c r="H114" i="288"/>
  <c r="G122" i="288"/>
  <c r="H122" i="288" s="1"/>
  <c r="G154" i="288"/>
  <c r="H154" i="288" s="1"/>
  <c r="G166" i="288"/>
  <c r="H166" i="288" s="1"/>
  <c r="G174" i="288"/>
  <c r="H174" i="288" s="1"/>
  <c r="H178" i="288"/>
  <c r="H186" i="288"/>
  <c r="H190" i="288"/>
  <c r="G194" i="288"/>
  <c r="H194" i="288" s="1"/>
  <c r="H198" i="288"/>
  <c r="H202" i="288"/>
  <c r="G206" i="288"/>
  <c r="H206" i="288" s="1"/>
  <c r="G208" i="288"/>
  <c r="H208" i="288" s="1"/>
  <c r="G212" i="288"/>
  <c r="H212" i="288" s="1"/>
  <c r="H216" i="288"/>
  <c r="H220" i="288"/>
  <c r="H224" i="288"/>
  <c r="H228" i="288"/>
  <c r="H254" i="288"/>
  <c r="G209" i="288"/>
  <c r="H209" i="288" s="1"/>
  <c r="H213" i="288"/>
  <c r="H217" i="288"/>
  <c r="G221" i="288"/>
  <c r="H221" i="288" s="1"/>
  <c r="H225" i="288"/>
  <c r="H229" i="288"/>
  <c r="G233" i="288"/>
  <c r="H233" i="288" s="1"/>
  <c r="G237" i="288"/>
  <c r="H237" i="288" s="1"/>
  <c r="H245" i="288"/>
  <c r="G210" i="288"/>
  <c r="H210" i="288" s="1"/>
  <c r="G214" i="288"/>
  <c r="H214" i="288" s="1"/>
  <c r="H218" i="288"/>
  <c r="G222" i="288"/>
  <c r="H222" i="288" s="1"/>
  <c r="H226" i="288"/>
  <c r="H230" i="288"/>
  <c r="H234" i="288"/>
  <c r="H238" i="288"/>
  <c r="G242" i="288"/>
  <c r="H242" i="288" s="1"/>
  <c r="H243" i="288"/>
  <c r="H182" i="288"/>
  <c r="H236" i="288"/>
  <c r="H240" i="288"/>
  <c r="G10" i="288"/>
  <c r="G14" i="288"/>
  <c r="H14" i="288" s="1"/>
  <c r="G18" i="288"/>
  <c r="H18" i="288" s="1"/>
  <c r="G22" i="288"/>
  <c r="H22" i="288" s="1"/>
  <c r="H26" i="288"/>
  <c r="H30" i="288"/>
  <c r="H34" i="288"/>
  <c r="G8" i="288"/>
  <c r="H8" i="288" s="1"/>
  <c r="H13" i="288"/>
  <c r="G17" i="288"/>
  <c r="H17" i="288" s="1"/>
  <c r="H21" i="288"/>
  <c r="G25" i="288"/>
  <c r="H25" i="288" s="1"/>
  <c r="H29" i="288"/>
  <c r="G33" i="288"/>
  <c r="H33" i="288" s="1"/>
  <c r="G11" i="288"/>
  <c r="H11" i="288" s="1"/>
  <c r="H15" i="288"/>
  <c r="G19" i="288"/>
  <c r="H19" i="288" s="1"/>
  <c r="H23" i="288"/>
  <c r="G27" i="288"/>
  <c r="H27" i="288" s="1"/>
  <c r="H31" i="288"/>
  <c r="H10" i="288"/>
  <c r="H12" i="288"/>
  <c r="H16" i="288"/>
  <c r="H20" i="288"/>
  <c r="H24" i="288"/>
  <c r="G28" i="288"/>
  <c r="H28" i="288" s="1"/>
  <c r="H32" i="288"/>
  <c r="M22" i="166"/>
  <c r="K22" i="166"/>
  <c r="I22" i="166"/>
  <c r="D22" i="166" s="1"/>
  <c r="G22" i="157"/>
  <c r="H22" i="157" s="1"/>
  <c r="I22" i="157" s="1"/>
  <c r="F8" i="301" s="1"/>
  <c r="C22" i="166"/>
  <c r="E22" i="166" l="1"/>
  <c r="C14" i="157"/>
  <c r="B13" i="166"/>
  <c r="E21" i="165" l="1"/>
  <c r="E22" i="165" l="1"/>
  <c r="E10" i="165"/>
  <c r="E26" i="165"/>
  <c r="P248" i="278" l="1"/>
  <c r="O11" i="299"/>
  <c r="H21" i="166"/>
  <c r="N8" i="278" l="1"/>
  <c r="L8" i="278"/>
  <c r="N10" i="278"/>
  <c r="N23" i="278"/>
  <c r="N19" i="278"/>
  <c r="N11" i="278"/>
  <c r="J236" i="278"/>
  <c r="J212" i="278"/>
  <c r="J208" i="278"/>
  <c r="J184" i="278"/>
  <c r="J172" i="278"/>
  <c r="J168" i="278"/>
  <c r="J164" i="278"/>
  <c r="J160" i="278"/>
  <c r="J156" i="278"/>
  <c r="J148" i="278"/>
  <c r="J144" i="278"/>
  <c r="J140" i="278"/>
  <c r="J136" i="278"/>
  <c r="J128" i="278"/>
  <c r="J124" i="278"/>
  <c r="J120" i="278"/>
  <c r="J116" i="278"/>
  <c r="J112" i="278"/>
  <c r="J108" i="278"/>
  <c r="J104" i="278"/>
  <c r="J100" i="278"/>
  <c r="J96" i="278"/>
  <c r="J92" i="278"/>
  <c r="J80" i="278"/>
  <c r="J76" i="278"/>
  <c r="J68" i="278"/>
  <c r="J52" i="278"/>
  <c r="J48" i="278"/>
  <c r="J44" i="278"/>
  <c r="J40" i="278"/>
  <c r="J237" i="278"/>
  <c r="J233" i="278"/>
  <c r="J221" i="278"/>
  <c r="J209" i="278"/>
  <c r="J201" i="278"/>
  <c r="J189" i="278"/>
  <c r="J169" i="278"/>
  <c r="J153" i="278"/>
  <c r="J149" i="278"/>
  <c r="J141" i="278"/>
  <c r="J137" i="278"/>
  <c r="J129" i="278"/>
  <c r="J125" i="278"/>
  <c r="J121" i="278"/>
  <c r="J113" i="278"/>
  <c r="J109" i="278"/>
  <c r="J105" i="278"/>
  <c r="J101" i="278"/>
  <c r="J97" i="278"/>
  <c r="J89" i="278"/>
  <c r="J85" i="278"/>
  <c r="J81" i="278"/>
  <c r="J77" i="278"/>
  <c r="J69" i="278"/>
  <c r="J53" i="278"/>
  <c r="J45" i="278"/>
  <c r="J41" i="278"/>
  <c r="J37" i="278"/>
  <c r="L236" i="278"/>
  <c r="L212" i="278"/>
  <c r="L208" i="278"/>
  <c r="L184" i="278"/>
  <c r="L172" i="278"/>
  <c r="L168" i="278"/>
  <c r="G168" i="278" s="1"/>
  <c r="L164" i="278"/>
  <c r="L160" i="278"/>
  <c r="L156" i="278"/>
  <c r="L148" i="278"/>
  <c r="L144" i="278"/>
  <c r="L140" i="278"/>
  <c r="L136" i="278"/>
  <c r="L128" i="278"/>
  <c r="L124" i="278"/>
  <c r="L120" i="278"/>
  <c r="L116" i="278"/>
  <c r="L112" i="278"/>
  <c r="L108" i="278"/>
  <c r="L104" i="278"/>
  <c r="L100" i="278"/>
  <c r="L96" i="278"/>
  <c r="L92" i="278"/>
  <c r="L80" i="278"/>
  <c r="L76" i="278"/>
  <c r="L68" i="278"/>
  <c r="L52" i="278"/>
  <c r="L48" i="278"/>
  <c r="L44" i="278"/>
  <c r="L40" i="278"/>
  <c r="N36" i="278"/>
  <c r="N231" i="278"/>
  <c r="N223" i="278"/>
  <c r="N219" i="278"/>
  <c r="N207" i="278"/>
  <c r="N195" i="278"/>
  <c r="N187" i="278"/>
  <c r="N175" i="278"/>
  <c r="N171" i="278"/>
  <c r="N167" i="278"/>
  <c r="N163" i="278"/>
  <c r="N159" i="278"/>
  <c r="N155" i="278"/>
  <c r="N151" i="278"/>
  <c r="N147" i="278"/>
  <c r="N143" i="278"/>
  <c r="N139" i="278"/>
  <c r="N131" i="278"/>
  <c r="N123" i="278"/>
  <c r="N119" i="278"/>
  <c r="N115" i="278"/>
  <c r="N107" i="278"/>
  <c r="N103" i="278"/>
  <c r="N99" i="278"/>
  <c r="N95" i="278"/>
  <c r="N91" i="278"/>
  <c r="N79" i="278"/>
  <c r="N75" i="278"/>
  <c r="N71" i="278"/>
  <c r="N55" i="278"/>
  <c r="N47" i="278"/>
  <c r="N43" i="278"/>
  <c r="N39" i="278"/>
  <c r="H259" i="278"/>
  <c r="L231" i="278"/>
  <c r="L219" i="278"/>
  <c r="L207" i="278"/>
  <c r="L187" i="278"/>
  <c r="L167" i="278"/>
  <c r="L155" i="278"/>
  <c r="L147" i="278"/>
  <c r="L143" i="278"/>
  <c r="L131" i="278"/>
  <c r="L123" i="278"/>
  <c r="L119" i="278"/>
  <c r="L115" i="278"/>
  <c r="L107" i="278"/>
  <c r="L103" i="278"/>
  <c r="L99" i="278"/>
  <c r="L95" i="278"/>
  <c r="L91" i="278"/>
  <c r="L79" i="278"/>
  <c r="L75" i="278"/>
  <c r="L71" i="278"/>
  <c r="L55" i="278"/>
  <c r="L47" i="278"/>
  <c r="L43" i="278"/>
  <c r="L39" i="278"/>
  <c r="L36" i="278"/>
  <c r="L223" i="278"/>
  <c r="L195" i="278"/>
  <c r="L175" i="278"/>
  <c r="L171" i="278"/>
  <c r="L163" i="278"/>
  <c r="L159" i="278"/>
  <c r="L151" i="278"/>
  <c r="L139" i="278"/>
  <c r="N138" i="278"/>
  <c r="H250" i="278"/>
  <c r="N242" i="278"/>
  <c r="N234" i="278"/>
  <c r="N210" i="278"/>
  <c r="N194" i="278"/>
  <c r="N170" i="278"/>
  <c r="N150" i="278"/>
  <c r="N142" i="278"/>
  <c r="N222" i="278"/>
  <c r="N214" i="278"/>
  <c r="N174" i="278"/>
  <c r="N166" i="278"/>
  <c r="N154" i="278"/>
  <c r="N134" i="278"/>
  <c r="N122" i="278"/>
  <c r="N106" i="278"/>
  <c r="N90" i="278"/>
  <c r="N74" i="278"/>
  <c r="N58" i="278"/>
  <c r="N46" i="278"/>
  <c r="J36" i="278"/>
  <c r="J231" i="278"/>
  <c r="J223" i="278"/>
  <c r="J219" i="278"/>
  <c r="J207" i="278"/>
  <c r="J195" i="278"/>
  <c r="J187" i="278"/>
  <c r="J175" i="278"/>
  <c r="J171" i="278"/>
  <c r="J167" i="278"/>
  <c r="J163" i="278"/>
  <c r="J159" i="278"/>
  <c r="J155" i="278"/>
  <c r="J151" i="278"/>
  <c r="J147" i="278"/>
  <c r="J143" i="278"/>
  <c r="J139" i="278"/>
  <c r="J131" i="278"/>
  <c r="J123" i="278"/>
  <c r="J119" i="278"/>
  <c r="J115" i="278"/>
  <c r="J107" i="278"/>
  <c r="J103" i="278"/>
  <c r="J99" i="278"/>
  <c r="J95" i="278"/>
  <c r="J91" i="278"/>
  <c r="J79" i="278"/>
  <c r="J75" i="278"/>
  <c r="J71" i="278"/>
  <c r="J55" i="278"/>
  <c r="J47" i="278"/>
  <c r="J43" i="278"/>
  <c r="J39" i="278"/>
  <c r="L242" i="278"/>
  <c r="L234" i="278"/>
  <c r="L222" i="278"/>
  <c r="L214" i="278"/>
  <c r="L210" i="278"/>
  <c r="L194" i="278"/>
  <c r="L174" i="278"/>
  <c r="L170" i="278"/>
  <c r="L166" i="278"/>
  <c r="L154" i="278"/>
  <c r="L150" i="278"/>
  <c r="L142" i="278"/>
  <c r="L138" i="278"/>
  <c r="L134" i="278"/>
  <c r="L126" i="278"/>
  <c r="L122" i="278"/>
  <c r="L118" i="278"/>
  <c r="L110" i="278"/>
  <c r="L106" i="278"/>
  <c r="L90" i="278"/>
  <c r="L78" i="278"/>
  <c r="L74" i="278"/>
  <c r="L66" i="278"/>
  <c r="L58" i="278"/>
  <c r="L46" i="278"/>
  <c r="L42" i="278"/>
  <c r="L38" i="278"/>
  <c r="N237" i="278"/>
  <c r="N233" i="278"/>
  <c r="N221" i="278"/>
  <c r="N209" i="278"/>
  <c r="N201" i="278"/>
  <c r="N189" i="278"/>
  <c r="N169" i="278"/>
  <c r="N153" i="278"/>
  <c r="N149" i="278"/>
  <c r="N141" i="278"/>
  <c r="N137" i="278"/>
  <c r="N129" i="278"/>
  <c r="N125" i="278"/>
  <c r="N121" i="278"/>
  <c r="N113" i="278"/>
  <c r="N109" i="278"/>
  <c r="N105" i="278"/>
  <c r="N101" i="278"/>
  <c r="N97" i="278"/>
  <c r="N89" i="278"/>
  <c r="N85" i="278"/>
  <c r="N81" i="278"/>
  <c r="N77" i="278"/>
  <c r="N69" i="278"/>
  <c r="N53" i="278"/>
  <c r="N45" i="278"/>
  <c r="N41" i="278"/>
  <c r="N37" i="278"/>
  <c r="N126" i="278"/>
  <c r="N118" i="278"/>
  <c r="N110" i="278"/>
  <c r="N78" i="278"/>
  <c r="N66" i="278"/>
  <c r="N42" i="278"/>
  <c r="N38" i="278"/>
  <c r="J242" i="278"/>
  <c r="J234" i="278"/>
  <c r="J222" i="278"/>
  <c r="J214" i="278"/>
  <c r="J210" i="278"/>
  <c r="J194" i="278"/>
  <c r="J174" i="278"/>
  <c r="J170" i="278"/>
  <c r="J166" i="278"/>
  <c r="J154" i="278"/>
  <c r="J150" i="278"/>
  <c r="J142" i="278"/>
  <c r="J138" i="278"/>
  <c r="J134" i="278"/>
  <c r="J126" i="278"/>
  <c r="J122" i="278"/>
  <c r="J118" i="278"/>
  <c r="J110" i="278"/>
  <c r="J106" i="278"/>
  <c r="J90" i="278"/>
  <c r="J78" i="278"/>
  <c r="J74" i="278"/>
  <c r="J66" i="278"/>
  <c r="J58" i="278"/>
  <c r="J46" i="278"/>
  <c r="J42" i="278"/>
  <c r="J38" i="278"/>
  <c r="L237" i="278"/>
  <c r="L233" i="278"/>
  <c r="L221" i="278"/>
  <c r="L209" i="278"/>
  <c r="L201" i="278"/>
  <c r="L189" i="278"/>
  <c r="L169" i="278"/>
  <c r="L153" i="278"/>
  <c r="L149" i="278"/>
  <c r="L141" i="278"/>
  <c r="L137" i="278"/>
  <c r="L129" i="278"/>
  <c r="L125" i="278"/>
  <c r="L121" i="278"/>
  <c r="L113" i="278"/>
  <c r="L109" i="278"/>
  <c r="L105" i="278"/>
  <c r="L101" i="278"/>
  <c r="L97" i="278"/>
  <c r="L89" i="278"/>
  <c r="L85" i="278"/>
  <c r="L81" i="278"/>
  <c r="L77" i="278"/>
  <c r="L69" i="278"/>
  <c r="L53" i="278"/>
  <c r="L45" i="278"/>
  <c r="L41" i="278"/>
  <c r="L37" i="278"/>
  <c r="N236" i="278"/>
  <c r="N212" i="278"/>
  <c r="N208" i="278"/>
  <c r="N184" i="278"/>
  <c r="N172" i="278"/>
  <c r="N168" i="278"/>
  <c r="N164" i="278"/>
  <c r="N160" i="278"/>
  <c r="N156" i="278"/>
  <c r="N148" i="278"/>
  <c r="N144" i="278"/>
  <c r="N140" i="278"/>
  <c r="N136" i="278"/>
  <c r="N128" i="278"/>
  <c r="N124" i="278"/>
  <c r="N120" i="278"/>
  <c r="N116" i="278"/>
  <c r="N112" i="278"/>
  <c r="N108" i="278"/>
  <c r="N104" i="278"/>
  <c r="N100" i="278"/>
  <c r="N96" i="278"/>
  <c r="N92" i="278"/>
  <c r="N80" i="278"/>
  <c r="N76" i="278"/>
  <c r="N68" i="278"/>
  <c r="N52" i="278"/>
  <c r="N48" i="278"/>
  <c r="N44" i="278"/>
  <c r="N40" i="278"/>
  <c r="J25" i="278"/>
  <c r="J17" i="278"/>
  <c r="L21" i="166"/>
  <c r="P8" i="278"/>
  <c r="J10" i="278"/>
  <c r="J23" i="278"/>
  <c r="J19" i="278"/>
  <c r="J11" i="278"/>
  <c r="N25" i="278"/>
  <c r="N17" i="278"/>
  <c r="B21" i="166"/>
  <c r="G21" i="166" s="1"/>
  <c r="J8" i="278"/>
  <c r="G8" i="278" s="1"/>
  <c r="L18" i="278"/>
  <c r="J28" i="278"/>
  <c r="L25" i="278"/>
  <c r="L17" i="278"/>
  <c r="N18" i="278"/>
  <c r="L28" i="278"/>
  <c r="J18" i="278"/>
  <c r="L10" i="278"/>
  <c r="L23" i="278"/>
  <c r="L19" i="278"/>
  <c r="L11" i="278"/>
  <c r="N28" i="278"/>
  <c r="J21" i="166"/>
  <c r="F21" i="157"/>
  <c r="F36" i="278"/>
  <c r="F248" i="278"/>
  <c r="P36" i="278"/>
  <c r="F8" i="278"/>
  <c r="P10" i="278"/>
  <c r="F10" i="278"/>
  <c r="F262" i="278"/>
  <c r="F261" i="278"/>
  <c r="F260" i="278"/>
  <c r="F259" i="278"/>
  <c r="F257" i="278"/>
  <c r="F256" i="278"/>
  <c r="F255" i="278"/>
  <c r="F253" i="278"/>
  <c r="F252" i="278"/>
  <c r="F251" i="278"/>
  <c r="F249" i="278"/>
  <c r="F245" i="278"/>
  <c r="F243" i="278"/>
  <c r="P241" i="278"/>
  <c r="P237" i="278"/>
  <c r="F235" i="278"/>
  <c r="P233" i="278"/>
  <c r="F232" i="278"/>
  <c r="F231" i="278"/>
  <c r="P230" i="278"/>
  <c r="P229" i="278"/>
  <c r="F228" i="278"/>
  <c r="F227" i="278"/>
  <c r="P226" i="278"/>
  <c r="P224" i="278"/>
  <c r="F223" i="278"/>
  <c r="P222" i="278"/>
  <c r="F221" i="278"/>
  <c r="P220" i="278"/>
  <c r="F220" i="278"/>
  <c r="F219" i="278"/>
  <c r="P218" i="278"/>
  <c r="P217" i="278"/>
  <c r="F217" i="278"/>
  <c r="F216" i="278"/>
  <c r="F215" i="278"/>
  <c r="P213" i="278"/>
  <c r="F213" i="278"/>
  <c r="P212" i="278"/>
  <c r="F211" i="278"/>
  <c r="F209" i="278"/>
  <c r="P207" i="278"/>
  <c r="P201" i="278"/>
  <c r="F200" i="278"/>
  <c r="P199" i="278"/>
  <c r="F194" i="278"/>
  <c r="F193" i="278"/>
  <c r="F192" i="278"/>
  <c r="P191" i="278"/>
  <c r="P190" i="278"/>
  <c r="F189" i="278"/>
  <c r="P187" i="278"/>
  <c r="P184" i="278"/>
  <c r="F184" i="278"/>
  <c r="P183" i="278"/>
  <c r="F182" i="278"/>
  <c r="P181" i="278"/>
  <c r="P179" i="278"/>
  <c r="P176" i="278"/>
  <c r="P172" i="278"/>
  <c r="P168" i="278"/>
  <c r="F167" i="278"/>
  <c r="P165" i="278"/>
  <c r="P162" i="278"/>
  <c r="F158" i="278"/>
  <c r="F154" i="278"/>
  <c r="P153" i="278"/>
  <c r="P150" i="278"/>
  <c r="P149" i="278"/>
  <c r="F147" i="278"/>
  <c r="P140" i="278"/>
  <c r="F138" i="278"/>
  <c r="P136" i="278"/>
  <c r="F136" i="278"/>
  <c r="P134" i="278"/>
  <c r="F134" i="278"/>
  <c r="P132" i="278"/>
  <c r="F132" i="278"/>
  <c r="F131" i="278"/>
  <c r="F130" i="278"/>
  <c r="F126" i="278"/>
  <c r="F124" i="278"/>
  <c r="P123" i="278"/>
  <c r="F122" i="278"/>
  <c r="P121" i="278"/>
  <c r="P118" i="278"/>
  <c r="F118" i="278"/>
  <c r="F115" i="278"/>
  <c r="P113" i="278"/>
  <c r="F110" i="278"/>
  <c r="P109" i="278"/>
  <c r="P97" i="278"/>
  <c r="P88" i="278"/>
  <c r="F85" i="278"/>
  <c r="P83" i="278"/>
  <c r="F83" i="278"/>
  <c r="P81" i="278"/>
  <c r="F81" i="278"/>
  <c r="P78" i="278"/>
  <c r="F78" i="278"/>
  <c r="P75" i="278"/>
  <c r="F69" i="278"/>
  <c r="P68" i="278"/>
  <c r="P67" i="278"/>
  <c r="F67" i="278"/>
  <c r="F66" i="278"/>
  <c r="P65" i="278"/>
  <c r="F65" i="278"/>
  <c r="P64" i="278"/>
  <c r="F63" i="278"/>
  <c r="P61" i="278"/>
  <c r="P59" i="278"/>
  <c r="P55" i="278"/>
  <c r="F53" i="278"/>
  <c r="P52" i="278"/>
  <c r="P51" i="278"/>
  <c r="F51" i="278"/>
  <c r="P49" i="278"/>
  <c r="P47" i="278"/>
  <c r="F47" i="278"/>
  <c r="F46" i="278"/>
  <c r="P45" i="278"/>
  <c r="F42" i="278"/>
  <c r="P39" i="278"/>
  <c r="F37" i="278"/>
  <c r="P34" i="278"/>
  <c r="F33" i="278"/>
  <c r="P32" i="278"/>
  <c r="P31" i="278"/>
  <c r="P28" i="278"/>
  <c r="P26" i="278"/>
  <c r="F26" i="278"/>
  <c r="F20" i="278"/>
  <c r="P19" i="278"/>
  <c r="P18" i="278"/>
  <c r="F18" i="278"/>
  <c r="P16" i="278"/>
  <c r="F14" i="278"/>
  <c r="P13" i="278"/>
  <c r="G40" i="278" l="1"/>
  <c r="H258" i="278"/>
  <c r="H227" i="278"/>
  <c r="G37" i="278"/>
  <c r="H37" i="278" s="1"/>
  <c r="G53" i="278"/>
  <c r="H53" i="278" s="1"/>
  <c r="G69" i="278"/>
  <c r="H69" i="278" s="1"/>
  <c r="G85" i="278"/>
  <c r="H85" i="278" s="1"/>
  <c r="G101" i="278"/>
  <c r="G149" i="278"/>
  <c r="H213" i="278"/>
  <c r="H245" i="278"/>
  <c r="G39" i="278"/>
  <c r="G55" i="278"/>
  <c r="G71" i="278"/>
  <c r="G103" i="278"/>
  <c r="G119" i="278"/>
  <c r="G151" i="278"/>
  <c r="G167" i="278"/>
  <c r="H167" i="278" s="1"/>
  <c r="H252" i="278"/>
  <c r="H262" i="278"/>
  <c r="G52" i="278"/>
  <c r="G68" i="278"/>
  <c r="G100" i="278"/>
  <c r="G116" i="278"/>
  <c r="H132" i="278"/>
  <c r="G148" i="278"/>
  <c r="G164" i="278"/>
  <c r="G212" i="278"/>
  <c r="H228" i="278"/>
  <c r="H251" i="278"/>
  <c r="G175" i="278"/>
  <c r="G207" i="278"/>
  <c r="H254" i="278"/>
  <c r="H255" i="278"/>
  <c r="G25" i="278"/>
  <c r="G17" i="278"/>
  <c r="G104" i="278"/>
  <c r="G23" i="278"/>
  <c r="G19" i="278"/>
  <c r="G10" i="278"/>
  <c r="H10" i="278" s="1"/>
  <c r="H26" i="278"/>
  <c r="H33" i="278"/>
  <c r="G44" i="278"/>
  <c r="G76" i="278"/>
  <c r="G92" i="278"/>
  <c r="G108" i="278"/>
  <c r="G124" i="278"/>
  <c r="H124" i="278" s="1"/>
  <c r="G140" i="278"/>
  <c r="G156" i="278"/>
  <c r="G172" i="278"/>
  <c r="H220" i="278"/>
  <c r="G236" i="278"/>
  <c r="G120" i="278"/>
  <c r="G136" i="278"/>
  <c r="H136" i="278" s="1"/>
  <c r="G184" i="278"/>
  <c r="H184" i="278" s="1"/>
  <c r="H216" i="278"/>
  <c r="H215" i="278"/>
  <c r="G231" i="278"/>
  <c r="H231" i="278" s="1"/>
  <c r="H260" i="278"/>
  <c r="H261" i="278"/>
  <c r="H256" i="278"/>
  <c r="G36" i="278"/>
  <c r="H36" i="278" s="1"/>
  <c r="G48" i="278"/>
  <c r="G80" i="278"/>
  <c r="G96" i="278"/>
  <c r="G112" i="278"/>
  <c r="G128" i="278"/>
  <c r="G144" i="278"/>
  <c r="G160" i="278"/>
  <c r="H192" i="278"/>
  <c r="G208" i="278"/>
  <c r="G223" i="278"/>
  <c r="H223" i="278" s="1"/>
  <c r="G46" i="278"/>
  <c r="H46" i="278" s="1"/>
  <c r="G78" i="278"/>
  <c r="H78" i="278" s="1"/>
  <c r="G110" i="278"/>
  <c r="H110" i="278" s="1"/>
  <c r="G126" i="278"/>
  <c r="H126" i="278" s="1"/>
  <c r="G142" i="278"/>
  <c r="H158" i="278"/>
  <c r="G174" i="278"/>
  <c r="G222" i="278"/>
  <c r="G41" i="278"/>
  <c r="G89" i="278"/>
  <c r="G105" i="278"/>
  <c r="G121" i="278"/>
  <c r="G137" i="278"/>
  <c r="G153" i="278"/>
  <c r="G169" i="278"/>
  <c r="G201" i="278"/>
  <c r="H217" i="278"/>
  <c r="G233" i="278"/>
  <c r="G139" i="278"/>
  <c r="G155" i="278"/>
  <c r="G171" i="278"/>
  <c r="H65" i="278"/>
  <c r="G81" i="278"/>
  <c r="H81" i="278" s="1"/>
  <c r="G97" i="278"/>
  <c r="G113" i="278"/>
  <c r="G129" i="278"/>
  <c r="H193" i="278"/>
  <c r="G209" i="278"/>
  <c r="H209" i="278" s="1"/>
  <c r="H51" i="278"/>
  <c r="H67" i="278"/>
  <c r="H83" i="278"/>
  <c r="G99" i="278"/>
  <c r="G115" i="278"/>
  <c r="H115" i="278" s="1"/>
  <c r="G131" i="278"/>
  <c r="H131" i="278" s="1"/>
  <c r="G195" i="278"/>
  <c r="H243" i="278"/>
  <c r="G147" i="278"/>
  <c r="H147" i="278" s="1"/>
  <c r="G163" i="278"/>
  <c r="G187" i="278"/>
  <c r="G45" i="278"/>
  <c r="G77" i="278"/>
  <c r="G109" i="278"/>
  <c r="G125" i="278"/>
  <c r="G141" i="278"/>
  <c r="G189" i="278"/>
  <c r="H189" i="278" s="1"/>
  <c r="G221" i="278"/>
  <c r="H221" i="278" s="1"/>
  <c r="G237" i="278"/>
  <c r="G47" i="278"/>
  <c r="H47" i="278" s="1"/>
  <c r="H63" i="278"/>
  <c r="G79" i="278"/>
  <c r="G95" i="278"/>
  <c r="H253" i="278"/>
  <c r="H211" i="278"/>
  <c r="H257" i="278"/>
  <c r="G43" i="278"/>
  <c r="G75" i="278"/>
  <c r="G91" i="278"/>
  <c r="G107" i="278"/>
  <c r="G123" i="278"/>
  <c r="G219" i="278"/>
  <c r="H219" i="278" s="1"/>
  <c r="H235" i="278"/>
  <c r="H249" i="278"/>
  <c r="G143" i="278"/>
  <c r="G159" i="278"/>
  <c r="H248" i="278"/>
  <c r="G42" i="278"/>
  <c r="H42" i="278" s="1"/>
  <c r="G58" i="278"/>
  <c r="G74" i="278"/>
  <c r="G90" i="278"/>
  <c r="G106" i="278"/>
  <c r="G122" i="278"/>
  <c r="H122" i="278" s="1"/>
  <c r="G138" i="278"/>
  <c r="H138" i="278" s="1"/>
  <c r="G154" i="278"/>
  <c r="H154" i="278" s="1"/>
  <c r="G170" i="278"/>
  <c r="G234" i="278"/>
  <c r="G66" i="278"/>
  <c r="H66" i="278" s="1"/>
  <c r="H130" i="278"/>
  <c r="G194" i="278"/>
  <c r="H194" i="278" s="1"/>
  <c r="G210" i="278"/>
  <c r="G242" i="278"/>
  <c r="H232" i="278"/>
  <c r="G38" i="278"/>
  <c r="G118" i="278"/>
  <c r="H118" i="278" s="1"/>
  <c r="G134" i="278"/>
  <c r="H134" i="278" s="1"/>
  <c r="G150" i="278"/>
  <c r="G166" i="278"/>
  <c r="H182" i="278"/>
  <c r="G214" i="278"/>
  <c r="H200" i="278"/>
  <c r="H14" i="278"/>
  <c r="H20" i="278"/>
  <c r="I21" i="166"/>
  <c r="D21" i="166" s="1"/>
  <c r="G11" i="278"/>
  <c r="G18" i="278"/>
  <c r="H18" i="278" s="1"/>
  <c r="K21" i="166"/>
  <c r="M21" i="166"/>
  <c r="G28" i="278"/>
  <c r="H8" i="278"/>
  <c r="G21" i="157"/>
  <c r="G15" i="157" s="1"/>
  <c r="C21" i="166"/>
  <c r="F15" i="157"/>
  <c r="F112" i="278"/>
  <c r="F128" i="278"/>
  <c r="F148" i="278"/>
  <c r="P160" i="278"/>
  <c r="P161" i="278"/>
  <c r="F179" i="278"/>
  <c r="P11" i="278"/>
  <c r="P12" i="278"/>
  <c r="P14" i="278"/>
  <c r="P15" i="278"/>
  <c r="F17" i="278"/>
  <c r="F32" i="278"/>
  <c r="F34" i="278"/>
  <c r="P71" i="278"/>
  <c r="P99" i="278"/>
  <c r="P144" i="278"/>
  <c r="F166" i="278"/>
  <c r="F196" i="278"/>
  <c r="F197" i="278"/>
  <c r="P244" i="278"/>
  <c r="F13" i="278"/>
  <c r="F16" i="278"/>
  <c r="F30" i="278"/>
  <c r="F49" i="278"/>
  <c r="F59" i="278"/>
  <c r="F74" i="278"/>
  <c r="F91" i="278"/>
  <c r="F95" i="278"/>
  <c r="P188" i="278"/>
  <c r="F233" i="278"/>
  <c r="F236" i="278"/>
  <c r="P23" i="278"/>
  <c r="P27" i="278"/>
  <c r="F79" i="278"/>
  <c r="P119" i="278"/>
  <c r="P120" i="278"/>
  <c r="F170" i="278"/>
  <c r="F180" i="278"/>
  <c r="F39" i="278"/>
  <c r="P56" i="278"/>
  <c r="F89" i="278"/>
  <c r="F103" i="278"/>
  <c r="P114" i="278"/>
  <c r="P152" i="278"/>
  <c r="P166" i="278"/>
  <c r="P173" i="278"/>
  <c r="P209" i="278"/>
  <c r="F240" i="278"/>
  <c r="P60" i="278"/>
  <c r="P76" i="278"/>
  <c r="P95" i="278"/>
  <c r="F99" i="278"/>
  <c r="P103" i="278"/>
  <c r="F119" i="278"/>
  <c r="F120" i="278"/>
  <c r="F135" i="278"/>
  <c r="H135" i="278" s="1"/>
  <c r="P137" i="278"/>
  <c r="F144" i="278"/>
  <c r="F152" i="278"/>
  <c r="F168" i="278"/>
  <c r="H168" i="278" s="1"/>
  <c r="P193" i="278"/>
  <c r="F239" i="278"/>
  <c r="P245" i="278"/>
  <c r="P17" i="278"/>
  <c r="F22" i="278"/>
  <c r="F24" i="278"/>
  <c r="P30" i="278"/>
  <c r="P43" i="278"/>
  <c r="P44" i="278"/>
  <c r="P48" i="278"/>
  <c r="F57" i="278"/>
  <c r="F71" i="278"/>
  <c r="H71" i="278" s="1"/>
  <c r="P77" i="278"/>
  <c r="P79" i="278"/>
  <c r="P80" i="278"/>
  <c r="P82" i="278"/>
  <c r="P91" i="278"/>
  <c r="P92" i="278"/>
  <c r="P96" i="278"/>
  <c r="F101" i="278"/>
  <c r="H101" i="278" s="1"/>
  <c r="F106" i="278"/>
  <c r="P116" i="278"/>
  <c r="P124" i="278"/>
  <c r="P125" i="278"/>
  <c r="P156" i="278"/>
  <c r="P157" i="278"/>
  <c r="F164" i="278"/>
  <c r="P177" i="278"/>
  <c r="P178" i="278"/>
  <c r="F204" i="278"/>
  <c r="F205" i="278"/>
  <c r="P211" i="278"/>
  <c r="P228" i="278"/>
  <c r="F244" i="278"/>
  <c r="F114" i="278"/>
  <c r="P117" i="278"/>
  <c r="P128" i="278"/>
  <c r="P129" i="278"/>
  <c r="P141" i="278"/>
  <c r="P147" i="278"/>
  <c r="P148" i="278"/>
  <c r="F151" i="278"/>
  <c r="F188" i="278"/>
  <c r="F198" i="278"/>
  <c r="F206" i="278"/>
  <c r="P214" i="278"/>
  <c r="F229" i="278"/>
  <c r="F250" i="278"/>
  <c r="F258" i="278"/>
  <c r="P63" i="278"/>
  <c r="P87" i="278"/>
  <c r="F97" i="278"/>
  <c r="F98" i="278"/>
  <c r="P100" i="278"/>
  <c r="P107" i="278"/>
  <c r="P108" i="278"/>
  <c r="P112" i="278"/>
  <c r="P131" i="278"/>
  <c r="P133" i="278"/>
  <c r="P139" i="278"/>
  <c r="F140" i="278"/>
  <c r="P146" i="278"/>
  <c r="F156" i="278"/>
  <c r="P164" i="278"/>
  <c r="F172" i="278"/>
  <c r="P182" i="278"/>
  <c r="P189" i="278"/>
  <c r="P197" i="278"/>
  <c r="P205" i="278"/>
  <c r="P232" i="278"/>
  <c r="P242" i="278"/>
  <c r="F254" i="278"/>
  <c r="P225" i="278"/>
  <c r="P236" i="278"/>
  <c r="F237" i="278"/>
  <c r="P169" i="278"/>
  <c r="P180" i="278"/>
  <c r="P186" i="278"/>
  <c r="F190" i="278"/>
  <c r="P194" i="278"/>
  <c r="P195" i="278"/>
  <c r="P198" i="278"/>
  <c r="P202" i="278"/>
  <c r="P203" i="278"/>
  <c r="P206" i="278"/>
  <c r="P210" i="278"/>
  <c r="P221" i="278"/>
  <c r="P240" i="278"/>
  <c r="F11" i="278"/>
  <c r="F38" i="278"/>
  <c r="P40" i="278"/>
  <c r="F70" i="278"/>
  <c r="P72" i="278"/>
  <c r="F105" i="278"/>
  <c r="F174" i="278"/>
  <c r="P238" i="278"/>
  <c r="F60" i="278"/>
  <c r="F62" i="278"/>
  <c r="P66" i="278"/>
  <c r="F73" i="278"/>
  <c r="F92" i="278"/>
  <c r="F94" i="278"/>
  <c r="P98" i="278"/>
  <c r="F116" i="278"/>
  <c r="F123" i="278"/>
  <c r="F142" i="278"/>
  <c r="F143" i="278"/>
  <c r="P29" i="278"/>
  <c r="F146" i="278"/>
  <c r="F150" i="278"/>
  <c r="F225" i="278"/>
  <c r="P231" i="278"/>
  <c r="F12" i="278"/>
  <c r="F41" i="278"/>
  <c r="F27" i="278"/>
  <c r="F29" i="278"/>
  <c r="P33" i="278"/>
  <c r="P53" i="278"/>
  <c r="F55" i="278"/>
  <c r="F56" i="278"/>
  <c r="P57" i="278"/>
  <c r="F58" i="278"/>
  <c r="P85" i="278"/>
  <c r="F87" i="278"/>
  <c r="F88" i="278"/>
  <c r="P89" i="278"/>
  <c r="F90" i="278"/>
  <c r="F107" i="278"/>
  <c r="F109" i="278"/>
  <c r="F111" i="278"/>
  <c r="P115" i="278"/>
  <c r="P122" i="278"/>
  <c r="P138" i="278"/>
  <c r="F171" i="278"/>
  <c r="F201" i="278"/>
  <c r="P20" i="278"/>
  <c r="F23" i="278"/>
  <c r="P24" i="278"/>
  <c r="F25" i="278"/>
  <c r="F43" i="278"/>
  <c r="F45" i="278"/>
  <c r="F50" i="278"/>
  <c r="P62" i="278"/>
  <c r="F75" i="278"/>
  <c r="F77" i="278"/>
  <c r="F82" i="278"/>
  <c r="P94" i="278"/>
  <c r="F102" i="278"/>
  <c r="P104" i="278"/>
  <c r="F163" i="278"/>
  <c r="F176" i="278"/>
  <c r="F183" i="278"/>
  <c r="F21" i="278"/>
  <c r="H21" i="278" s="1"/>
  <c r="F44" i="278"/>
  <c r="P46" i="278"/>
  <c r="P50" i="278"/>
  <c r="F61" i="278"/>
  <c r="P69" i="278"/>
  <c r="F72" i="278"/>
  <c r="P73" i="278"/>
  <c r="F86" i="278"/>
  <c r="F108" i="278"/>
  <c r="P110" i="278"/>
  <c r="F125" i="278"/>
  <c r="P145" i="278"/>
  <c r="F157" i="278"/>
  <c r="P158" i="278"/>
  <c r="F202" i="278"/>
  <c r="F212" i="278"/>
  <c r="F28" i="278"/>
  <c r="P37" i="278"/>
  <c r="F40" i="278"/>
  <c r="H40" i="278" s="1"/>
  <c r="P41" i="278"/>
  <c r="F54" i="278"/>
  <c r="F76" i="278"/>
  <c r="F93" i="278"/>
  <c r="P101" i="278"/>
  <c r="F104" i="278"/>
  <c r="P105" i="278"/>
  <c r="F113" i="278"/>
  <c r="F127" i="278"/>
  <c r="F129" i="278"/>
  <c r="P130" i="278"/>
  <c r="F133" i="278"/>
  <c r="F139" i="278"/>
  <c r="F149" i="278"/>
  <c r="P154" i="278"/>
  <c r="F199" i="278"/>
  <c r="F155" i="278"/>
  <c r="F31" i="278"/>
  <c r="P38" i="278"/>
  <c r="F48" i="278"/>
  <c r="P54" i="278"/>
  <c r="F80" i="278"/>
  <c r="P86" i="278"/>
  <c r="F96" i="278"/>
  <c r="P102" i="278"/>
  <c r="P126" i="278"/>
  <c r="F141" i="278"/>
  <c r="F145" i="278"/>
  <c r="F161" i="278"/>
  <c r="P163" i="278"/>
  <c r="P167" i="278"/>
  <c r="F175" i="278"/>
  <c r="F178" i="278"/>
  <c r="F191" i="278"/>
  <c r="F207" i="278"/>
  <c r="F208" i="278"/>
  <c r="P223" i="278"/>
  <c r="P234" i="278"/>
  <c r="F160" i="278"/>
  <c r="F177" i="278"/>
  <c r="F186" i="278"/>
  <c r="F187" i="278"/>
  <c r="P200" i="278"/>
  <c r="F15" i="278"/>
  <c r="F64" i="278"/>
  <c r="P70" i="278"/>
  <c r="F19" i="278"/>
  <c r="P25" i="278"/>
  <c r="P42" i="278"/>
  <c r="F52" i="278"/>
  <c r="P58" i="278"/>
  <c r="F68" i="278"/>
  <c r="P74" i="278"/>
  <c r="F84" i="278"/>
  <c r="P90" i="278"/>
  <c r="F100" i="278"/>
  <c r="P106" i="278"/>
  <c r="F117" i="278"/>
  <c r="P135" i="278"/>
  <c r="P142" i="278"/>
  <c r="P151" i="278"/>
  <c r="F159" i="278"/>
  <c r="F162" i="278"/>
  <c r="P170" i="278"/>
  <c r="F173" i="278"/>
  <c r="P174" i="278"/>
  <c r="P192" i="278"/>
  <c r="P215" i="278"/>
  <c r="F165" i="278"/>
  <c r="F181" i="278"/>
  <c r="F195" i="278"/>
  <c r="F203" i="278"/>
  <c r="P239" i="278"/>
  <c r="F241" i="278"/>
  <c r="P155" i="278"/>
  <c r="P171" i="278"/>
  <c r="F121" i="278"/>
  <c r="F137" i="278"/>
  <c r="P143" i="278"/>
  <c r="F153" i="278"/>
  <c r="P159" i="278"/>
  <c r="F169" i="278"/>
  <c r="P175" i="278"/>
  <c r="F185" i="278"/>
  <c r="P196" i="278"/>
  <c r="P204" i="278"/>
  <c r="F224" i="278"/>
  <c r="P185" i="278"/>
  <c r="P208" i="278"/>
  <c r="P219" i="278"/>
  <c r="P235" i="278"/>
  <c r="F210" i="278"/>
  <c r="F214" i="278"/>
  <c r="F218" i="278"/>
  <c r="F222" i="278"/>
  <c r="F226" i="278"/>
  <c r="F230" i="278"/>
  <c r="F234" i="278"/>
  <c r="F238" i="278"/>
  <c r="F242" i="278"/>
  <c r="F246" i="278"/>
  <c r="E38" i="299"/>
  <c r="E39" i="299"/>
  <c r="E40" i="299"/>
  <c r="E41" i="299"/>
  <c r="E42" i="299"/>
  <c r="E43" i="299"/>
  <c r="E44" i="299"/>
  <c r="E45" i="299"/>
  <c r="E46" i="299"/>
  <c r="E47" i="299"/>
  <c r="E48" i="299"/>
  <c r="E49" i="299"/>
  <c r="E50" i="299"/>
  <c r="E51" i="299"/>
  <c r="E52" i="299"/>
  <c r="E53" i="299"/>
  <c r="E54" i="299"/>
  <c r="E55" i="299"/>
  <c r="E56" i="299"/>
  <c r="E57" i="299"/>
  <c r="E58" i="299"/>
  <c r="E59" i="299"/>
  <c r="E60" i="299"/>
  <c r="E61" i="299"/>
  <c r="E62" i="299"/>
  <c r="E63" i="299"/>
  <c r="E64" i="299"/>
  <c r="E65" i="299"/>
  <c r="E66" i="299"/>
  <c r="E67" i="299"/>
  <c r="E68" i="299"/>
  <c r="E69" i="299"/>
  <c r="E70" i="299"/>
  <c r="E71" i="299"/>
  <c r="E72" i="299"/>
  <c r="E73" i="299"/>
  <c r="E74" i="299"/>
  <c r="E75" i="299"/>
  <c r="E76" i="299"/>
  <c r="E77" i="299"/>
  <c r="E78" i="299"/>
  <c r="E79" i="299"/>
  <c r="E80" i="299"/>
  <c r="E81" i="299"/>
  <c r="E82" i="299"/>
  <c r="E83" i="299"/>
  <c r="E84" i="299"/>
  <c r="E85" i="299"/>
  <c r="E86" i="299"/>
  <c r="E87" i="299"/>
  <c r="E88" i="299"/>
  <c r="E89" i="299"/>
  <c r="E90" i="299"/>
  <c r="E91" i="299"/>
  <c r="E92" i="299"/>
  <c r="E93" i="299"/>
  <c r="E94" i="299"/>
  <c r="E95" i="299"/>
  <c r="E96" i="299"/>
  <c r="E97" i="299"/>
  <c r="E98" i="299"/>
  <c r="E99" i="299"/>
  <c r="E100" i="299"/>
  <c r="E101" i="299"/>
  <c r="E102" i="299"/>
  <c r="E103" i="299"/>
  <c r="E104" i="299"/>
  <c r="E105" i="299"/>
  <c r="E106" i="299"/>
  <c r="E107" i="299"/>
  <c r="E108" i="299"/>
  <c r="E109" i="299"/>
  <c r="E110" i="299"/>
  <c r="E111" i="299"/>
  <c r="E112" i="299"/>
  <c r="E113" i="299"/>
  <c r="E114" i="299"/>
  <c r="E115" i="299"/>
  <c r="E116" i="299"/>
  <c r="E117" i="299"/>
  <c r="E118" i="299"/>
  <c r="E119" i="299"/>
  <c r="E120" i="299"/>
  <c r="E121" i="299"/>
  <c r="E122" i="299"/>
  <c r="E123" i="299"/>
  <c r="E124" i="299"/>
  <c r="E125" i="299"/>
  <c r="E126" i="299"/>
  <c r="E127" i="299"/>
  <c r="E128" i="299"/>
  <c r="E129" i="299"/>
  <c r="E130" i="299"/>
  <c r="E131" i="299"/>
  <c r="E132" i="299"/>
  <c r="E133" i="299"/>
  <c r="E134" i="299"/>
  <c r="E135" i="299"/>
  <c r="E136" i="299"/>
  <c r="E137" i="299"/>
  <c r="E138" i="299"/>
  <c r="E139" i="299"/>
  <c r="E140" i="299"/>
  <c r="E141" i="299"/>
  <c r="E142" i="299"/>
  <c r="E143" i="299"/>
  <c r="E144" i="299"/>
  <c r="E145" i="299"/>
  <c r="E146" i="299"/>
  <c r="E147" i="299"/>
  <c r="E148" i="299"/>
  <c r="E149" i="299"/>
  <c r="E150" i="299"/>
  <c r="E151" i="299"/>
  <c r="E152" i="299"/>
  <c r="E153" i="299"/>
  <c r="E154" i="299"/>
  <c r="E155" i="299"/>
  <c r="E156" i="299"/>
  <c r="E157" i="299"/>
  <c r="E158" i="299"/>
  <c r="E159" i="299"/>
  <c r="E160" i="299"/>
  <c r="E161" i="299"/>
  <c r="E162" i="299"/>
  <c r="E163" i="299"/>
  <c r="E164" i="299"/>
  <c r="E165" i="299"/>
  <c r="E166" i="299"/>
  <c r="E167" i="299"/>
  <c r="E168" i="299"/>
  <c r="E169" i="299"/>
  <c r="E170" i="299"/>
  <c r="E171" i="299"/>
  <c r="E172" i="299"/>
  <c r="E173" i="299"/>
  <c r="E174" i="299"/>
  <c r="E175" i="299"/>
  <c r="E176" i="299"/>
  <c r="E177" i="299"/>
  <c r="E178" i="299"/>
  <c r="E179" i="299"/>
  <c r="E180" i="299"/>
  <c r="E181" i="299"/>
  <c r="E182" i="299"/>
  <c r="E183" i="299"/>
  <c r="E184" i="299"/>
  <c r="E185" i="299"/>
  <c r="E186" i="299"/>
  <c r="E187" i="299"/>
  <c r="E188" i="299"/>
  <c r="E189" i="299"/>
  <c r="E190" i="299"/>
  <c r="E191" i="299"/>
  <c r="E192" i="299"/>
  <c r="E193" i="299"/>
  <c r="E194" i="299"/>
  <c r="E195" i="299"/>
  <c r="E196" i="299"/>
  <c r="E197" i="299"/>
  <c r="E198" i="299"/>
  <c r="E199" i="299"/>
  <c r="E200" i="299"/>
  <c r="E201" i="299"/>
  <c r="E202" i="299"/>
  <c r="E203" i="299"/>
  <c r="E204" i="299"/>
  <c r="E205" i="299"/>
  <c r="E206" i="299"/>
  <c r="E207" i="299"/>
  <c r="E208" i="299"/>
  <c r="E209" i="299"/>
  <c r="E210" i="299"/>
  <c r="E211" i="299"/>
  <c r="E212" i="299"/>
  <c r="E213" i="299"/>
  <c r="E214" i="299"/>
  <c r="E215" i="299"/>
  <c r="E216" i="299"/>
  <c r="E217" i="299"/>
  <c r="E218" i="299"/>
  <c r="E219" i="299"/>
  <c r="E220" i="299"/>
  <c r="E221" i="299"/>
  <c r="E222" i="299"/>
  <c r="E223" i="299"/>
  <c r="E224" i="299"/>
  <c r="E225" i="299"/>
  <c r="E226" i="299"/>
  <c r="E227" i="299"/>
  <c r="E228" i="299"/>
  <c r="E229" i="299"/>
  <c r="E230" i="299"/>
  <c r="E231" i="299"/>
  <c r="E232" i="299"/>
  <c r="E233" i="299"/>
  <c r="E234" i="299"/>
  <c r="E235" i="299"/>
  <c r="E236" i="299"/>
  <c r="E237" i="299"/>
  <c r="E238" i="299"/>
  <c r="E239" i="299"/>
  <c r="E240" i="299"/>
  <c r="E241" i="299"/>
  <c r="E242" i="299"/>
  <c r="E243" i="299"/>
  <c r="E244" i="299"/>
  <c r="E245" i="299"/>
  <c r="E246" i="299"/>
  <c r="E247" i="299"/>
  <c r="E12" i="299"/>
  <c r="E13" i="299"/>
  <c r="E14" i="299"/>
  <c r="E15" i="299"/>
  <c r="E16" i="299"/>
  <c r="E17" i="299"/>
  <c r="E18" i="299"/>
  <c r="E19" i="299"/>
  <c r="E20" i="299"/>
  <c r="E21" i="299"/>
  <c r="E22" i="299"/>
  <c r="E23" i="299"/>
  <c r="E24" i="299"/>
  <c r="E25" i="299"/>
  <c r="E26" i="299"/>
  <c r="E27" i="299"/>
  <c r="E28" i="299"/>
  <c r="E29" i="299"/>
  <c r="E30" i="299"/>
  <c r="E31" i="299"/>
  <c r="E32" i="299"/>
  <c r="E33" i="299"/>
  <c r="E34" i="299"/>
  <c r="E35" i="299"/>
  <c r="H165" i="278" l="1"/>
  <c r="H207" i="278"/>
  <c r="H229" i="278"/>
  <c r="H164" i="278"/>
  <c r="H212" i="278"/>
  <c r="H88" i="278"/>
  <c r="H236" i="278"/>
  <c r="H175" i="278"/>
  <c r="H17" i="278"/>
  <c r="H103" i="278"/>
  <c r="H39" i="278"/>
  <c r="H197" i="278"/>
  <c r="H203" i="278"/>
  <c r="H104" i="278"/>
  <c r="H60" i="278"/>
  <c r="H180" i="278"/>
  <c r="H16" i="278"/>
  <c r="H241" i="278"/>
  <c r="H160" i="278"/>
  <c r="H96" i="278"/>
  <c r="H45" i="278"/>
  <c r="H109" i="278"/>
  <c r="H116" i="278"/>
  <c r="H99" i="278"/>
  <c r="H13" i="278"/>
  <c r="H181" i="278"/>
  <c r="H117" i="278"/>
  <c r="H52" i="278"/>
  <c r="H87" i="278"/>
  <c r="H56" i="278"/>
  <c r="H188" i="278"/>
  <c r="H151" i="278"/>
  <c r="H244" i="278"/>
  <c r="H100" i="278"/>
  <c r="H68" i="278"/>
  <c r="H196" i="278"/>
  <c r="H133" i="278"/>
  <c r="H84" i="278"/>
  <c r="H183" i="278"/>
  <c r="H156" i="278"/>
  <c r="H64" i="278"/>
  <c r="H25" i="278"/>
  <c r="H55" i="278"/>
  <c r="H119" i="278"/>
  <c r="H148" i="278"/>
  <c r="H149" i="278"/>
  <c r="H92" i="278"/>
  <c r="H128" i="278"/>
  <c r="H19" i="278"/>
  <c r="H23" i="278"/>
  <c r="E21" i="166"/>
  <c r="H15" i="278"/>
  <c r="H28" i="278"/>
  <c r="H108" i="278"/>
  <c r="H44" i="278"/>
  <c r="H11" i="278"/>
  <c r="H172" i="278"/>
  <c r="H22" i="278"/>
  <c r="H238" i="278"/>
  <c r="H185" i="278"/>
  <c r="H153" i="278"/>
  <c r="H121" i="278"/>
  <c r="H199" i="278"/>
  <c r="H125" i="278"/>
  <c r="H29" i="278"/>
  <c r="H225" i="278"/>
  <c r="H174" i="278"/>
  <c r="H57" i="278"/>
  <c r="H152" i="278"/>
  <c r="H120" i="278"/>
  <c r="H32" i="278"/>
  <c r="H76" i="278"/>
  <c r="H72" i="278"/>
  <c r="H204" i="278"/>
  <c r="H140" i="278"/>
  <c r="H113" i="278"/>
  <c r="H190" i="278"/>
  <c r="H237" i="278"/>
  <c r="H95" i="278"/>
  <c r="H49" i="278"/>
  <c r="H224" i="278"/>
  <c r="H173" i="278"/>
  <c r="H62" i="278"/>
  <c r="H105" i="278"/>
  <c r="H239" i="278"/>
  <c r="H91" i="278"/>
  <c r="H169" i="278"/>
  <c r="H177" i="278"/>
  <c r="H41" i="278"/>
  <c r="H233" i="278"/>
  <c r="H179" i="278"/>
  <c r="H80" i="278"/>
  <c r="H176" i="278"/>
  <c r="H144" i="278"/>
  <c r="H208" i="278"/>
  <c r="H48" i="278"/>
  <c r="H139" i="278"/>
  <c r="H61" i="278"/>
  <c r="H240" i="278"/>
  <c r="H112" i="278"/>
  <c r="H186" i="278"/>
  <c r="H201" i="278"/>
  <c r="H142" i="278"/>
  <c r="H94" i="278"/>
  <c r="H222" i="278"/>
  <c r="H129" i="278"/>
  <c r="H111" i="278"/>
  <c r="H58" i="278"/>
  <c r="H206" i="278"/>
  <c r="H141" i="278"/>
  <c r="H202" i="278"/>
  <c r="H43" i="278"/>
  <c r="H107" i="278"/>
  <c r="H205" i="278"/>
  <c r="H137" i="278"/>
  <c r="H161" i="278"/>
  <c r="H157" i="278"/>
  <c r="H163" i="278"/>
  <c r="H171" i="278"/>
  <c r="H123" i="278"/>
  <c r="H89" i="278"/>
  <c r="H79" i="278"/>
  <c r="H74" i="278"/>
  <c r="H195" i="278"/>
  <c r="H145" i="278"/>
  <c r="H155" i="278"/>
  <c r="H127" i="278"/>
  <c r="H77" i="278"/>
  <c r="H73" i="278"/>
  <c r="H97" i="278"/>
  <c r="H218" i="278"/>
  <c r="H191" i="278"/>
  <c r="H90" i="278"/>
  <c r="H106" i="278"/>
  <c r="H59" i="278"/>
  <c r="H187" i="278"/>
  <c r="H93" i="278"/>
  <c r="H143" i="278"/>
  <c r="H98" i="278"/>
  <c r="H242" i="278"/>
  <c r="H159" i="278"/>
  <c r="H75" i="278"/>
  <c r="H226" i="278"/>
  <c r="H162" i="278"/>
  <c r="H170" i="278"/>
  <c r="H234" i="278"/>
  <c r="H86" i="278"/>
  <c r="H214" i="278"/>
  <c r="H150" i="278"/>
  <c r="H198" i="278"/>
  <c r="H70" i="278"/>
  <c r="H178" i="278"/>
  <c r="H50" i="278"/>
  <c r="H114" i="278"/>
  <c r="H246" i="278"/>
  <c r="H54" i="278"/>
  <c r="H210" i="278"/>
  <c r="H146" i="278"/>
  <c r="H82" i="278"/>
  <c r="H230" i="278"/>
  <c r="H166" i="278"/>
  <c r="H102" i="278"/>
  <c r="H38" i="278"/>
  <c r="H31" i="278"/>
  <c r="H27" i="278"/>
  <c r="H24" i="278"/>
  <c r="H30" i="278"/>
  <c r="H12" i="278"/>
  <c r="H34" i="278"/>
  <c r="I33" i="299"/>
  <c r="I25" i="299"/>
  <c r="I17" i="299"/>
  <c r="K34" i="299"/>
  <c r="K30" i="299"/>
  <c r="K26" i="299"/>
  <c r="L26" i="299" s="1"/>
  <c r="L25" i="258"/>
  <c r="K18" i="299"/>
  <c r="L18" i="299" s="1"/>
  <c r="L17" i="258"/>
  <c r="K14" i="299"/>
  <c r="M31" i="299"/>
  <c r="M27" i="299"/>
  <c r="M19" i="299"/>
  <c r="N19" i="299" s="1"/>
  <c r="N18" i="258"/>
  <c r="O35" i="299"/>
  <c r="P35" i="299" s="1"/>
  <c r="P34" i="258"/>
  <c r="O31" i="299"/>
  <c r="P31" i="299" s="1"/>
  <c r="P30" i="258"/>
  <c r="O23" i="299"/>
  <c r="O19" i="299"/>
  <c r="P19" i="299" s="1"/>
  <c r="P18" i="258"/>
  <c r="O15" i="299"/>
  <c r="P15" i="299" s="1"/>
  <c r="P14" i="258"/>
  <c r="I245" i="299"/>
  <c r="I241" i="299"/>
  <c r="I233" i="299"/>
  <c r="I229" i="299"/>
  <c r="I221" i="299"/>
  <c r="I213" i="299"/>
  <c r="J213" i="299" s="1"/>
  <c r="J212" i="258"/>
  <c r="I209" i="299"/>
  <c r="J209" i="299" s="1"/>
  <c r="J208" i="258"/>
  <c r="I201" i="299"/>
  <c r="I197" i="299"/>
  <c r="I189" i="299"/>
  <c r="I181" i="299"/>
  <c r="I177" i="299"/>
  <c r="I169" i="299"/>
  <c r="J169" i="299" s="1"/>
  <c r="J168" i="258"/>
  <c r="I165" i="299"/>
  <c r="J165" i="299" s="1"/>
  <c r="J164" i="258"/>
  <c r="I157" i="299"/>
  <c r="J157" i="299" s="1"/>
  <c r="J156" i="258"/>
  <c r="I149" i="299"/>
  <c r="I145" i="299"/>
  <c r="J145" i="299" s="1"/>
  <c r="J144" i="258"/>
  <c r="I137" i="299"/>
  <c r="J137" i="299" s="1"/>
  <c r="J136" i="258"/>
  <c r="I133" i="299"/>
  <c r="I125" i="299"/>
  <c r="J125" i="299" s="1"/>
  <c r="J124" i="258"/>
  <c r="I117" i="299"/>
  <c r="J117" i="299" s="1"/>
  <c r="J116" i="258"/>
  <c r="I113" i="299"/>
  <c r="J113" i="299" s="1"/>
  <c r="J112" i="258"/>
  <c r="I105" i="299"/>
  <c r="J105" i="299" s="1"/>
  <c r="J104" i="258"/>
  <c r="I101" i="299"/>
  <c r="J101" i="299" s="1"/>
  <c r="J100" i="258"/>
  <c r="I97" i="299"/>
  <c r="J97" i="299" s="1"/>
  <c r="I89" i="299"/>
  <c r="I81" i="299"/>
  <c r="J81" i="299" s="1"/>
  <c r="J80" i="258"/>
  <c r="I77" i="299"/>
  <c r="J77" i="299" s="1"/>
  <c r="J76" i="258"/>
  <c r="I69" i="299"/>
  <c r="J69" i="299" s="1"/>
  <c r="J68" i="258"/>
  <c r="I57" i="299"/>
  <c r="I53" i="299"/>
  <c r="I49" i="299"/>
  <c r="J48" i="258"/>
  <c r="I45" i="299"/>
  <c r="J45" i="299" s="1"/>
  <c r="J44" i="258"/>
  <c r="I41" i="299"/>
  <c r="J41" i="299" s="1"/>
  <c r="J40" i="258"/>
  <c r="K37" i="299"/>
  <c r="K240" i="299"/>
  <c r="K232" i="299"/>
  <c r="L232" i="299" s="1"/>
  <c r="K228" i="299"/>
  <c r="K220" i="299"/>
  <c r="L220" i="299" s="1"/>
  <c r="L219" i="258"/>
  <c r="K212" i="299"/>
  <c r="K208" i="299"/>
  <c r="L208" i="299" s="1"/>
  <c r="L207" i="258"/>
  <c r="K200" i="299"/>
  <c r="K196" i="299"/>
  <c r="L195" i="258"/>
  <c r="K188" i="299"/>
  <c r="L188" i="299" s="1"/>
  <c r="L187" i="258"/>
  <c r="K180" i="299"/>
  <c r="K176" i="299"/>
  <c r="L176" i="299" s="1"/>
  <c r="L175" i="258"/>
  <c r="K168" i="299"/>
  <c r="L168" i="299" s="1"/>
  <c r="L167" i="258"/>
  <c r="K160" i="299"/>
  <c r="L160" i="299" s="1"/>
  <c r="L159" i="258"/>
  <c r="K156" i="299"/>
  <c r="L156" i="299" s="1"/>
  <c r="L155" i="258"/>
  <c r="K148" i="299"/>
  <c r="L148" i="299" s="1"/>
  <c r="L147" i="258"/>
  <c r="K144" i="299"/>
  <c r="L144" i="299" s="1"/>
  <c r="L143" i="258"/>
  <c r="K136" i="299"/>
  <c r="K128" i="299"/>
  <c r="K124" i="299"/>
  <c r="L124" i="299" s="1"/>
  <c r="L123" i="258"/>
  <c r="K116" i="299"/>
  <c r="L116" i="299" s="1"/>
  <c r="L115" i="258"/>
  <c r="K108" i="299"/>
  <c r="L108" i="299" s="1"/>
  <c r="L107" i="258"/>
  <c r="K100" i="299"/>
  <c r="L100" i="299" s="1"/>
  <c r="L99" i="258"/>
  <c r="K96" i="299"/>
  <c r="L95" i="258"/>
  <c r="K88" i="299"/>
  <c r="K80" i="299"/>
  <c r="L80" i="299" s="1"/>
  <c r="L79" i="258"/>
  <c r="K76" i="299"/>
  <c r="L76" i="299" s="1"/>
  <c r="L75" i="258"/>
  <c r="K68" i="299"/>
  <c r="K64" i="299"/>
  <c r="K60" i="299"/>
  <c r="K52" i="299"/>
  <c r="K48" i="299"/>
  <c r="L48" i="299" s="1"/>
  <c r="L47" i="258"/>
  <c r="M246" i="299"/>
  <c r="M242" i="299"/>
  <c r="M234" i="299"/>
  <c r="N234" i="299" s="1"/>
  <c r="M230" i="299"/>
  <c r="M222" i="299"/>
  <c r="N222" i="299" s="1"/>
  <c r="M214" i="299"/>
  <c r="M210" i="299"/>
  <c r="M202" i="299"/>
  <c r="N202" i="299" s="1"/>
  <c r="N201" i="258"/>
  <c r="M194" i="299"/>
  <c r="M190" i="299"/>
  <c r="N189" i="258"/>
  <c r="M182" i="299"/>
  <c r="N181" i="258"/>
  <c r="M174" i="299"/>
  <c r="M170" i="299"/>
  <c r="N170" i="299" s="1"/>
  <c r="N169" i="258"/>
  <c r="M162" i="299"/>
  <c r="M158" i="299"/>
  <c r="M150" i="299"/>
  <c r="N150" i="299" s="1"/>
  <c r="M142" i="299"/>
  <c r="N142" i="299" s="1"/>
  <c r="N141" i="258"/>
  <c r="M134" i="299"/>
  <c r="M130" i="299"/>
  <c r="N130" i="299" s="1"/>
  <c r="N129" i="258"/>
  <c r="M122" i="299"/>
  <c r="N122" i="299" s="1"/>
  <c r="N121" i="258"/>
  <c r="M118" i="299"/>
  <c r="M110" i="299"/>
  <c r="M102" i="299"/>
  <c r="N102" i="299" s="1"/>
  <c r="N101" i="258"/>
  <c r="M94" i="299"/>
  <c r="M86" i="299"/>
  <c r="N86" i="299" s="1"/>
  <c r="N85" i="258"/>
  <c r="M78" i="299"/>
  <c r="N78" i="299" s="1"/>
  <c r="N77" i="258"/>
  <c r="M70" i="299"/>
  <c r="N70" i="299" s="1"/>
  <c r="N69" i="258"/>
  <c r="M66" i="299"/>
  <c r="M62" i="299"/>
  <c r="N62" i="299" s="1"/>
  <c r="M54" i="299"/>
  <c r="N54" i="299" s="1"/>
  <c r="N53" i="258"/>
  <c r="M50" i="299"/>
  <c r="M42" i="299"/>
  <c r="N42" i="299" s="1"/>
  <c r="N41" i="258"/>
  <c r="M38" i="299"/>
  <c r="N38" i="299" s="1"/>
  <c r="N37" i="258"/>
  <c r="O244" i="299"/>
  <c r="P244" i="299" s="1"/>
  <c r="P243" i="258"/>
  <c r="O236" i="299"/>
  <c r="P236" i="299" s="1"/>
  <c r="P235" i="258"/>
  <c r="O228" i="299"/>
  <c r="P227" i="258"/>
  <c r="O224" i="299"/>
  <c r="P224" i="299" s="1"/>
  <c r="P223" i="258"/>
  <c r="O216" i="299"/>
  <c r="P216" i="299" s="1"/>
  <c r="P215" i="258"/>
  <c r="O212" i="299"/>
  <c r="P212" i="299" s="1"/>
  <c r="P211" i="258"/>
  <c r="O204" i="299"/>
  <c r="P204" i="299" s="1"/>
  <c r="P203" i="258"/>
  <c r="O200" i="299"/>
  <c r="P200" i="299" s="1"/>
  <c r="P199" i="258"/>
  <c r="O192" i="299"/>
  <c r="P192" i="299" s="1"/>
  <c r="P191" i="258"/>
  <c r="O188" i="299"/>
  <c r="P188" i="299" s="1"/>
  <c r="P187" i="258"/>
  <c r="O180" i="299"/>
  <c r="P180" i="299" s="1"/>
  <c r="P179" i="258"/>
  <c r="O176" i="299"/>
  <c r="P176" i="299" s="1"/>
  <c r="P175" i="258"/>
  <c r="O168" i="299"/>
  <c r="P168" i="299" s="1"/>
  <c r="P167" i="258"/>
  <c r="O160" i="299"/>
  <c r="P160" i="299" s="1"/>
  <c r="P159" i="258"/>
  <c r="O156" i="299"/>
  <c r="P156" i="299" s="1"/>
  <c r="P155" i="258"/>
  <c r="O148" i="299"/>
  <c r="P148" i="299" s="1"/>
  <c r="P147" i="258"/>
  <c r="O144" i="299"/>
  <c r="P144" i="299" s="1"/>
  <c r="P143" i="258"/>
  <c r="O136" i="299"/>
  <c r="O128" i="299"/>
  <c r="O124" i="299"/>
  <c r="P124" i="299" s="1"/>
  <c r="P123" i="258"/>
  <c r="O116" i="299"/>
  <c r="P116" i="299" s="1"/>
  <c r="P115" i="258"/>
  <c r="O112" i="299"/>
  <c r="O104" i="299"/>
  <c r="P104" i="299" s="1"/>
  <c r="P103" i="258"/>
  <c r="O96" i="299"/>
  <c r="P95" i="258"/>
  <c r="O88" i="299"/>
  <c r="P88" i="299" s="1"/>
  <c r="P87" i="258"/>
  <c r="O80" i="299"/>
  <c r="P80" i="299" s="1"/>
  <c r="P79" i="258"/>
  <c r="O72" i="299"/>
  <c r="P72" i="299" s="1"/>
  <c r="P71" i="258"/>
  <c r="O68" i="299"/>
  <c r="P68" i="299" s="1"/>
  <c r="O60" i="299"/>
  <c r="P60" i="299" s="1"/>
  <c r="P59" i="258"/>
  <c r="O56" i="299"/>
  <c r="P56" i="299" s="1"/>
  <c r="P55" i="258"/>
  <c r="O48" i="299"/>
  <c r="P48" i="299" s="1"/>
  <c r="P47" i="258"/>
  <c r="O40" i="299"/>
  <c r="P40" i="299" s="1"/>
  <c r="P39" i="258"/>
  <c r="I244" i="299"/>
  <c r="I240" i="299"/>
  <c r="I236" i="299"/>
  <c r="I232" i="299"/>
  <c r="J232" i="299" s="1"/>
  <c r="I228" i="299"/>
  <c r="I224" i="299"/>
  <c r="J224" i="299" s="1"/>
  <c r="J223" i="258"/>
  <c r="I220" i="299"/>
  <c r="J220" i="299" s="1"/>
  <c r="J219" i="258"/>
  <c r="I216" i="299"/>
  <c r="I212" i="299"/>
  <c r="I208" i="299"/>
  <c r="J208" i="299" s="1"/>
  <c r="J207" i="258"/>
  <c r="I204" i="299"/>
  <c r="I200" i="299"/>
  <c r="I196" i="299"/>
  <c r="J195" i="258"/>
  <c r="I192" i="299"/>
  <c r="I188" i="299"/>
  <c r="J188" i="299" s="1"/>
  <c r="J187" i="258"/>
  <c r="I184" i="299"/>
  <c r="I180" i="299"/>
  <c r="I176" i="299"/>
  <c r="J176" i="299" s="1"/>
  <c r="J175" i="258"/>
  <c r="I172" i="299"/>
  <c r="J172" i="299" s="1"/>
  <c r="J171" i="258"/>
  <c r="I168" i="299"/>
  <c r="J168" i="299" s="1"/>
  <c r="J167" i="258"/>
  <c r="I164" i="299"/>
  <c r="J164" i="299" s="1"/>
  <c r="J163" i="258"/>
  <c r="I160" i="299"/>
  <c r="J160" i="299" s="1"/>
  <c r="J159" i="258"/>
  <c r="I156" i="299"/>
  <c r="J156" i="299" s="1"/>
  <c r="J155" i="258"/>
  <c r="I152" i="299"/>
  <c r="J152" i="299" s="1"/>
  <c r="J151" i="258"/>
  <c r="I148" i="299"/>
  <c r="J148" i="299" s="1"/>
  <c r="J147" i="258"/>
  <c r="I144" i="299"/>
  <c r="J144" i="299" s="1"/>
  <c r="J143" i="258"/>
  <c r="I140" i="299"/>
  <c r="J140" i="299" s="1"/>
  <c r="J139" i="258"/>
  <c r="I136" i="299"/>
  <c r="I132" i="299"/>
  <c r="J132" i="299" s="1"/>
  <c r="I128" i="299"/>
  <c r="I124" i="299"/>
  <c r="J124" i="299" s="1"/>
  <c r="J123" i="258"/>
  <c r="I120" i="299"/>
  <c r="I116" i="299"/>
  <c r="J116" i="299" s="1"/>
  <c r="J115" i="258"/>
  <c r="I112" i="299"/>
  <c r="I108" i="299"/>
  <c r="J108" i="299" s="1"/>
  <c r="J107" i="258"/>
  <c r="I104" i="299"/>
  <c r="J104" i="299" s="1"/>
  <c r="J103" i="258"/>
  <c r="I100" i="299"/>
  <c r="J100" i="299" s="1"/>
  <c r="J99" i="258"/>
  <c r="I96" i="299"/>
  <c r="J95" i="258"/>
  <c r="I92" i="299"/>
  <c r="J92" i="299" s="1"/>
  <c r="J91" i="258"/>
  <c r="I88" i="299"/>
  <c r="I84" i="299"/>
  <c r="I80" i="299"/>
  <c r="J80" i="299" s="1"/>
  <c r="J79" i="258"/>
  <c r="I76" i="299"/>
  <c r="J76" i="299" s="1"/>
  <c r="J75" i="258"/>
  <c r="I72" i="299"/>
  <c r="J72" i="299" s="1"/>
  <c r="J71" i="258"/>
  <c r="I68" i="299"/>
  <c r="I64" i="299"/>
  <c r="I60" i="299"/>
  <c r="I56" i="299"/>
  <c r="J56" i="299" s="1"/>
  <c r="J55" i="258"/>
  <c r="I52" i="299"/>
  <c r="I48" i="299"/>
  <c r="J48" i="299" s="1"/>
  <c r="J47" i="258"/>
  <c r="I44" i="299"/>
  <c r="J44" i="299" s="1"/>
  <c r="J43" i="258"/>
  <c r="I40" i="299"/>
  <c r="J40" i="299" s="1"/>
  <c r="J39" i="258"/>
  <c r="K247" i="299"/>
  <c r="K243" i="299"/>
  <c r="L243" i="299" s="1"/>
  <c r="L242" i="258"/>
  <c r="K239" i="299"/>
  <c r="K235" i="299"/>
  <c r="L234" i="258"/>
  <c r="K231" i="299"/>
  <c r="K227" i="299"/>
  <c r="K223" i="299"/>
  <c r="L223" i="299" s="1"/>
  <c r="L222" i="258"/>
  <c r="K219" i="299"/>
  <c r="K215" i="299"/>
  <c r="L215" i="299" s="1"/>
  <c r="L214" i="258"/>
  <c r="K211" i="299"/>
  <c r="L211" i="299" s="1"/>
  <c r="L210" i="258"/>
  <c r="K207" i="299"/>
  <c r="K203" i="299"/>
  <c r="K199" i="299"/>
  <c r="K195" i="299"/>
  <c r="K191" i="299"/>
  <c r="K187" i="299"/>
  <c r="K183" i="299"/>
  <c r="K179" i="299"/>
  <c r="K175" i="299"/>
  <c r="L175" i="299" s="1"/>
  <c r="L174" i="258"/>
  <c r="K171" i="299"/>
  <c r="L171" i="299" s="1"/>
  <c r="L170" i="258"/>
  <c r="K167" i="299"/>
  <c r="L167" i="299" s="1"/>
  <c r="K163" i="299"/>
  <c r="K159" i="299"/>
  <c r="K155" i="299"/>
  <c r="L155" i="299" s="1"/>
  <c r="L154" i="258"/>
  <c r="K151" i="299"/>
  <c r="L151" i="299" s="1"/>
  <c r="L150" i="258"/>
  <c r="K147" i="299"/>
  <c r="K143" i="299"/>
  <c r="K139" i="299"/>
  <c r="L138" i="258"/>
  <c r="K135" i="299"/>
  <c r="L135" i="299" s="1"/>
  <c r="L134" i="258"/>
  <c r="K131" i="299"/>
  <c r="K127" i="299"/>
  <c r="L127" i="299" s="1"/>
  <c r="L126" i="258"/>
  <c r="K123" i="299"/>
  <c r="L123" i="299" s="1"/>
  <c r="L122" i="258"/>
  <c r="K119" i="299"/>
  <c r="L119" i="299" s="1"/>
  <c r="L118" i="258"/>
  <c r="K115" i="299"/>
  <c r="K111" i="299"/>
  <c r="L111" i="299" s="1"/>
  <c r="L110" i="258"/>
  <c r="K107" i="299"/>
  <c r="L107" i="299" s="1"/>
  <c r="L106" i="258"/>
  <c r="K103" i="299"/>
  <c r="K99" i="299"/>
  <c r="L98" i="258"/>
  <c r="K95" i="299"/>
  <c r="K91" i="299"/>
  <c r="L91" i="299" s="1"/>
  <c r="L90" i="258"/>
  <c r="K87" i="299"/>
  <c r="K83" i="299"/>
  <c r="K79" i="299"/>
  <c r="L79" i="299" s="1"/>
  <c r="L78" i="258"/>
  <c r="K75" i="299"/>
  <c r="L75" i="299" s="1"/>
  <c r="L74" i="258"/>
  <c r="K71" i="299"/>
  <c r="L71" i="299" s="1"/>
  <c r="L70" i="258"/>
  <c r="K67" i="299"/>
  <c r="K63" i="299"/>
  <c r="K59" i="299"/>
  <c r="L59" i="299" s="1"/>
  <c r="L58" i="258"/>
  <c r="K55" i="299"/>
  <c r="K51" i="299"/>
  <c r="K47" i="299"/>
  <c r="L47" i="299" s="1"/>
  <c r="L46" i="258"/>
  <c r="K43" i="299"/>
  <c r="L43" i="299" s="1"/>
  <c r="L42" i="258"/>
  <c r="K39" i="299"/>
  <c r="L39" i="299" s="1"/>
  <c r="L38" i="258"/>
  <c r="M245" i="299"/>
  <c r="M241" i="299"/>
  <c r="M237" i="299"/>
  <c r="N237" i="299" s="1"/>
  <c r="N236" i="258"/>
  <c r="M233" i="299"/>
  <c r="M229" i="299"/>
  <c r="M225" i="299"/>
  <c r="M221" i="299"/>
  <c r="M217" i="299"/>
  <c r="M213" i="299"/>
  <c r="N213" i="299" s="1"/>
  <c r="N212" i="258"/>
  <c r="M209" i="299"/>
  <c r="N209" i="299" s="1"/>
  <c r="N208" i="258"/>
  <c r="M205" i="299"/>
  <c r="M201" i="299"/>
  <c r="M197" i="299"/>
  <c r="M193" i="299"/>
  <c r="M189" i="299"/>
  <c r="M185" i="299"/>
  <c r="N185" i="299" s="1"/>
  <c r="M181" i="299"/>
  <c r="M177" i="299"/>
  <c r="M173" i="299"/>
  <c r="N173" i="299" s="1"/>
  <c r="N172" i="258"/>
  <c r="M169" i="299"/>
  <c r="N169" i="299" s="1"/>
  <c r="N168" i="258"/>
  <c r="M165" i="299"/>
  <c r="N165" i="299" s="1"/>
  <c r="N164" i="258"/>
  <c r="M161" i="299"/>
  <c r="N161" i="299" s="1"/>
  <c r="N160" i="258"/>
  <c r="M157" i="299"/>
  <c r="N157" i="299" s="1"/>
  <c r="N156" i="258"/>
  <c r="M153" i="299"/>
  <c r="N153" i="299" s="1"/>
  <c r="N152" i="258"/>
  <c r="M149" i="299"/>
  <c r="M145" i="299"/>
  <c r="N145" i="299" s="1"/>
  <c r="N144" i="258"/>
  <c r="M141" i="299"/>
  <c r="M137" i="299"/>
  <c r="N137" i="299" s="1"/>
  <c r="N136" i="258"/>
  <c r="M133" i="299"/>
  <c r="M129" i="299"/>
  <c r="N129" i="299" s="1"/>
  <c r="N128" i="258"/>
  <c r="M125" i="299"/>
  <c r="N125" i="299" s="1"/>
  <c r="N124" i="258"/>
  <c r="M121" i="299"/>
  <c r="N121" i="299" s="1"/>
  <c r="N120" i="258"/>
  <c r="M117" i="299"/>
  <c r="N117" i="299" s="1"/>
  <c r="N116" i="258"/>
  <c r="M113" i="299"/>
  <c r="N113" i="299" s="1"/>
  <c r="N112" i="258"/>
  <c r="M109" i="299"/>
  <c r="N109" i="299" s="1"/>
  <c r="M105" i="299"/>
  <c r="N105" i="299" s="1"/>
  <c r="N104" i="258"/>
  <c r="M101" i="299"/>
  <c r="N101" i="299" s="1"/>
  <c r="N100" i="258"/>
  <c r="M97" i="299"/>
  <c r="N97" i="299" s="1"/>
  <c r="M93" i="299"/>
  <c r="N92" i="258"/>
  <c r="M89" i="299"/>
  <c r="M85" i="299"/>
  <c r="M81" i="299"/>
  <c r="N81" i="299" s="1"/>
  <c r="N80" i="258"/>
  <c r="M77" i="299"/>
  <c r="N77" i="299" s="1"/>
  <c r="N76" i="258"/>
  <c r="M73" i="299"/>
  <c r="M69" i="299"/>
  <c r="N69" i="299" s="1"/>
  <c r="N68" i="258"/>
  <c r="M65" i="299"/>
  <c r="M61" i="299"/>
  <c r="M57" i="299"/>
  <c r="M53" i="299"/>
  <c r="M49" i="299"/>
  <c r="N48" i="258"/>
  <c r="M45" i="299"/>
  <c r="N45" i="299" s="1"/>
  <c r="N44" i="258"/>
  <c r="M41" i="299"/>
  <c r="N41" i="299" s="1"/>
  <c r="N40" i="258"/>
  <c r="O247" i="299"/>
  <c r="P246" i="258"/>
  <c r="O243" i="299"/>
  <c r="P243" i="299" s="1"/>
  <c r="P242" i="258"/>
  <c r="O239" i="299"/>
  <c r="P239" i="299" s="1"/>
  <c r="P238" i="258"/>
  <c r="O235" i="299"/>
  <c r="P235" i="299" s="1"/>
  <c r="P234" i="258"/>
  <c r="O231" i="299"/>
  <c r="P231" i="299" s="1"/>
  <c r="P230" i="258"/>
  <c r="O227" i="299"/>
  <c r="P227" i="299" s="1"/>
  <c r="P226" i="258"/>
  <c r="O223" i="299"/>
  <c r="P223" i="299" s="1"/>
  <c r="P222" i="258"/>
  <c r="O219" i="299"/>
  <c r="P219" i="299" s="1"/>
  <c r="P218" i="258"/>
  <c r="O215" i="299"/>
  <c r="P215" i="299" s="1"/>
  <c r="P214" i="258"/>
  <c r="O211" i="299"/>
  <c r="P211" i="299" s="1"/>
  <c r="P210" i="258"/>
  <c r="O207" i="299"/>
  <c r="P207" i="299" s="1"/>
  <c r="P206" i="258"/>
  <c r="O203" i="299"/>
  <c r="P203" i="299" s="1"/>
  <c r="P202" i="258"/>
  <c r="O199" i="299"/>
  <c r="P199" i="299" s="1"/>
  <c r="P198" i="258"/>
  <c r="O195" i="299"/>
  <c r="P195" i="299" s="1"/>
  <c r="P194" i="258"/>
  <c r="O191" i="299"/>
  <c r="P191" i="299" s="1"/>
  <c r="P190" i="258"/>
  <c r="O187" i="299"/>
  <c r="P187" i="299" s="1"/>
  <c r="P186" i="258"/>
  <c r="O183" i="299"/>
  <c r="P183" i="299" s="1"/>
  <c r="P182" i="258"/>
  <c r="O179" i="299"/>
  <c r="P179" i="299" s="1"/>
  <c r="P178" i="258"/>
  <c r="O175" i="299"/>
  <c r="P175" i="299" s="1"/>
  <c r="P174" i="258"/>
  <c r="O171" i="299"/>
  <c r="P171" i="299" s="1"/>
  <c r="P170" i="258"/>
  <c r="O167" i="299"/>
  <c r="P167" i="299" s="1"/>
  <c r="O163" i="299"/>
  <c r="P163" i="299" s="1"/>
  <c r="P162" i="258"/>
  <c r="O159" i="299"/>
  <c r="P159" i="299" s="1"/>
  <c r="P158" i="258"/>
  <c r="O155" i="299"/>
  <c r="P155" i="299" s="1"/>
  <c r="P154" i="258"/>
  <c r="O151" i="299"/>
  <c r="P151" i="299" s="1"/>
  <c r="P150" i="258"/>
  <c r="O147" i="299"/>
  <c r="P147" i="299" s="1"/>
  <c r="P146" i="258"/>
  <c r="O143" i="299"/>
  <c r="P143" i="299" s="1"/>
  <c r="P142" i="258"/>
  <c r="O139" i="299"/>
  <c r="P138" i="258"/>
  <c r="O135" i="299"/>
  <c r="P135" i="299" s="1"/>
  <c r="P134" i="258"/>
  <c r="O131" i="299"/>
  <c r="O127" i="299"/>
  <c r="P127" i="299" s="1"/>
  <c r="P126" i="258"/>
  <c r="O123" i="299"/>
  <c r="P123" i="299" s="1"/>
  <c r="P122" i="258"/>
  <c r="O119" i="299"/>
  <c r="P119" i="299" s="1"/>
  <c r="P118" i="258"/>
  <c r="O115" i="299"/>
  <c r="P115" i="299" s="1"/>
  <c r="P114" i="258"/>
  <c r="O111" i="299"/>
  <c r="P111" i="299" s="1"/>
  <c r="P110" i="258"/>
  <c r="O107" i="299"/>
  <c r="P107" i="299" s="1"/>
  <c r="P106" i="258"/>
  <c r="O103" i="299"/>
  <c r="P103" i="299" s="1"/>
  <c r="P102" i="258"/>
  <c r="O99" i="299"/>
  <c r="P99" i="299" s="1"/>
  <c r="P98" i="258"/>
  <c r="O95" i="299"/>
  <c r="P95" i="299" s="1"/>
  <c r="P94" i="258"/>
  <c r="O91" i="299"/>
  <c r="P91" i="299" s="1"/>
  <c r="P90" i="258"/>
  <c r="O87" i="299"/>
  <c r="P87" i="299" s="1"/>
  <c r="P86" i="258"/>
  <c r="O83" i="299"/>
  <c r="P83" i="299" s="1"/>
  <c r="P82" i="258"/>
  <c r="O79" i="299"/>
  <c r="P79" i="299" s="1"/>
  <c r="P78" i="258"/>
  <c r="O75" i="299"/>
  <c r="P75" i="299" s="1"/>
  <c r="P74" i="258"/>
  <c r="O71" i="299"/>
  <c r="P71" i="299" s="1"/>
  <c r="P70" i="258"/>
  <c r="O67" i="299"/>
  <c r="P66" i="258"/>
  <c r="O63" i="299"/>
  <c r="P63" i="299" s="1"/>
  <c r="P62" i="258"/>
  <c r="O59" i="299"/>
  <c r="P59" i="299" s="1"/>
  <c r="P58" i="258"/>
  <c r="O55" i="299"/>
  <c r="P55" i="299" s="1"/>
  <c r="P54" i="258"/>
  <c r="O51" i="299"/>
  <c r="P51" i="299" s="1"/>
  <c r="P50" i="258"/>
  <c r="O47" i="299"/>
  <c r="P47" i="299" s="1"/>
  <c r="P46" i="258"/>
  <c r="O43" i="299"/>
  <c r="P43" i="299" s="1"/>
  <c r="P42" i="258"/>
  <c r="O39" i="299"/>
  <c r="P39" i="299" s="1"/>
  <c r="P38" i="258"/>
  <c r="I237" i="299"/>
  <c r="J237" i="299" s="1"/>
  <c r="J236" i="258"/>
  <c r="I225" i="299"/>
  <c r="I217" i="299"/>
  <c r="I205" i="299"/>
  <c r="I193" i="299"/>
  <c r="I185" i="299"/>
  <c r="J185" i="299" s="1"/>
  <c r="I173" i="299"/>
  <c r="J173" i="299" s="1"/>
  <c r="J172" i="258"/>
  <c r="I161" i="299"/>
  <c r="J161" i="299" s="1"/>
  <c r="J160" i="258"/>
  <c r="I153" i="299"/>
  <c r="J153" i="299" s="1"/>
  <c r="J152" i="258"/>
  <c r="I141" i="299"/>
  <c r="I129" i="299"/>
  <c r="J129" i="299" s="1"/>
  <c r="J128" i="258"/>
  <c r="I121" i="299"/>
  <c r="J121" i="299" s="1"/>
  <c r="J120" i="258"/>
  <c r="I109" i="299"/>
  <c r="J109" i="299" s="1"/>
  <c r="I93" i="299"/>
  <c r="J92" i="258"/>
  <c r="I85" i="299"/>
  <c r="I73" i="299"/>
  <c r="I65" i="299"/>
  <c r="I61" i="299"/>
  <c r="K244" i="299"/>
  <c r="K236" i="299"/>
  <c r="K224" i="299"/>
  <c r="L224" i="299" s="1"/>
  <c r="L223" i="258"/>
  <c r="K216" i="299"/>
  <c r="K204" i="299"/>
  <c r="K192" i="299"/>
  <c r="K184" i="299"/>
  <c r="K172" i="299"/>
  <c r="L172" i="299" s="1"/>
  <c r="L171" i="258"/>
  <c r="K164" i="299"/>
  <c r="L164" i="299" s="1"/>
  <c r="L163" i="258"/>
  <c r="K152" i="299"/>
  <c r="L152" i="299" s="1"/>
  <c r="L151" i="258"/>
  <c r="K140" i="299"/>
  <c r="L140" i="299" s="1"/>
  <c r="L139" i="258"/>
  <c r="K132" i="299"/>
  <c r="L132" i="299" s="1"/>
  <c r="K120" i="299"/>
  <c r="K112" i="299"/>
  <c r="K104" i="299"/>
  <c r="L104" i="299" s="1"/>
  <c r="L103" i="258"/>
  <c r="K92" i="299"/>
  <c r="L92" i="299" s="1"/>
  <c r="L91" i="258"/>
  <c r="K84" i="299"/>
  <c r="K72" i="299"/>
  <c r="L72" i="299" s="1"/>
  <c r="L71" i="258"/>
  <c r="K56" i="299"/>
  <c r="L56" i="299" s="1"/>
  <c r="L55" i="258"/>
  <c r="K44" i="299"/>
  <c r="L44" i="299" s="1"/>
  <c r="L43" i="258"/>
  <c r="K40" i="299"/>
  <c r="L40" i="299" s="1"/>
  <c r="L39" i="258"/>
  <c r="M238" i="299"/>
  <c r="M226" i="299"/>
  <c r="M218" i="299"/>
  <c r="M206" i="299"/>
  <c r="M198" i="299"/>
  <c r="M186" i="299"/>
  <c r="M178" i="299"/>
  <c r="M166" i="299"/>
  <c r="M154" i="299"/>
  <c r="N154" i="299" s="1"/>
  <c r="N153" i="258"/>
  <c r="M146" i="299"/>
  <c r="M138" i="299"/>
  <c r="M126" i="299"/>
  <c r="M114" i="299"/>
  <c r="N114" i="299" s="1"/>
  <c r="N113" i="258"/>
  <c r="M106" i="299"/>
  <c r="N106" i="299" s="1"/>
  <c r="N105" i="258"/>
  <c r="M98" i="299"/>
  <c r="N98" i="299" s="1"/>
  <c r="N97" i="258"/>
  <c r="M90" i="299"/>
  <c r="N90" i="299" s="1"/>
  <c r="N89" i="258"/>
  <c r="M82" i="299"/>
  <c r="N82" i="299" s="1"/>
  <c r="N81" i="258"/>
  <c r="M74" i="299"/>
  <c r="M58" i="299"/>
  <c r="M46" i="299"/>
  <c r="N46" i="299" s="1"/>
  <c r="N45" i="258"/>
  <c r="O240" i="299"/>
  <c r="P240" i="299" s="1"/>
  <c r="P239" i="258"/>
  <c r="O232" i="299"/>
  <c r="P232" i="299" s="1"/>
  <c r="O220" i="299"/>
  <c r="P220" i="299" s="1"/>
  <c r="P219" i="258"/>
  <c r="O208" i="299"/>
  <c r="P208" i="299" s="1"/>
  <c r="P207" i="258"/>
  <c r="O196" i="299"/>
  <c r="P196" i="299" s="1"/>
  <c r="P195" i="258"/>
  <c r="O184" i="299"/>
  <c r="P184" i="299" s="1"/>
  <c r="P183" i="258"/>
  <c r="O172" i="299"/>
  <c r="P172" i="299" s="1"/>
  <c r="P171" i="258"/>
  <c r="O164" i="299"/>
  <c r="P164" i="299" s="1"/>
  <c r="P163" i="258"/>
  <c r="O152" i="299"/>
  <c r="P152" i="299" s="1"/>
  <c r="P151" i="258"/>
  <c r="O140" i="299"/>
  <c r="P140" i="299" s="1"/>
  <c r="P139" i="258"/>
  <c r="O132" i="299"/>
  <c r="P132" i="299" s="1"/>
  <c r="P131" i="258"/>
  <c r="O120" i="299"/>
  <c r="O108" i="299"/>
  <c r="P108" i="299" s="1"/>
  <c r="P107" i="258"/>
  <c r="O100" i="299"/>
  <c r="P100" i="299" s="1"/>
  <c r="P99" i="258"/>
  <c r="O92" i="299"/>
  <c r="P92" i="299" s="1"/>
  <c r="P91" i="258"/>
  <c r="O84" i="299"/>
  <c r="P84" i="299" s="1"/>
  <c r="P83" i="258"/>
  <c r="O76" i="299"/>
  <c r="P76" i="299" s="1"/>
  <c r="P75" i="258"/>
  <c r="O64" i="299"/>
  <c r="P64" i="299" s="1"/>
  <c r="P63" i="258"/>
  <c r="O52" i="299"/>
  <c r="P52" i="299" s="1"/>
  <c r="P51" i="258"/>
  <c r="O44" i="299"/>
  <c r="P44" i="299" s="1"/>
  <c r="P43" i="258"/>
  <c r="I32" i="299"/>
  <c r="I28" i="299"/>
  <c r="J28" i="299" s="1"/>
  <c r="J27" i="258"/>
  <c r="I24" i="299"/>
  <c r="J24" i="299" s="1"/>
  <c r="I20" i="299"/>
  <c r="J20" i="299" s="1"/>
  <c r="J19" i="258"/>
  <c r="I16" i="299"/>
  <c r="I12" i="299"/>
  <c r="J12" i="299" s="1"/>
  <c r="J11" i="258"/>
  <c r="K33" i="299"/>
  <c r="K29" i="299"/>
  <c r="L29" i="299" s="1"/>
  <c r="L28" i="258"/>
  <c r="K25" i="299"/>
  <c r="K21" i="299"/>
  <c r="K17" i="299"/>
  <c r="K13" i="299"/>
  <c r="M34" i="299"/>
  <c r="M30" i="299"/>
  <c r="M26" i="299"/>
  <c r="N26" i="299" s="1"/>
  <c r="N25" i="258"/>
  <c r="M22" i="299"/>
  <c r="M18" i="299"/>
  <c r="N18" i="299" s="1"/>
  <c r="N17" i="258"/>
  <c r="M14" i="299"/>
  <c r="O34" i="299"/>
  <c r="P34" i="299" s="1"/>
  <c r="P33" i="258"/>
  <c r="O30" i="299"/>
  <c r="P30" i="299" s="1"/>
  <c r="P29" i="258"/>
  <c r="O26" i="299"/>
  <c r="P26" i="299" s="1"/>
  <c r="P25" i="258"/>
  <c r="O22" i="299"/>
  <c r="O18" i="299"/>
  <c r="P18" i="299" s="1"/>
  <c r="P17" i="258"/>
  <c r="O14" i="299"/>
  <c r="P14" i="299" s="1"/>
  <c r="P13" i="258"/>
  <c r="I35" i="299"/>
  <c r="I31" i="299"/>
  <c r="I27" i="299"/>
  <c r="I23" i="299"/>
  <c r="I19" i="299"/>
  <c r="J19" i="299" s="1"/>
  <c r="J18" i="258"/>
  <c r="I15" i="299"/>
  <c r="J15" i="299" s="1"/>
  <c r="J14" i="258"/>
  <c r="K11" i="299"/>
  <c r="K32" i="299"/>
  <c r="K28" i="299"/>
  <c r="L28" i="299" s="1"/>
  <c r="L27" i="258"/>
  <c r="K24" i="299"/>
  <c r="L24" i="299" s="1"/>
  <c r="K20" i="299"/>
  <c r="L20" i="299" s="1"/>
  <c r="L19" i="258"/>
  <c r="K16" i="299"/>
  <c r="K12" i="299"/>
  <c r="L12" i="299" s="1"/>
  <c r="L11" i="258"/>
  <c r="M33" i="299"/>
  <c r="M29" i="299"/>
  <c r="N29" i="299" s="1"/>
  <c r="N28" i="258"/>
  <c r="M25" i="299"/>
  <c r="M21" i="299"/>
  <c r="M17" i="299"/>
  <c r="M13" i="299"/>
  <c r="O33" i="299"/>
  <c r="P33" i="299" s="1"/>
  <c r="P32" i="258"/>
  <c r="O29" i="299"/>
  <c r="P29" i="299" s="1"/>
  <c r="P28" i="258"/>
  <c r="O25" i="299"/>
  <c r="P25" i="299" s="1"/>
  <c r="P24" i="258"/>
  <c r="O21" i="299"/>
  <c r="P21" i="299" s="1"/>
  <c r="P20" i="258"/>
  <c r="O17" i="299"/>
  <c r="P17" i="299" s="1"/>
  <c r="P16" i="258"/>
  <c r="O13" i="299"/>
  <c r="P13" i="299" s="1"/>
  <c r="P12" i="258"/>
  <c r="I247" i="299"/>
  <c r="I243" i="299"/>
  <c r="J243" i="299" s="1"/>
  <c r="J242" i="258"/>
  <c r="I239" i="299"/>
  <c r="I235" i="299"/>
  <c r="J234" i="258"/>
  <c r="I231" i="299"/>
  <c r="I227" i="299"/>
  <c r="I223" i="299"/>
  <c r="J223" i="299" s="1"/>
  <c r="J222" i="258"/>
  <c r="I219" i="299"/>
  <c r="I215" i="299"/>
  <c r="J215" i="299" s="1"/>
  <c r="J214" i="258"/>
  <c r="I211" i="299"/>
  <c r="J211" i="299" s="1"/>
  <c r="J210" i="258"/>
  <c r="I207" i="299"/>
  <c r="I203" i="299"/>
  <c r="I199" i="299"/>
  <c r="I195" i="299"/>
  <c r="I191" i="299"/>
  <c r="I187" i="299"/>
  <c r="I183" i="299"/>
  <c r="I179" i="299"/>
  <c r="I175" i="299"/>
  <c r="J175" i="299" s="1"/>
  <c r="J174" i="258"/>
  <c r="I171" i="299"/>
  <c r="J171" i="299" s="1"/>
  <c r="J170" i="258"/>
  <c r="I167" i="299"/>
  <c r="J167" i="299" s="1"/>
  <c r="I163" i="299"/>
  <c r="I159" i="299"/>
  <c r="I155" i="299"/>
  <c r="J155" i="299" s="1"/>
  <c r="J154" i="258"/>
  <c r="I151" i="299"/>
  <c r="J151" i="299" s="1"/>
  <c r="J150" i="258"/>
  <c r="I147" i="299"/>
  <c r="I143" i="299"/>
  <c r="I139" i="299"/>
  <c r="J138" i="258"/>
  <c r="I135" i="299"/>
  <c r="J135" i="299" s="1"/>
  <c r="J134" i="258"/>
  <c r="I131" i="299"/>
  <c r="I127" i="299"/>
  <c r="J127" i="299" s="1"/>
  <c r="J126" i="258"/>
  <c r="I123" i="299"/>
  <c r="J123" i="299" s="1"/>
  <c r="J122" i="258"/>
  <c r="I119" i="299"/>
  <c r="J119" i="299" s="1"/>
  <c r="J118" i="258"/>
  <c r="I115" i="299"/>
  <c r="I111" i="299"/>
  <c r="J111" i="299" s="1"/>
  <c r="J110" i="258"/>
  <c r="I107" i="299"/>
  <c r="J107" i="299" s="1"/>
  <c r="J106" i="258"/>
  <c r="I103" i="299"/>
  <c r="I99" i="299"/>
  <c r="J98" i="258"/>
  <c r="I95" i="299"/>
  <c r="I91" i="299"/>
  <c r="J91" i="299" s="1"/>
  <c r="J90" i="258"/>
  <c r="I87" i="299"/>
  <c r="I83" i="299"/>
  <c r="I79" i="299"/>
  <c r="J79" i="299" s="1"/>
  <c r="J78" i="258"/>
  <c r="I75" i="299"/>
  <c r="J75" i="299" s="1"/>
  <c r="J74" i="258"/>
  <c r="I71" i="299"/>
  <c r="J71" i="299" s="1"/>
  <c r="J70" i="258"/>
  <c r="I67" i="299"/>
  <c r="I63" i="299"/>
  <c r="I59" i="299"/>
  <c r="J59" i="299" s="1"/>
  <c r="J58" i="258"/>
  <c r="I55" i="299"/>
  <c r="I51" i="299"/>
  <c r="I47" i="299"/>
  <c r="J47" i="299" s="1"/>
  <c r="J46" i="258"/>
  <c r="I43" i="299"/>
  <c r="J43" i="299" s="1"/>
  <c r="J42" i="258"/>
  <c r="I39" i="299"/>
  <c r="J39" i="299" s="1"/>
  <c r="J38" i="258"/>
  <c r="K246" i="299"/>
  <c r="K242" i="299"/>
  <c r="K238" i="299"/>
  <c r="K234" i="299"/>
  <c r="L234" i="299" s="1"/>
  <c r="K230" i="299"/>
  <c r="K226" i="299"/>
  <c r="K222" i="299"/>
  <c r="L222" i="299" s="1"/>
  <c r="K218" i="299"/>
  <c r="K214" i="299"/>
  <c r="K210" i="299"/>
  <c r="K206" i="299"/>
  <c r="K202" i="299"/>
  <c r="L202" i="299" s="1"/>
  <c r="L201" i="258"/>
  <c r="K198" i="299"/>
  <c r="K194" i="299"/>
  <c r="K190" i="299"/>
  <c r="L189" i="258"/>
  <c r="K186" i="299"/>
  <c r="K182" i="299"/>
  <c r="L181" i="258"/>
  <c r="K178" i="299"/>
  <c r="K174" i="299"/>
  <c r="K170" i="299"/>
  <c r="L170" i="299" s="1"/>
  <c r="L169" i="258"/>
  <c r="K166" i="299"/>
  <c r="K162" i="299"/>
  <c r="K158" i="299"/>
  <c r="K154" i="299"/>
  <c r="L154" i="299" s="1"/>
  <c r="L153" i="258"/>
  <c r="K150" i="299"/>
  <c r="L150" i="299" s="1"/>
  <c r="K146" i="299"/>
  <c r="K142" i="299"/>
  <c r="L142" i="299" s="1"/>
  <c r="L141" i="258"/>
  <c r="K138" i="299"/>
  <c r="K134" i="299"/>
  <c r="K130" i="299"/>
  <c r="L130" i="299" s="1"/>
  <c r="L129" i="258"/>
  <c r="K126" i="299"/>
  <c r="K122" i="299"/>
  <c r="L122" i="299" s="1"/>
  <c r="L121" i="258"/>
  <c r="K118" i="299"/>
  <c r="K114" i="299"/>
  <c r="L114" i="299" s="1"/>
  <c r="L113" i="258"/>
  <c r="K110" i="299"/>
  <c r="K106" i="299"/>
  <c r="L106" i="299" s="1"/>
  <c r="L105" i="258"/>
  <c r="K102" i="299"/>
  <c r="L102" i="299" s="1"/>
  <c r="L101" i="258"/>
  <c r="K98" i="299"/>
  <c r="L98" i="299" s="1"/>
  <c r="L97" i="258"/>
  <c r="K94" i="299"/>
  <c r="K90" i="299"/>
  <c r="L90" i="299" s="1"/>
  <c r="L89" i="258"/>
  <c r="K86" i="299"/>
  <c r="L86" i="299" s="1"/>
  <c r="L85" i="258"/>
  <c r="K82" i="299"/>
  <c r="L82" i="299" s="1"/>
  <c r="L81" i="258"/>
  <c r="K78" i="299"/>
  <c r="L78" i="299" s="1"/>
  <c r="L77" i="258"/>
  <c r="K74" i="299"/>
  <c r="K70" i="299"/>
  <c r="L70" i="299" s="1"/>
  <c r="L69" i="258"/>
  <c r="K66" i="299"/>
  <c r="K62" i="299"/>
  <c r="L62" i="299" s="1"/>
  <c r="K58" i="299"/>
  <c r="K54" i="299"/>
  <c r="L54" i="299" s="1"/>
  <c r="L53" i="258"/>
  <c r="K50" i="299"/>
  <c r="K46" i="299"/>
  <c r="L46" i="299" s="1"/>
  <c r="L45" i="258"/>
  <c r="K42" i="299"/>
  <c r="L42" i="299" s="1"/>
  <c r="L41" i="258"/>
  <c r="K38" i="299"/>
  <c r="L38" i="299" s="1"/>
  <c r="L37" i="258"/>
  <c r="M244" i="299"/>
  <c r="M240" i="299"/>
  <c r="M236" i="299"/>
  <c r="M232" i="299"/>
  <c r="N232" i="299" s="1"/>
  <c r="M228" i="299"/>
  <c r="M224" i="299"/>
  <c r="N224" i="299" s="1"/>
  <c r="N223" i="258"/>
  <c r="M220" i="299"/>
  <c r="N220" i="299" s="1"/>
  <c r="N219" i="258"/>
  <c r="M216" i="299"/>
  <c r="M212" i="299"/>
  <c r="M208" i="299"/>
  <c r="N208" i="299" s="1"/>
  <c r="N207" i="258"/>
  <c r="M204" i="299"/>
  <c r="M200" i="299"/>
  <c r="M196" i="299"/>
  <c r="N195" i="258"/>
  <c r="M192" i="299"/>
  <c r="M188" i="299"/>
  <c r="N188" i="299" s="1"/>
  <c r="N187" i="258"/>
  <c r="M184" i="299"/>
  <c r="M180" i="299"/>
  <c r="M176" i="299"/>
  <c r="N176" i="299" s="1"/>
  <c r="N175" i="258"/>
  <c r="M172" i="299"/>
  <c r="N172" i="299" s="1"/>
  <c r="N171" i="258"/>
  <c r="M168" i="299"/>
  <c r="N168" i="299" s="1"/>
  <c r="N167" i="258"/>
  <c r="M164" i="299"/>
  <c r="N164" i="299" s="1"/>
  <c r="N163" i="258"/>
  <c r="M160" i="299"/>
  <c r="N160" i="299" s="1"/>
  <c r="N159" i="258"/>
  <c r="M156" i="299"/>
  <c r="N156" i="299" s="1"/>
  <c r="N155" i="258"/>
  <c r="M152" i="299"/>
  <c r="N152" i="299" s="1"/>
  <c r="N151" i="258"/>
  <c r="M148" i="299"/>
  <c r="N148" i="299" s="1"/>
  <c r="N147" i="258"/>
  <c r="M144" i="299"/>
  <c r="N144" i="299" s="1"/>
  <c r="N143" i="258"/>
  <c r="M140" i="299"/>
  <c r="N140" i="299" s="1"/>
  <c r="N139" i="258"/>
  <c r="M136" i="299"/>
  <c r="M132" i="299"/>
  <c r="N132" i="299" s="1"/>
  <c r="M128" i="299"/>
  <c r="M124" i="299"/>
  <c r="N124" i="299" s="1"/>
  <c r="N123" i="258"/>
  <c r="M120" i="299"/>
  <c r="M116" i="299"/>
  <c r="N116" i="299" s="1"/>
  <c r="N115" i="258"/>
  <c r="M112" i="299"/>
  <c r="M108" i="299"/>
  <c r="N108" i="299" s="1"/>
  <c r="N107" i="258"/>
  <c r="M104" i="299"/>
  <c r="N104" i="299" s="1"/>
  <c r="N103" i="258"/>
  <c r="M100" i="299"/>
  <c r="N100" i="299" s="1"/>
  <c r="N99" i="258"/>
  <c r="M96" i="299"/>
  <c r="N95" i="258"/>
  <c r="M92" i="299"/>
  <c r="N92" i="299" s="1"/>
  <c r="N91" i="258"/>
  <c r="M88" i="299"/>
  <c r="M84" i="299"/>
  <c r="M80" i="299"/>
  <c r="N80" i="299" s="1"/>
  <c r="N79" i="258"/>
  <c r="M76" i="299"/>
  <c r="N76" i="299" s="1"/>
  <c r="N75" i="258"/>
  <c r="M72" i="299"/>
  <c r="N72" i="299" s="1"/>
  <c r="N71" i="258"/>
  <c r="M68" i="299"/>
  <c r="M64" i="299"/>
  <c r="M60" i="299"/>
  <c r="M56" i="299"/>
  <c r="N56" i="299" s="1"/>
  <c r="N55" i="258"/>
  <c r="M52" i="299"/>
  <c r="M48" i="299"/>
  <c r="N48" i="299" s="1"/>
  <c r="N47" i="258"/>
  <c r="M44" i="299"/>
  <c r="N44" i="299" s="1"/>
  <c r="N43" i="258"/>
  <c r="M40" i="299"/>
  <c r="N40" i="299" s="1"/>
  <c r="N39" i="258"/>
  <c r="O246" i="299"/>
  <c r="P246" i="299" s="1"/>
  <c r="P245" i="258"/>
  <c r="O242" i="299"/>
  <c r="P242" i="299" s="1"/>
  <c r="P241" i="258"/>
  <c r="O238" i="299"/>
  <c r="O234" i="299"/>
  <c r="P234" i="299" s="1"/>
  <c r="P233" i="258"/>
  <c r="O230" i="299"/>
  <c r="P230" i="299" s="1"/>
  <c r="P229" i="258"/>
  <c r="O226" i="299"/>
  <c r="O222" i="299"/>
  <c r="P222" i="299" s="1"/>
  <c r="P221" i="258"/>
  <c r="O218" i="299"/>
  <c r="P218" i="299" s="1"/>
  <c r="P217" i="258"/>
  <c r="O214" i="299"/>
  <c r="P214" i="299" s="1"/>
  <c r="P213" i="258"/>
  <c r="O210" i="299"/>
  <c r="P210" i="299" s="1"/>
  <c r="P209" i="258"/>
  <c r="O206" i="299"/>
  <c r="P206" i="299" s="1"/>
  <c r="P205" i="258"/>
  <c r="O202" i="299"/>
  <c r="P202" i="299" s="1"/>
  <c r="P201" i="258"/>
  <c r="O198" i="299"/>
  <c r="P198" i="299" s="1"/>
  <c r="P197" i="258"/>
  <c r="O194" i="299"/>
  <c r="P194" i="299" s="1"/>
  <c r="P193" i="258"/>
  <c r="O190" i="299"/>
  <c r="P190" i="299" s="1"/>
  <c r="P189" i="258"/>
  <c r="O186" i="299"/>
  <c r="P186" i="299" s="1"/>
  <c r="P185" i="258"/>
  <c r="O182" i="299"/>
  <c r="P182" i="299" s="1"/>
  <c r="P181" i="258"/>
  <c r="O178" i="299"/>
  <c r="P178" i="299" s="1"/>
  <c r="P177" i="258"/>
  <c r="O174" i="299"/>
  <c r="P174" i="299" s="1"/>
  <c r="P173" i="258"/>
  <c r="O170" i="299"/>
  <c r="P170" i="299" s="1"/>
  <c r="P169" i="258"/>
  <c r="O166" i="299"/>
  <c r="P166" i="299" s="1"/>
  <c r="P165" i="258"/>
  <c r="O162" i="299"/>
  <c r="P162" i="299" s="1"/>
  <c r="P161" i="258"/>
  <c r="O158" i="299"/>
  <c r="P158" i="299" s="1"/>
  <c r="P157" i="258"/>
  <c r="O154" i="299"/>
  <c r="P154" i="299" s="1"/>
  <c r="P153" i="258"/>
  <c r="O150" i="299"/>
  <c r="P150" i="299" s="1"/>
  <c r="P149" i="258"/>
  <c r="O146" i="299"/>
  <c r="P146" i="299" s="1"/>
  <c r="P145" i="258"/>
  <c r="O142" i="299"/>
  <c r="P142" i="299" s="1"/>
  <c r="P141" i="258"/>
  <c r="O138" i="299"/>
  <c r="P138" i="299" s="1"/>
  <c r="P137" i="258"/>
  <c r="O134" i="299"/>
  <c r="P134" i="299" s="1"/>
  <c r="P133" i="258"/>
  <c r="O130" i="299"/>
  <c r="P130" i="299" s="1"/>
  <c r="P129" i="258"/>
  <c r="O126" i="299"/>
  <c r="O122" i="299"/>
  <c r="P122" i="299" s="1"/>
  <c r="P121" i="258"/>
  <c r="O118" i="299"/>
  <c r="P118" i="299" s="1"/>
  <c r="P117" i="258"/>
  <c r="O114" i="299"/>
  <c r="P114" i="299" s="1"/>
  <c r="P113" i="258"/>
  <c r="O110" i="299"/>
  <c r="O106" i="299"/>
  <c r="P106" i="299" s="1"/>
  <c r="P105" i="258"/>
  <c r="O102" i="299"/>
  <c r="P102" i="299" s="1"/>
  <c r="P101" i="258"/>
  <c r="O98" i="299"/>
  <c r="P98" i="299" s="1"/>
  <c r="P97" i="258"/>
  <c r="O94" i="299"/>
  <c r="O90" i="299"/>
  <c r="P90" i="299" s="1"/>
  <c r="P89" i="258"/>
  <c r="O86" i="299"/>
  <c r="P86" i="299" s="1"/>
  <c r="P85" i="258"/>
  <c r="O82" i="299"/>
  <c r="P82" i="299" s="1"/>
  <c r="P81" i="258"/>
  <c r="O78" i="299"/>
  <c r="P78" i="299" s="1"/>
  <c r="P77" i="258"/>
  <c r="O74" i="299"/>
  <c r="P74" i="299" s="1"/>
  <c r="P73" i="258"/>
  <c r="O70" i="299"/>
  <c r="P70" i="299" s="1"/>
  <c r="P69" i="258"/>
  <c r="O66" i="299"/>
  <c r="P66" i="299" s="1"/>
  <c r="P65" i="258"/>
  <c r="O62" i="299"/>
  <c r="P62" i="299" s="1"/>
  <c r="P61" i="258"/>
  <c r="O58" i="299"/>
  <c r="P58" i="299" s="1"/>
  <c r="P57" i="258"/>
  <c r="O54" i="299"/>
  <c r="P54" i="299" s="1"/>
  <c r="P53" i="258"/>
  <c r="O50" i="299"/>
  <c r="P50" i="299" s="1"/>
  <c r="P49" i="258"/>
  <c r="O46" i="299"/>
  <c r="P46" i="299" s="1"/>
  <c r="P45" i="258"/>
  <c r="O42" i="299"/>
  <c r="P42" i="299" s="1"/>
  <c r="P41" i="258"/>
  <c r="O38" i="299"/>
  <c r="P38" i="299" s="1"/>
  <c r="P37" i="258"/>
  <c r="H261" i="258"/>
  <c r="I29" i="299"/>
  <c r="J29" i="299" s="1"/>
  <c r="J28" i="258"/>
  <c r="I21" i="299"/>
  <c r="I13" i="299"/>
  <c r="K22" i="299"/>
  <c r="M35" i="299"/>
  <c r="M23" i="299"/>
  <c r="M15" i="299"/>
  <c r="N15" i="299" s="1"/>
  <c r="N14" i="258"/>
  <c r="O27" i="299"/>
  <c r="P27" i="299" s="1"/>
  <c r="P26" i="258"/>
  <c r="I34" i="299"/>
  <c r="I30" i="299"/>
  <c r="I26" i="299"/>
  <c r="J26" i="299" s="1"/>
  <c r="J25" i="258"/>
  <c r="I22" i="299"/>
  <c r="I18" i="299"/>
  <c r="J18" i="299" s="1"/>
  <c r="J17" i="258"/>
  <c r="I14" i="299"/>
  <c r="K35" i="299"/>
  <c r="K31" i="299"/>
  <c r="K27" i="299"/>
  <c r="K23" i="299"/>
  <c r="K19" i="299"/>
  <c r="L19" i="299" s="1"/>
  <c r="L18" i="258"/>
  <c r="K15" i="299"/>
  <c r="L15" i="299" s="1"/>
  <c r="L14" i="258"/>
  <c r="M11" i="299"/>
  <c r="M32" i="299"/>
  <c r="M28" i="299"/>
  <c r="N28" i="299" s="1"/>
  <c r="N27" i="258"/>
  <c r="M24" i="299"/>
  <c r="N24" i="299" s="1"/>
  <c r="M20" i="299"/>
  <c r="N20" i="299" s="1"/>
  <c r="N19" i="258"/>
  <c r="M16" i="299"/>
  <c r="M12" i="299"/>
  <c r="N12" i="299" s="1"/>
  <c r="N11" i="258"/>
  <c r="O32" i="299"/>
  <c r="P32" i="299" s="1"/>
  <c r="P31" i="258"/>
  <c r="O28" i="299"/>
  <c r="P28" i="299" s="1"/>
  <c r="P27" i="258"/>
  <c r="O24" i="299"/>
  <c r="P24" i="299" s="1"/>
  <c r="P23" i="258"/>
  <c r="O20" i="299"/>
  <c r="P20" i="299" s="1"/>
  <c r="P19" i="258"/>
  <c r="O16" i="299"/>
  <c r="P16" i="299" s="1"/>
  <c r="P15" i="258"/>
  <c r="O12" i="299"/>
  <c r="P12" i="299" s="1"/>
  <c r="P11" i="258"/>
  <c r="I246" i="299"/>
  <c r="I242" i="299"/>
  <c r="I238" i="299"/>
  <c r="I234" i="299"/>
  <c r="J234" i="299" s="1"/>
  <c r="I230" i="299"/>
  <c r="I226" i="299"/>
  <c r="I222" i="299"/>
  <c r="J222" i="299" s="1"/>
  <c r="I218" i="299"/>
  <c r="I214" i="299"/>
  <c r="I210" i="299"/>
  <c r="I206" i="299"/>
  <c r="I202" i="299"/>
  <c r="J202" i="299" s="1"/>
  <c r="J201" i="258"/>
  <c r="I198" i="299"/>
  <c r="I194" i="299"/>
  <c r="I190" i="299"/>
  <c r="J189" i="258"/>
  <c r="I186" i="299"/>
  <c r="I182" i="299"/>
  <c r="J181" i="258"/>
  <c r="I178" i="299"/>
  <c r="I174" i="299"/>
  <c r="I170" i="299"/>
  <c r="J170" i="299" s="1"/>
  <c r="J169" i="258"/>
  <c r="I166" i="299"/>
  <c r="I162" i="299"/>
  <c r="I158" i="299"/>
  <c r="I154" i="299"/>
  <c r="J154" i="299" s="1"/>
  <c r="J153" i="258"/>
  <c r="I150" i="299"/>
  <c r="J150" i="299" s="1"/>
  <c r="I146" i="299"/>
  <c r="I142" i="299"/>
  <c r="J142" i="299" s="1"/>
  <c r="J141" i="258"/>
  <c r="I138" i="299"/>
  <c r="I134" i="299"/>
  <c r="I130" i="299"/>
  <c r="J130" i="299" s="1"/>
  <c r="J129" i="258"/>
  <c r="I126" i="299"/>
  <c r="I122" i="299"/>
  <c r="J122" i="299" s="1"/>
  <c r="J121" i="258"/>
  <c r="I118" i="299"/>
  <c r="I114" i="299"/>
  <c r="J114" i="299" s="1"/>
  <c r="J113" i="258"/>
  <c r="I110" i="299"/>
  <c r="I106" i="299"/>
  <c r="J106" i="299" s="1"/>
  <c r="J105" i="258"/>
  <c r="I102" i="299"/>
  <c r="J102" i="299" s="1"/>
  <c r="J101" i="258"/>
  <c r="I98" i="299"/>
  <c r="J98" i="299" s="1"/>
  <c r="J97" i="258"/>
  <c r="I94" i="299"/>
  <c r="I90" i="299"/>
  <c r="J90" i="299" s="1"/>
  <c r="J89" i="258"/>
  <c r="I86" i="299"/>
  <c r="J86" i="299" s="1"/>
  <c r="J85" i="258"/>
  <c r="I82" i="299"/>
  <c r="J82" i="299" s="1"/>
  <c r="J81" i="258"/>
  <c r="I78" i="299"/>
  <c r="J78" i="299" s="1"/>
  <c r="J77" i="258"/>
  <c r="I74" i="299"/>
  <c r="I70" i="299"/>
  <c r="J70" i="299" s="1"/>
  <c r="J69" i="258"/>
  <c r="I66" i="299"/>
  <c r="I62" i="299"/>
  <c r="J62" i="299" s="1"/>
  <c r="I58" i="299"/>
  <c r="I54" i="299"/>
  <c r="J54" i="299" s="1"/>
  <c r="J53" i="258"/>
  <c r="I50" i="299"/>
  <c r="I46" i="299"/>
  <c r="J46" i="299" s="1"/>
  <c r="J45" i="258"/>
  <c r="I42" i="299"/>
  <c r="J42" i="299" s="1"/>
  <c r="J41" i="258"/>
  <c r="I38" i="299"/>
  <c r="J38" i="299" s="1"/>
  <c r="J37" i="258"/>
  <c r="K245" i="299"/>
  <c r="K241" i="299"/>
  <c r="K237" i="299"/>
  <c r="L237" i="299" s="1"/>
  <c r="L236" i="258"/>
  <c r="K233" i="299"/>
  <c r="K229" i="299"/>
  <c r="K225" i="299"/>
  <c r="K221" i="299"/>
  <c r="K217" i="299"/>
  <c r="K213" i="299"/>
  <c r="L213" i="299" s="1"/>
  <c r="L212" i="258"/>
  <c r="K209" i="299"/>
  <c r="L209" i="299" s="1"/>
  <c r="L208" i="258"/>
  <c r="K205" i="299"/>
  <c r="K201" i="299"/>
  <c r="K197" i="299"/>
  <c r="K193" i="299"/>
  <c r="K189" i="299"/>
  <c r="K185" i="299"/>
  <c r="L185" i="299" s="1"/>
  <c r="K181" i="299"/>
  <c r="K177" i="299"/>
  <c r="K173" i="299"/>
  <c r="L173" i="299" s="1"/>
  <c r="L172" i="258"/>
  <c r="K169" i="299"/>
  <c r="L169" i="299" s="1"/>
  <c r="L168" i="258"/>
  <c r="K165" i="299"/>
  <c r="L165" i="299" s="1"/>
  <c r="L164" i="258"/>
  <c r="K161" i="299"/>
  <c r="L161" i="299" s="1"/>
  <c r="L160" i="258"/>
  <c r="K157" i="299"/>
  <c r="L157" i="299" s="1"/>
  <c r="L156" i="258"/>
  <c r="K153" i="299"/>
  <c r="L153" i="299" s="1"/>
  <c r="L152" i="258"/>
  <c r="K149" i="299"/>
  <c r="K145" i="299"/>
  <c r="L145" i="299" s="1"/>
  <c r="L144" i="258"/>
  <c r="K141" i="299"/>
  <c r="K137" i="299"/>
  <c r="L137" i="299" s="1"/>
  <c r="L136" i="258"/>
  <c r="K133" i="299"/>
  <c r="K129" i="299"/>
  <c r="L129" i="299" s="1"/>
  <c r="L128" i="258"/>
  <c r="K125" i="299"/>
  <c r="L125" i="299" s="1"/>
  <c r="L124" i="258"/>
  <c r="K121" i="299"/>
  <c r="L121" i="299" s="1"/>
  <c r="L120" i="258"/>
  <c r="K117" i="299"/>
  <c r="L117" i="299" s="1"/>
  <c r="L116" i="258"/>
  <c r="K113" i="299"/>
  <c r="L113" i="299" s="1"/>
  <c r="L112" i="258"/>
  <c r="K109" i="299"/>
  <c r="L109" i="299" s="1"/>
  <c r="K105" i="299"/>
  <c r="L105" i="299" s="1"/>
  <c r="L104" i="258"/>
  <c r="K101" i="299"/>
  <c r="L101" i="299" s="1"/>
  <c r="L100" i="258"/>
  <c r="K97" i="299"/>
  <c r="L97" i="299" s="1"/>
  <c r="K93" i="299"/>
  <c r="L92" i="258"/>
  <c r="K89" i="299"/>
  <c r="K85" i="299"/>
  <c r="K81" i="299"/>
  <c r="L81" i="299" s="1"/>
  <c r="L80" i="258"/>
  <c r="K77" i="299"/>
  <c r="L77" i="299" s="1"/>
  <c r="L76" i="258"/>
  <c r="K73" i="299"/>
  <c r="K69" i="299"/>
  <c r="L69" i="299" s="1"/>
  <c r="L68" i="258"/>
  <c r="K65" i="299"/>
  <c r="K61" i="299"/>
  <c r="K57" i="299"/>
  <c r="K53" i="299"/>
  <c r="K49" i="299"/>
  <c r="L48" i="258"/>
  <c r="K45" i="299"/>
  <c r="L45" i="299" s="1"/>
  <c r="L44" i="258"/>
  <c r="K41" i="299"/>
  <c r="L41" i="299" s="1"/>
  <c r="L40" i="258"/>
  <c r="M247" i="299"/>
  <c r="M243" i="299"/>
  <c r="N243" i="299" s="1"/>
  <c r="N242" i="258"/>
  <c r="M239" i="299"/>
  <c r="M235" i="299"/>
  <c r="N234" i="258"/>
  <c r="M231" i="299"/>
  <c r="M227" i="299"/>
  <c r="M223" i="299"/>
  <c r="N223" i="299" s="1"/>
  <c r="N222" i="258"/>
  <c r="M219" i="299"/>
  <c r="M215" i="299"/>
  <c r="N215" i="299" s="1"/>
  <c r="N214" i="258"/>
  <c r="M211" i="299"/>
  <c r="N211" i="299" s="1"/>
  <c r="N210" i="258"/>
  <c r="M207" i="299"/>
  <c r="M203" i="299"/>
  <c r="M199" i="299"/>
  <c r="M195" i="299"/>
  <c r="M191" i="299"/>
  <c r="M187" i="299"/>
  <c r="M183" i="299"/>
  <c r="M179" i="299"/>
  <c r="M175" i="299"/>
  <c r="N175" i="299" s="1"/>
  <c r="N174" i="258"/>
  <c r="M171" i="299"/>
  <c r="N171" i="299" s="1"/>
  <c r="N170" i="258"/>
  <c r="M167" i="299"/>
  <c r="N167" i="299" s="1"/>
  <c r="M163" i="299"/>
  <c r="M159" i="299"/>
  <c r="M155" i="299"/>
  <c r="N155" i="299" s="1"/>
  <c r="N154" i="258"/>
  <c r="M151" i="299"/>
  <c r="N151" i="299" s="1"/>
  <c r="N150" i="258"/>
  <c r="M147" i="299"/>
  <c r="M143" i="299"/>
  <c r="M139" i="299"/>
  <c r="N138" i="258"/>
  <c r="M135" i="299"/>
  <c r="N135" i="299" s="1"/>
  <c r="N134" i="258"/>
  <c r="M131" i="299"/>
  <c r="M127" i="299"/>
  <c r="N127" i="299" s="1"/>
  <c r="N126" i="258"/>
  <c r="M123" i="299"/>
  <c r="N123" i="299" s="1"/>
  <c r="N122" i="258"/>
  <c r="M119" i="299"/>
  <c r="N119" i="299" s="1"/>
  <c r="N118" i="258"/>
  <c r="M115" i="299"/>
  <c r="M111" i="299"/>
  <c r="N111" i="299" s="1"/>
  <c r="N110" i="258"/>
  <c r="M107" i="299"/>
  <c r="N107" i="299" s="1"/>
  <c r="N106" i="258"/>
  <c r="M103" i="299"/>
  <c r="M99" i="299"/>
  <c r="N98" i="258"/>
  <c r="M95" i="299"/>
  <c r="M91" i="299"/>
  <c r="N91" i="299" s="1"/>
  <c r="N90" i="258"/>
  <c r="M87" i="299"/>
  <c r="M83" i="299"/>
  <c r="M79" i="299"/>
  <c r="N79" i="299" s="1"/>
  <c r="N78" i="258"/>
  <c r="M75" i="299"/>
  <c r="N75" i="299" s="1"/>
  <c r="N74" i="258"/>
  <c r="M71" i="299"/>
  <c r="N71" i="299" s="1"/>
  <c r="N70" i="258"/>
  <c r="M67" i="299"/>
  <c r="M63" i="299"/>
  <c r="M59" i="299"/>
  <c r="N59" i="299" s="1"/>
  <c r="N58" i="258"/>
  <c r="M55" i="299"/>
  <c r="M51" i="299"/>
  <c r="M47" i="299"/>
  <c r="N47" i="299" s="1"/>
  <c r="N46" i="258"/>
  <c r="M43" i="299"/>
  <c r="N43" i="299" s="1"/>
  <c r="N42" i="258"/>
  <c r="M39" i="299"/>
  <c r="N39" i="299" s="1"/>
  <c r="N38" i="258"/>
  <c r="O245" i="299"/>
  <c r="P245" i="299" s="1"/>
  <c r="P244" i="258"/>
  <c r="O241" i="299"/>
  <c r="P241" i="299" s="1"/>
  <c r="P240" i="258"/>
  <c r="O237" i="299"/>
  <c r="P237" i="299" s="1"/>
  <c r="P236" i="258"/>
  <c r="O233" i="299"/>
  <c r="P233" i="299" s="1"/>
  <c r="P232" i="258"/>
  <c r="O229" i="299"/>
  <c r="P229" i="299" s="1"/>
  <c r="P228" i="258"/>
  <c r="O225" i="299"/>
  <c r="P225" i="299" s="1"/>
  <c r="P224" i="258"/>
  <c r="O221" i="299"/>
  <c r="P221" i="299" s="1"/>
  <c r="P220" i="258"/>
  <c r="O217" i="299"/>
  <c r="P217" i="299" s="1"/>
  <c r="P216" i="258"/>
  <c r="O213" i="299"/>
  <c r="P213" i="299" s="1"/>
  <c r="P212" i="258"/>
  <c r="O209" i="299"/>
  <c r="P209" i="299" s="1"/>
  <c r="P208" i="258"/>
  <c r="O205" i="299"/>
  <c r="P205" i="299" s="1"/>
  <c r="P204" i="258"/>
  <c r="O201" i="299"/>
  <c r="P201" i="299" s="1"/>
  <c r="P200" i="258"/>
  <c r="O197" i="299"/>
  <c r="P197" i="299" s="1"/>
  <c r="P196" i="258"/>
  <c r="O193" i="299"/>
  <c r="P193" i="299" s="1"/>
  <c r="P192" i="258"/>
  <c r="O189" i="299"/>
  <c r="P189" i="299" s="1"/>
  <c r="P188" i="258"/>
  <c r="O185" i="299"/>
  <c r="P185" i="299" s="1"/>
  <c r="P184" i="258"/>
  <c r="O181" i="299"/>
  <c r="P181" i="299" s="1"/>
  <c r="P180" i="258"/>
  <c r="O177" i="299"/>
  <c r="P177" i="299" s="1"/>
  <c r="P176" i="258"/>
  <c r="O173" i="299"/>
  <c r="P173" i="299" s="1"/>
  <c r="P172" i="258"/>
  <c r="O169" i="299"/>
  <c r="P169" i="299" s="1"/>
  <c r="P168" i="258"/>
  <c r="O165" i="299"/>
  <c r="P165" i="299" s="1"/>
  <c r="P164" i="258"/>
  <c r="O161" i="299"/>
  <c r="P161" i="299" s="1"/>
  <c r="P160" i="258"/>
  <c r="O157" i="299"/>
  <c r="P157" i="299" s="1"/>
  <c r="P156" i="258"/>
  <c r="O153" i="299"/>
  <c r="P153" i="299" s="1"/>
  <c r="P152" i="258"/>
  <c r="O149" i="299"/>
  <c r="P149" i="299" s="1"/>
  <c r="P148" i="258"/>
  <c r="O145" i="299"/>
  <c r="P145" i="299" s="1"/>
  <c r="P144" i="258"/>
  <c r="O141" i="299"/>
  <c r="P141" i="299" s="1"/>
  <c r="P140" i="258"/>
  <c r="O137" i="299"/>
  <c r="P137" i="299" s="1"/>
  <c r="P136" i="258"/>
  <c r="O133" i="299"/>
  <c r="P133" i="299" s="1"/>
  <c r="P132" i="258"/>
  <c r="O129" i="299"/>
  <c r="P129" i="299" s="1"/>
  <c r="P128" i="258"/>
  <c r="O125" i="299"/>
  <c r="P125" i="299" s="1"/>
  <c r="P124" i="258"/>
  <c r="O121" i="299"/>
  <c r="P121" i="299" s="1"/>
  <c r="P120" i="258"/>
  <c r="O117" i="299"/>
  <c r="P117" i="299" s="1"/>
  <c r="P116" i="258"/>
  <c r="O113" i="299"/>
  <c r="P113" i="299" s="1"/>
  <c r="P112" i="258"/>
  <c r="O109" i="299"/>
  <c r="P109" i="299" s="1"/>
  <c r="O105" i="299"/>
  <c r="P105" i="299" s="1"/>
  <c r="P104" i="258"/>
  <c r="O101" i="299"/>
  <c r="P101" i="299" s="1"/>
  <c r="P100" i="258"/>
  <c r="O97" i="299"/>
  <c r="P97" i="299" s="1"/>
  <c r="O93" i="299"/>
  <c r="P93" i="299" s="1"/>
  <c r="P92" i="258"/>
  <c r="O89" i="299"/>
  <c r="P89" i="299" s="1"/>
  <c r="P88" i="258"/>
  <c r="O85" i="299"/>
  <c r="O81" i="299"/>
  <c r="P81" i="299" s="1"/>
  <c r="P80" i="258"/>
  <c r="O77" i="299"/>
  <c r="P77" i="299" s="1"/>
  <c r="P76" i="258"/>
  <c r="O73" i="299"/>
  <c r="P73" i="299" s="1"/>
  <c r="O69" i="299"/>
  <c r="P69" i="299" s="1"/>
  <c r="P68" i="258"/>
  <c r="O65" i="299"/>
  <c r="P65" i="299" s="1"/>
  <c r="P64" i="258"/>
  <c r="O61" i="299"/>
  <c r="P61" i="299" s="1"/>
  <c r="P60" i="258"/>
  <c r="O57" i="299"/>
  <c r="P57" i="299" s="1"/>
  <c r="P56" i="258"/>
  <c r="O53" i="299"/>
  <c r="O49" i="299"/>
  <c r="P48" i="258"/>
  <c r="O45" i="299"/>
  <c r="P45" i="299" s="1"/>
  <c r="P44" i="258"/>
  <c r="O41" i="299"/>
  <c r="P41" i="299" s="1"/>
  <c r="P40" i="258"/>
  <c r="H21" i="157"/>
  <c r="I21" i="157" s="1"/>
  <c r="E8" i="301" s="1"/>
  <c r="H15" i="157"/>
  <c r="I15" i="157" s="1"/>
  <c r="R238" i="299"/>
  <c r="R226" i="299"/>
  <c r="R17" i="299"/>
  <c r="R247" i="299"/>
  <c r="R131" i="299"/>
  <c r="R51" i="299"/>
  <c r="R230" i="299"/>
  <c r="R126" i="299"/>
  <c r="R110" i="299"/>
  <c r="R23" i="299"/>
  <c r="R217" i="299"/>
  <c r="R57" i="299"/>
  <c r="R239" i="299"/>
  <c r="R67" i="299"/>
  <c r="R58" i="299"/>
  <c r="R35" i="299"/>
  <c r="R233" i="299"/>
  <c r="R229" i="299"/>
  <c r="R89" i="299"/>
  <c r="R85" i="299"/>
  <c r="R53" i="299"/>
  <c r="R49" i="299"/>
  <c r="R22" i="299"/>
  <c r="R244" i="299"/>
  <c r="R228" i="299"/>
  <c r="R136" i="299"/>
  <c r="R128" i="299"/>
  <c r="R120" i="299"/>
  <c r="R112" i="299"/>
  <c r="R68" i="299"/>
  <c r="R64" i="299"/>
  <c r="F181" i="258"/>
  <c r="F182" i="299" s="1"/>
  <c r="F225" i="258"/>
  <c r="F226" i="299" s="1"/>
  <c r="F133" i="258"/>
  <c r="F134" i="299" s="1"/>
  <c r="F11" i="258"/>
  <c r="F12" i="299" s="1"/>
  <c r="F29" i="258"/>
  <c r="F30" i="299" s="1"/>
  <c r="F13" i="258"/>
  <c r="F14" i="299" s="1"/>
  <c r="F17" i="258"/>
  <c r="F18" i="299" s="1"/>
  <c r="F15" i="258"/>
  <c r="F16" i="299" s="1"/>
  <c r="F21" i="258"/>
  <c r="F22" i="299" s="1"/>
  <c r="F23" i="258"/>
  <c r="F24" i="299" s="1"/>
  <c r="F33" i="258"/>
  <c r="F34" i="299" s="1"/>
  <c r="F25" i="258"/>
  <c r="F26" i="299" s="1"/>
  <c r="F206" i="258"/>
  <c r="F207" i="299" s="1"/>
  <c r="F194" i="258"/>
  <c r="F195" i="299" s="1"/>
  <c r="F174" i="258"/>
  <c r="F175" i="299" s="1"/>
  <c r="F162" i="258"/>
  <c r="F163" i="299" s="1"/>
  <c r="F93" i="258"/>
  <c r="F94" i="299" s="1"/>
  <c r="F123" i="258"/>
  <c r="F124" i="299" s="1"/>
  <c r="F237" i="258"/>
  <c r="F238" i="299" s="1"/>
  <c r="F229" i="258"/>
  <c r="F230" i="299" s="1"/>
  <c r="F201" i="258"/>
  <c r="F202" i="299" s="1"/>
  <c r="F189" i="258"/>
  <c r="F190" i="299" s="1"/>
  <c r="F169" i="258"/>
  <c r="F170" i="299" s="1"/>
  <c r="F145" i="258"/>
  <c r="F146" i="299" s="1"/>
  <c r="F141" i="258"/>
  <c r="F142" i="299" s="1"/>
  <c r="F121" i="258"/>
  <c r="F122" i="299" s="1"/>
  <c r="F117" i="258"/>
  <c r="F118" i="299" s="1"/>
  <c r="F85" i="258"/>
  <c r="F86" i="299" s="1"/>
  <c r="F61" i="258"/>
  <c r="F62" i="299" s="1"/>
  <c r="F57" i="258"/>
  <c r="F58" i="299" s="1"/>
  <c r="F241" i="258"/>
  <c r="F242" i="299" s="1"/>
  <c r="F209" i="258"/>
  <c r="F210" i="299" s="1"/>
  <c r="F197" i="258"/>
  <c r="F198" i="299" s="1"/>
  <c r="F193" i="258"/>
  <c r="F194" i="299" s="1"/>
  <c r="F177" i="258"/>
  <c r="F178" i="299" s="1"/>
  <c r="F173" i="258"/>
  <c r="F174" i="299" s="1"/>
  <c r="F161" i="258"/>
  <c r="F162" i="299" s="1"/>
  <c r="F157" i="258"/>
  <c r="F158" i="299" s="1"/>
  <c r="F153" i="258"/>
  <c r="F154" i="299" s="1"/>
  <c r="F149" i="258"/>
  <c r="F150" i="299" s="1"/>
  <c r="F137" i="258"/>
  <c r="F138" i="299" s="1"/>
  <c r="F129" i="258"/>
  <c r="F130" i="299" s="1"/>
  <c r="F125" i="258"/>
  <c r="F126" i="299" s="1"/>
  <c r="F109" i="258"/>
  <c r="F110" i="299" s="1"/>
  <c r="F77" i="258"/>
  <c r="F78" i="299" s="1"/>
  <c r="F65" i="258"/>
  <c r="F66" i="299" s="1"/>
  <c r="F45" i="258"/>
  <c r="F46" i="299" s="1"/>
  <c r="F218" i="258"/>
  <c r="F219" i="299" s="1"/>
  <c r="F154" i="258"/>
  <c r="F155" i="299" s="1"/>
  <c r="F165" i="258"/>
  <c r="F166" i="299" s="1"/>
  <c r="F105" i="258"/>
  <c r="F106" i="299" s="1"/>
  <c r="F97" i="258"/>
  <c r="F98" i="299" s="1"/>
  <c r="F73" i="258"/>
  <c r="F74" i="299" s="1"/>
  <c r="F41" i="258"/>
  <c r="F42" i="299" s="1"/>
  <c r="F246" i="258"/>
  <c r="F247" i="299" s="1"/>
  <c r="F238" i="258"/>
  <c r="F239" i="299" s="1"/>
  <c r="F214" i="258"/>
  <c r="F215" i="299" s="1"/>
  <c r="F186" i="258"/>
  <c r="F187" i="299" s="1"/>
  <c r="F182" i="258"/>
  <c r="F183" i="299" s="1"/>
  <c r="F150" i="258"/>
  <c r="F151" i="299" s="1"/>
  <c r="F142" i="258"/>
  <c r="F143" i="299" s="1"/>
  <c r="F130" i="258"/>
  <c r="F131" i="299" s="1"/>
  <c r="F118" i="258"/>
  <c r="F119" i="299" s="1"/>
  <c r="F110" i="258"/>
  <c r="F111" i="299" s="1"/>
  <c r="F98" i="258"/>
  <c r="F99" i="299" s="1"/>
  <c r="F90" i="258"/>
  <c r="F91" i="299" s="1"/>
  <c r="F86" i="258"/>
  <c r="F87" i="299" s="1"/>
  <c r="F78" i="258"/>
  <c r="F79" i="299" s="1"/>
  <c r="F66" i="258"/>
  <c r="F67" i="299" s="1"/>
  <c r="F58" i="258"/>
  <c r="F59" i="299" s="1"/>
  <c r="F54" i="258"/>
  <c r="F55" i="299" s="1"/>
  <c r="F46" i="258"/>
  <c r="F47" i="299" s="1"/>
  <c r="F213" i="258"/>
  <c r="F214" i="299" s="1"/>
  <c r="F185" i="258"/>
  <c r="F186" i="299" s="1"/>
  <c r="F89" i="258"/>
  <c r="F90" i="299" s="1"/>
  <c r="F53" i="258"/>
  <c r="F54" i="299" s="1"/>
  <c r="F226" i="258"/>
  <c r="F227" i="299" s="1"/>
  <c r="F205" i="258"/>
  <c r="F206" i="299" s="1"/>
  <c r="F122" i="258"/>
  <c r="F123" i="299" s="1"/>
  <c r="F113" i="258"/>
  <c r="F114" i="299" s="1"/>
  <c r="F101" i="258"/>
  <c r="F102" i="299" s="1"/>
  <c r="F81" i="258"/>
  <c r="F82" i="299" s="1"/>
  <c r="F69" i="258"/>
  <c r="F70" i="299" s="1"/>
  <c r="F49" i="258"/>
  <c r="F50" i="299" s="1"/>
  <c r="F37" i="258"/>
  <c r="F38" i="299" s="1"/>
  <c r="F234" i="258"/>
  <c r="F235" i="299" s="1"/>
  <c r="F202" i="258"/>
  <c r="F203" i="299" s="1"/>
  <c r="F190" i="258"/>
  <c r="F191" i="299" s="1"/>
  <c r="F170" i="258"/>
  <c r="F171" i="299" s="1"/>
  <c r="F158" i="258"/>
  <c r="F159" i="299" s="1"/>
  <c r="F138" i="258"/>
  <c r="F139" i="299" s="1"/>
  <c r="F126" i="258"/>
  <c r="F127" i="299" s="1"/>
  <c r="F106" i="258"/>
  <c r="F107" i="299" s="1"/>
  <c r="F94" i="258"/>
  <c r="F95" i="299" s="1"/>
  <c r="F74" i="258"/>
  <c r="F75" i="299" s="1"/>
  <c r="F62" i="258"/>
  <c r="F63" i="299" s="1"/>
  <c r="F42" i="258"/>
  <c r="F43" i="299" s="1"/>
  <c r="F217" i="258"/>
  <c r="F218" i="299" s="1"/>
  <c r="F259" i="258"/>
  <c r="F245" i="258"/>
  <c r="F246" i="299" s="1"/>
  <c r="F233" i="258"/>
  <c r="F234" i="299" s="1"/>
  <c r="F221" i="258"/>
  <c r="F222" i="299" s="1"/>
  <c r="F155" i="258"/>
  <c r="F156" i="299" s="1"/>
  <c r="F254" i="258"/>
  <c r="F34" i="258"/>
  <c r="F35" i="299" s="1"/>
  <c r="F26" i="258"/>
  <c r="F27" i="299" s="1"/>
  <c r="F18" i="258"/>
  <c r="F19" i="299" s="1"/>
  <c r="F235" i="258"/>
  <c r="F236" i="299" s="1"/>
  <c r="F203" i="258"/>
  <c r="F204" i="299" s="1"/>
  <c r="F171" i="258"/>
  <c r="F172" i="299" s="1"/>
  <c r="F139" i="258"/>
  <c r="F140" i="299" s="1"/>
  <c r="F103" i="258"/>
  <c r="F104" i="299" s="1"/>
  <c r="F87" i="258"/>
  <c r="F88" i="299" s="1"/>
  <c r="F75" i="258"/>
  <c r="F76" i="299" s="1"/>
  <c r="F71" i="258"/>
  <c r="F72" i="299" s="1"/>
  <c r="F55" i="258"/>
  <c r="F56" i="299" s="1"/>
  <c r="F43" i="258"/>
  <c r="F44" i="299" s="1"/>
  <c r="F39" i="258"/>
  <c r="F40" i="299" s="1"/>
  <c r="F91" i="258"/>
  <c r="F92" i="299" s="1"/>
  <c r="F30" i="258"/>
  <c r="F31" i="299" s="1"/>
  <c r="F14" i="258"/>
  <c r="F15" i="299" s="1"/>
  <c r="F231" i="258"/>
  <c r="F232" i="299" s="1"/>
  <c r="F215" i="258"/>
  <c r="F216" i="299" s="1"/>
  <c r="F199" i="258"/>
  <c r="F200" i="299" s="1"/>
  <c r="F183" i="258"/>
  <c r="F184" i="299" s="1"/>
  <c r="F167" i="258"/>
  <c r="F168" i="299" s="1"/>
  <c r="F151" i="258"/>
  <c r="F152" i="299" s="1"/>
  <c r="F135" i="258"/>
  <c r="F136" i="299" s="1"/>
  <c r="F119" i="258"/>
  <c r="F120" i="299" s="1"/>
  <c r="F107" i="258"/>
  <c r="F108" i="299" s="1"/>
  <c r="F22" i="258"/>
  <c r="F23" i="299" s="1"/>
  <c r="F219" i="258"/>
  <c r="F220" i="299" s="1"/>
  <c r="F187" i="258"/>
  <c r="F188" i="299" s="1"/>
  <c r="F59" i="258"/>
  <c r="F60" i="299" s="1"/>
  <c r="F257" i="258"/>
  <c r="F243" i="258"/>
  <c r="F244" i="299" s="1"/>
  <c r="F239" i="258"/>
  <c r="F240" i="299" s="1"/>
  <c r="F227" i="258"/>
  <c r="F228" i="299" s="1"/>
  <c r="F223" i="258"/>
  <c r="F224" i="299" s="1"/>
  <c r="F211" i="258"/>
  <c r="F212" i="299" s="1"/>
  <c r="F207" i="258"/>
  <c r="F208" i="299" s="1"/>
  <c r="F195" i="258"/>
  <c r="F196" i="299" s="1"/>
  <c r="F191" i="258"/>
  <c r="F192" i="299" s="1"/>
  <c r="F179" i="258"/>
  <c r="F180" i="299" s="1"/>
  <c r="F175" i="258"/>
  <c r="F176" i="299" s="1"/>
  <c r="F163" i="258"/>
  <c r="F164" i="299" s="1"/>
  <c r="F159" i="258"/>
  <c r="F160" i="299" s="1"/>
  <c r="F147" i="258"/>
  <c r="F148" i="299" s="1"/>
  <c r="F143" i="258"/>
  <c r="F144" i="299" s="1"/>
  <c r="F131" i="258"/>
  <c r="F132" i="299" s="1"/>
  <c r="F127" i="258"/>
  <c r="F128" i="299" s="1"/>
  <c r="F115" i="258"/>
  <c r="F116" i="299" s="1"/>
  <c r="F111" i="258"/>
  <c r="F112" i="299" s="1"/>
  <c r="F99" i="258"/>
  <c r="F100" i="299" s="1"/>
  <c r="F95" i="258"/>
  <c r="F96" i="299" s="1"/>
  <c r="F83" i="258"/>
  <c r="F84" i="299" s="1"/>
  <c r="F79" i="258"/>
  <c r="F80" i="299" s="1"/>
  <c r="F67" i="258"/>
  <c r="F68" i="299" s="1"/>
  <c r="F63" i="258"/>
  <c r="F64" i="299" s="1"/>
  <c r="F51" i="258"/>
  <c r="F52" i="299" s="1"/>
  <c r="F47" i="258"/>
  <c r="F48" i="299" s="1"/>
  <c r="F19" i="258"/>
  <c r="F20" i="299" s="1"/>
  <c r="F32" i="258"/>
  <c r="F33" i="299" s="1"/>
  <c r="F28" i="258"/>
  <c r="F29" i="299" s="1"/>
  <c r="F24" i="258"/>
  <c r="F25" i="299" s="1"/>
  <c r="F20" i="258"/>
  <c r="F21" i="299" s="1"/>
  <c r="F16" i="258"/>
  <c r="F17" i="299" s="1"/>
  <c r="F12" i="258"/>
  <c r="F13" i="299" s="1"/>
  <c r="F242" i="258"/>
  <c r="F243" i="299" s="1"/>
  <c r="F230" i="258"/>
  <c r="F231" i="299" s="1"/>
  <c r="F222" i="258"/>
  <c r="F223" i="299" s="1"/>
  <c r="F210" i="258"/>
  <c r="F211" i="299" s="1"/>
  <c r="F198" i="258"/>
  <c r="F199" i="299" s="1"/>
  <c r="F178" i="258"/>
  <c r="F179" i="299" s="1"/>
  <c r="F166" i="258"/>
  <c r="F167" i="299" s="1"/>
  <c r="F146" i="258"/>
  <c r="F147" i="299" s="1"/>
  <c r="F134" i="258"/>
  <c r="F135" i="299" s="1"/>
  <c r="F114" i="258"/>
  <c r="F115" i="299" s="1"/>
  <c r="F102" i="258"/>
  <c r="F103" i="299" s="1"/>
  <c r="F82" i="258"/>
  <c r="F83" i="299" s="1"/>
  <c r="F70" i="258"/>
  <c r="F71" i="299" s="1"/>
  <c r="F50" i="258"/>
  <c r="F51" i="299" s="1"/>
  <c r="F38" i="258"/>
  <c r="F39" i="299" s="1"/>
  <c r="F249" i="258"/>
  <c r="F261" i="258"/>
  <c r="F253" i="258"/>
  <c r="F31" i="258"/>
  <c r="F32" i="299" s="1"/>
  <c r="F27" i="258"/>
  <c r="F28" i="299" s="1"/>
  <c r="F251" i="258"/>
  <c r="F262" i="258"/>
  <c r="F258" i="258"/>
  <c r="F250" i="258"/>
  <c r="F255" i="258"/>
  <c r="F260" i="258"/>
  <c r="F256" i="258"/>
  <c r="F252" i="258"/>
  <c r="F244" i="258"/>
  <c r="F245" i="299" s="1"/>
  <c r="F240" i="258"/>
  <c r="F241" i="299" s="1"/>
  <c r="F236" i="258"/>
  <c r="F237" i="299" s="1"/>
  <c r="F232" i="258"/>
  <c r="F233" i="299" s="1"/>
  <c r="F228" i="258"/>
  <c r="F229" i="299" s="1"/>
  <c r="F224" i="258"/>
  <c r="F225" i="299" s="1"/>
  <c r="F220" i="258"/>
  <c r="F221" i="299" s="1"/>
  <c r="F216" i="258"/>
  <c r="F217" i="299" s="1"/>
  <c r="F212" i="258"/>
  <c r="F213" i="299" s="1"/>
  <c r="F208" i="258"/>
  <c r="F209" i="299" s="1"/>
  <c r="F204" i="258"/>
  <c r="F205" i="299" s="1"/>
  <c r="F200" i="258"/>
  <c r="F201" i="299" s="1"/>
  <c r="F196" i="258"/>
  <c r="F197" i="299" s="1"/>
  <c r="F192" i="258"/>
  <c r="F193" i="299" s="1"/>
  <c r="F188" i="258"/>
  <c r="F189" i="299" s="1"/>
  <c r="F184" i="258"/>
  <c r="F185" i="299" s="1"/>
  <c r="F180" i="258"/>
  <c r="F181" i="299" s="1"/>
  <c r="F176" i="258"/>
  <c r="F177" i="299" s="1"/>
  <c r="F172" i="258"/>
  <c r="F173" i="299" s="1"/>
  <c r="F168" i="258"/>
  <c r="F169" i="299" s="1"/>
  <c r="F164" i="258"/>
  <c r="F165" i="299" s="1"/>
  <c r="F160" i="258"/>
  <c r="F161" i="299" s="1"/>
  <c r="F156" i="258"/>
  <c r="F157" i="299" s="1"/>
  <c r="F152" i="258"/>
  <c r="F153" i="299" s="1"/>
  <c r="F148" i="258"/>
  <c r="F149" i="299" s="1"/>
  <c r="F144" i="258"/>
  <c r="F145" i="299" s="1"/>
  <c r="F140" i="258"/>
  <c r="F141" i="299" s="1"/>
  <c r="F136" i="258"/>
  <c r="F137" i="299" s="1"/>
  <c r="F132" i="258"/>
  <c r="F133" i="299" s="1"/>
  <c r="F128" i="258"/>
  <c r="F129" i="299" s="1"/>
  <c r="F124" i="258"/>
  <c r="F125" i="299" s="1"/>
  <c r="F120" i="258"/>
  <c r="F121" i="299" s="1"/>
  <c r="F116" i="258"/>
  <c r="F117" i="299" s="1"/>
  <c r="F112" i="258"/>
  <c r="F113" i="299" s="1"/>
  <c r="F108" i="258"/>
  <c r="F109" i="299" s="1"/>
  <c r="F104" i="258"/>
  <c r="F105" i="299" s="1"/>
  <c r="F100" i="258"/>
  <c r="F101" i="299" s="1"/>
  <c r="F96" i="258"/>
  <c r="F97" i="299" s="1"/>
  <c r="F92" i="258"/>
  <c r="F93" i="299" s="1"/>
  <c r="F88" i="258"/>
  <c r="F89" i="299" s="1"/>
  <c r="F84" i="258"/>
  <c r="F85" i="299" s="1"/>
  <c r="F80" i="258"/>
  <c r="F81" i="299" s="1"/>
  <c r="F76" i="258"/>
  <c r="F77" i="299" s="1"/>
  <c r="F72" i="258"/>
  <c r="F73" i="299" s="1"/>
  <c r="F68" i="258"/>
  <c r="F69" i="299" s="1"/>
  <c r="F64" i="258"/>
  <c r="F65" i="299" s="1"/>
  <c r="F60" i="258"/>
  <c r="F61" i="299" s="1"/>
  <c r="F56" i="258"/>
  <c r="F57" i="299" s="1"/>
  <c r="F52" i="258"/>
  <c r="F53" i="299" s="1"/>
  <c r="F48" i="258"/>
  <c r="F49" i="299" s="1"/>
  <c r="F44" i="258"/>
  <c r="F45" i="299" s="1"/>
  <c r="F40" i="258"/>
  <c r="F41" i="299" s="1"/>
  <c r="G44" i="299" l="1"/>
  <c r="H44" i="299" s="1"/>
  <c r="G92" i="299"/>
  <c r="H92" i="299" s="1"/>
  <c r="G172" i="299"/>
  <c r="H172" i="299" s="1"/>
  <c r="H236" i="299"/>
  <c r="G26" i="299"/>
  <c r="H26" i="299" s="1"/>
  <c r="H34" i="299"/>
  <c r="H22" i="299"/>
  <c r="H30" i="299"/>
  <c r="G18" i="299"/>
  <c r="H18" i="299" s="1"/>
  <c r="G39" i="299"/>
  <c r="H39" i="299" s="1"/>
  <c r="G47" i="299"/>
  <c r="H47" i="299" s="1"/>
  <c r="H55" i="299"/>
  <c r="H63" i="299"/>
  <c r="G71" i="299"/>
  <c r="H71" i="299" s="1"/>
  <c r="G79" i="299"/>
  <c r="H79" i="299" s="1"/>
  <c r="H87" i="299"/>
  <c r="H95" i="299"/>
  <c r="H103" i="299"/>
  <c r="G111" i="299"/>
  <c r="H111" i="299" s="1"/>
  <c r="G119" i="299"/>
  <c r="H119" i="299" s="1"/>
  <c r="G127" i="299"/>
  <c r="H127" i="299" s="1"/>
  <c r="G135" i="299"/>
  <c r="H135" i="299" s="1"/>
  <c r="H143" i="299"/>
  <c r="G151" i="299"/>
  <c r="H151" i="299" s="1"/>
  <c r="H159" i="299"/>
  <c r="G167" i="299"/>
  <c r="H167" i="299" s="1"/>
  <c r="G175" i="299"/>
  <c r="H175" i="299" s="1"/>
  <c r="H183" i="299"/>
  <c r="H191" i="299"/>
  <c r="H199" i="299"/>
  <c r="H207" i="299"/>
  <c r="G215" i="299"/>
  <c r="H215" i="299" s="1"/>
  <c r="G223" i="299"/>
  <c r="H223" i="299" s="1"/>
  <c r="H231" i="299"/>
  <c r="H239" i="299"/>
  <c r="H247" i="299"/>
  <c r="G140" i="299"/>
  <c r="H140" i="299" s="1"/>
  <c r="H204" i="299"/>
  <c r="G17" i="258"/>
  <c r="H17" i="258" s="1"/>
  <c r="H255" i="258"/>
  <c r="H12" i="258"/>
  <c r="G28" i="258"/>
  <c r="H28" i="258" s="1"/>
  <c r="H249" i="258"/>
  <c r="H15" i="258"/>
  <c r="H23" i="258"/>
  <c r="H31" i="258"/>
  <c r="G15" i="299"/>
  <c r="H15" i="299" s="1"/>
  <c r="H23" i="299"/>
  <c r="G12" i="299"/>
  <c r="G20" i="299"/>
  <c r="H20" i="299" s="1"/>
  <c r="G28" i="299"/>
  <c r="H28" i="299" s="1"/>
  <c r="H24" i="258"/>
  <c r="H14" i="299"/>
  <c r="H259" i="258"/>
  <c r="G76" i="299"/>
  <c r="H76" i="299" s="1"/>
  <c r="G156" i="299"/>
  <c r="H156" i="299" s="1"/>
  <c r="G220" i="299"/>
  <c r="H220" i="299" s="1"/>
  <c r="G38" i="299"/>
  <c r="H38" i="299" s="1"/>
  <c r="G46" i="299"/>
  <c r="H46" i="299" s="1"/>
  <c r="G54" i="299"/>
  <c r="H54" i="299" s="1"/>
  <c r="G62" i="299"/>
  <c r="H62" i="299" s="1"/>
  <c r="G70" i="299"/>
  <c r="H70" i="299" s="1"/>
  <c r="G78" i="299"/>
  <c r="H78" i="299" s="1"/>
  <c r="G86" i="299"/>
  <c r="H86" i="299" s="1"/>
  <c r="H94" i="299"/>
  <c r="G102" i="299"/>
  <c r="H102" i="299" s="1"/>
  <c r="H110" i="299"/>
  <c r="H118" i="299"/>
  <c r="H126" i="299"/>
  <c r="H134" i="299"/>
  <c r="G142" i="299"/>
  <c r="H142" i="299" s="1"/>
  <c r="G150" i="299"/>
  <c r="H150" i="299" s="1"/>
  <c r="H158" i="299"/>
  <c r="H166" i="299"/>
  <c r="H174" i="299"/>
  <c r="H182" i="299"/>
  <c r="H190" i="299"/>
  <c r="H198" i="299"/>
  <c r="H206" i="299"/>
  <c r="H214" i="299"/>
  <c r="G222" i="299"/>
  <c r="H222" i="299" s="1"/>
  <c r="H230" i="299"/>
  <c r="H238" i="299"/>
  <c r="H246" i="299"/>
  <c r="H64" i="299"/>
  <c r="H128" i="299"/>
  <c r="G144" i="299"/>
  <c r="H144" i="299" s="1"/>
  <c r="H31" i="299"/>
  <c r="H12" i="299"/>
  <c r="H85" i="299"/>
  <c r="G109" i="299"/>
  <c r="H109" i="299" s="1"/>
  <c r="G173" i="299"/>
  <c r="H173" i="299" s="1"/>
  <c r="G237" i="299"/>
  <c r="H237" i="299" s="1"/>
  <c r="G72" i="299"/>
  <c r="H72" i="299" s="1"/>
  <c r="H136" i="299"/>
  <c r="G152" i="299"/>
  <c r="H152" i="299" s="1"/>
  <c r="G160" i="299"/>
  <c r="H160" i="299" s="1"/>
  <c r="G176" i="299"/>
  <c r="H176" i="299" s="1"/>
  <c r="H192" i="299"/>
  <c r="H200" i="299"/>
  <c r="H216" i="299"/>
  <c r="H240" i="299"/>
  <c r="G77" i="299"/>
  <c r="H77" i="299" s="1"/>
  <c r="G101" i="299"/>
  <c r="H101" i="299" s="1"/>
  <c r="G125" i="299"/>
  <c r="H125" i="299" s="1"/>
  <c r="H149" i="299"/>
  <c r="G165" i="299"/>
  <c r="H165" i="299" s="1"/>
  <c r="H189" i="299"/>
  <c r="G213" i="299"/>
  <c r="H213" i="299" s="1"/>
  <c r="H229" i="299"/>
  <c r="H25" i="299"/>
  <c r="H61" i="299"/>
  <c r="H93" i="299"/>
  <c r="H141" i="299"/>
  <c r="H205" i="299"/>
  <c r="H68" i="299"/>
  <c r="G148" i="299"/>
  <c r="H148" i="299" s="1"/>
  <c r="H212" i="299"/>
  <c r="H228" i="299"/>
  <c r="H65" i="299"/>
  <c r="G129" i="299"/>
  <c r="H129" i="299" s="1"/>
  <c r="G153" i="299"/>
  <c r="H153" i="299" s="1"/>
  <c r="H193" i="299"/>
  <c r="H217" i="299"/>
  <c r="G40" i="299"/>
  <c r="H40" i="299" s="1"/>
  <c r="G56" i="299"/>
  <c r="H56" i="299" s="1"/>
  <c r="H88" i="299"/>
  <c r="G104" i="299"/>
  <c r="H104" i="299" s="1"/>
  <c r="H120" i="299"/>
  <c r="G168" i="299"/>
  <c r="H168" i="299" s="1"/>
  <c r="H184" i="299"/>
  <c r="G208" i="299"/>
  <c r="H208" i="299" s="1"/>
  <c r="G224" i="299"/>
  <c r="H224" i="299" s="1"/>
  <c r="G232" i="299"/>
  <c r="H232" i="299" s="1"/>
  <c r="G41" i="299"/>
  <c r="H41" i="299" s="1"/>
  <c r="H49" i="299"/>
  <c r="H57" i="299"/>
  <c r="H89" i="299"/>
  <c r="G113" i="299"/>
  <c r="H113" i="299" s="1"/>
  <c r="G137" i="299"/>
  <c r="H137" i="299" s="1"/>
  <c r="H177" i="299"/>
  <c r="H201" i="299"/>
  <c r="H241" i="299"/>
  <c r="H13" i="299"/>
  <c r="G42" i="299"/>
  <c r="H42" i="299" s="1"/>
  <c r="H50" i="299"/>
  <c r="H58" i="299"/>
  <c r="H66" i="299"/>
  <c r="H74" i="299"/>
  <c r="G82" i="299"/>
  <c r="H82" i="299" s="1"/>
  <c r="G90" i="299"/>
  <c r="H90" i="299" s="1"/>
  <c r="G98" i="299"/>
  <c r="H98" i="299" s="1"/>
  <c r="G106" i="299"/>
  <c r="H106" i="299" s="1"/>
  <c r="G114" i="299"/>
  <c r="H114" i="299" s="1"/>
  <c r="G122" i="299"/>
  <c r="H122" i="299" s="1"/>
  <c r="G130" i="299"/>
  <c r="H130" i="299" s="1"/>
  <c r="H138" i="299"/>
  <c r="H146" i="299"/>
  <c r="G154" i="299"/>
  <c r="H154" i="299" s="1"/>
  <c r="H162" i="299"/>
  <c r="G170" i="299"/>
  <c r="H170" i="299" s="1"/>
  <c r="H178" i="299"/>
  <c r="H186" i="299"/>
  <c r="H194" i="299"/>
  <c r="G202" i="299"/>
  <c r="H202" i="299" s="1"/>
  <c r="H210" i="299"/>
  <c r="H218" i="299"/>
  <c r="H226" i="299"/>
  <c r="G234" i="299"/>
  <c r="H234" i="299" s="1"/>
  <c r="H242" i="299"/>
  <c r="G19" i="299"/>
  <c r="H19" i="299" s="1"/>
  <c r="H27" i="299"/>
  <c r="H35" i="299"/>
  <c r="H16" i="299"/>
  <c r="G24" i="299"/>
  <c r="H24" i="299" s="1"/>
  <c r="H32" i="299"/>
  <c r="G48" i="299"/>
  <c r="H48" i="299" s="1"/>
  <c r="H60" i="299"/>
  <c r="G80" i="299"/>
  <c r="H80" i="299" s="1"/>
  <c r="H96" i="299"/>
  <c r="G108" i="299"/>
  <c r="H108" i="299" s="1"/>
  <c r="G124" i="299"/>
  <c r="H124" i="299" s="1"/>
  <c r="G188" i="299"/>
  <c r="H188" i="299" s="1"/>
  <c r="G29" i="299"/>
  <c r="H29" i="299" s="1"/>
  <c r="H21" i="299"/>
  <c r="G43" i="299"/>
  <c r="H43" i="299" s="1"/>
  <c r="H51" i="299"/>
  <c r="G59" i="299"/>
  <c r="H59" i="299" s="1"/>
  <c r="H67" i="299"/>
  <c r="G75" i="299"/>
  <c r="H75" i="299" s="1"/>
  <c r="H83" i="299"/>
  <c r="G91" i="299"/>
  <c r="H91" i="299" s="1"/>
  <c r="H99" i="299"/>
  <c r="G107" i="299"/>
  <c r="H107" i="299" s="1"/>
  <c r="H115" i="299"/>
  <c r="G123" i="299"/>
  <c r="H123" i="299" s="1"/>
  <c r="H131" i="299"/>
  <c r="H139" i="299"/>
  <c r="H147" i="299"/>
  <c r="G155" i="299"/>
  <c r="H155" i="299" s="1"/>
  <c r="H163" i="299"/>
  <c r="G171" i="299"/>
  <c r="H171" i="299" s="1"/>
  <c r="H179" i="299"/>
  <c r="H187" i="299"/>
  <c r="H195" i="299"/>
  <c r="H203" i="299"/>
  <c r="G211" i="299"/>
  <c r="H211" i="299" s="1"/>
  <c r="H219" i="299"/>
  <c r="H227" i="299"/>
  <c r="H235" i="299"/>
  <c r="G243" i="299"/>
  <c r="H243" i="299" s="1"/>
  <c r="H112" i="299"/>
  <c r="H73" i="299"/>
  <c r="G121" i="299"/>
  <c r="H121" i="299" s="1"/>
  <c r="G161" i="299"/>
  <c r="H161" i="299" s="1"/>
  <c r="G185" i="299"/>
  <c r="H185" i="299" s="1"/>
  <c r="H225" i="299"/>
  <c r="H52" i="299"/>
  <c r="H84" i="299"/>
  <c r="G100" i="299"/>
  <c r="H100" i="299" s="1"/>
  <c r="G116" i="299"/>
  <c r="H116" i="299" s="1"/>
  <c r="G132" i="299"/>
  <c r="H132" i="299" s="1"/>
  <c r="G164" i="299"/>
  <c r="H164" i="299" s="1"/>
  <c r="H180" i="299"/>
  <c r="H196" i="299"/>
  <c r="H244" i="299"/>
  <c r="G45" i="299"/>
  <c r="H45" i="299" s="1"/>
  <c r="H53" i="299"/>
  <c r="G69" i="299"/>
  <c r="H69" i="299" s="1"/>
  <c r="G81" i="299"/>
  <c r="H81" i="299" s="1"/>
  <c r="G97" i="299"/>
  <c r="H97" i="299" s="1"/>
  <c r="G105" i="299"/>
  <c r="H105" i="299" s="1"/>
  <c r="G117" i="299"/>
  <c r="H117" i="299" s="1"/>
  <c r="H133" i="299"/>
  <c r="G145" i="299"/>
  <c r="H145" i="299" s="1"/>
  <c r="G157" i="299"/>
  <c r="H157" i="299" s="1"/>
  <c r="G169" i="299"/>
  <c r="H169" i="299" s="1"/>
  <c r="H181" i="299"/>
  <c r="H197" i="299"/>
  <c r="G209" i="299"/>
  <c r="H209" i="299" s="1"/>
  <c r="H221" i="299"/>
  <c r="H233" i="299"/>
  <c r="H245" i="299"/>
  <c r="H17" i="299"/>
  <c r="H33" i="299"/>
  <c r="G41" i="258"/>
  <c r="H41" i="258" s="1"/>
  <c r="H49" i="258"/>
  <c r="H57" i="258"/>
  <c r="H65" i="258"/>
  <c r="H73" i="258"/>
  <c r="G81" i="258"/>
  <c r="H81" i="258" s="1"/>
  <c r="G89" i="258"/>
  <c r="H89" i="258" s="1"/>
  <c r="G97" i="258"/>
  <c r="H97" i="258" s="1"/>
  <c r="G105" i="258"/>
  <c r="H105" i="258" s="1"/>
  <c r="G113" i="258"/>
  <c r="H113" i="258" s="1"/>
  <c r="G121" i="258"/>
  <c r="H121" i="258" s="1"/>
  <c r="G129" i="258"/>
  <c r="H129" i="258" s="1"/>
  <c r="H137" i="258"/>
  <c r="H145" i="258"/>
  <c r="G153" i="258"/>
  <c r="H153" i="258" s="1"/>
  <c r="H161" i="258"/>
  <c r="G169" i="258"/>
  <c r="H169" i="258" s="1"/>
  <c r="H177" i="258"/>
  <c r="H185" i="258"/>
  <c r="H193" i="258"/>
  <c r="G201" i="258"/>
  <c r="H201" i="258" s="1"/>
  <c r="H209" i="258"/>
  <c r="H217" i="258"/>
  <c r="H225" i="258"/>
  <c r="H233" i="258"/>
  <c r="H241" i="258"/>
  <c r="G37" i="258"/>
  <c r="H37" i="258" s="1"/>
  <c r="G53" i="258"/>
  <c r="H53" i="258" s="1"/>
  <c r="G69" i="258"/>
  <c r="H69" i="258" s="1"/>
  <c r="G85" i="258"/>
  <c r="H85" i="258" s="1"/>
  <c r="G101" i="258"/>
  <c r="H101" i="258" s="1"/>
  <c r="H133" i="258"/>
  <c r="H149" i="258"/>
  <c r="H165" i="258"/>
  <c r="G189" i="258"/>
  <c r="H189" i="258" s="1"/>
  <c r="H221" i="258"/>
  <c r="G45" i="258"/>
  <c r="H45" i="258" s="1"/>
  <c r="H61" i="258"/>
  <c r="G77" i="258"/>
  <c r="H77" i="258" s="1"/>
  <c r="H93" i="258"/>
  <c r="H109" i="258"/>
  <c r="H125" i="258"/>
  <c r="G141" i="258"/>
  <c r="H141" i="258" s="1"/>
  <c r="H157" i="258"/>
  <c r="H173" i="258"/>
  <c r="G181" i="258"/>
  <c r="H181" i="258" s="1"/>
  <c r="H197" i="258"/>
  <c r="H205" i="258"/>
  <c r="H213" i="258"/>
  <c r="H229" i="258"/>
  <c r="H237" i="258"/>
  <c r="H245" i="258"/>
  <c r="H252" i="258"/>
  <c r="H51" i="258"/>
  <c r="G75" i="258"/>
  <c r="H75" i="258" s="1"/>
  <c r="G99" i="258"/>
  <c r="H99" i="258" s="1"/>
  <c r="G115" i="258"/>
  <c r="H115" i="258" s="1"/>
  <c r="G155" i="258"/>
  <c r="H155" i="258" s="1"/>
  <c r="H179" i="258"/>
  <c r="G195" i="258"/>
  <c r="H195" i="258" s="1"/>
  <c r="G219" i="258"/>
  <c r="H219" i="258" s="1"/>
  <c r="H260" i="258"/>
  <c r="H63" i="258"/>
  <c r="H87" i="258"/>
  <c r="H127" i="258"/>
  <c r="G143" i="258"/>
  <c r="H143" i="258" s="1"/>
  <c r="G167" i="258"/>
  <c r="H167" i="258" s="1"/>
  <c r="G207" i="258"/>
  <c r="H207" i="258" s="1"/>
  <c r="H231" i="258"/>
  <c r="H251" i="258"/>
  <c r="G40" i="258"/>
  <c r="H40" i="258" s="1"/>
  <c r="G48" i="258"/>
  <c r="H48" i="258" s="1"/>
  <c r="H56" i="258"/>
  <c r="G76" i="258"/>
  <c r="H76" i="258" s="1"/>
  <c r="H88" i="258"/>
  <c r="G100" i="258"/>
  <c r="H100" i="258" s="1"/>
  <c r="G112" i="258"/>
  <c r="H112" i="258" s="1"/>
  <c r="G124" i="258"/>
  <c r="H124" i="258" s="1"/>
  <c r="G136" i="258"/>
  <c r="H136" i="258" s="1"/>
  <c r="H148" i="258"/>
  <c r="G164" i="258"/>
  <c r="H164" i="258" s="1"/>
  <c r="H176" i="258"/>
  <c r="H188" i="258"/>
  <c r="H200" i="258"/>
  <c r="G212" i="258"/>
  <c r="H212" i="258" s="1"/>
  <c r="H228" i="258"/>
  <c r="H240" i="258"/>
  <c r="G42" i="258"/>
  <c r="H42" i="258" s="1"/>
  <c r="H50" i="258"/>
  <c r="G58" i="258"/>
  <c r="H58" i="258" s="1"/>
  <c r="H66" i="258"/>
  <c r="G74" i="258"/>
  <c r="H74" i="258" s="1"/>
  <c r="H82" i="258"/>
  <c r="G90" i="258"/>
  <c r="H90" i="258" s="1"/>
  <c r="G98" i="258"/>
  <c r="H98" i="258" s="1"/>
  <c r="G106" i="258"/>
  <c r="H106" i="258" s="1"/>
  <c r="H114" i="258"/>
  <c r="G122" i="258"/>
  <c r="H122" i="258" s="1"/>
  <c r="H130" i="258"/>
  <c r="G138" i="258"/>
  <c r="H138" i="258" s="1"/>
  <c r="H146" i="258"/>
  <c r="G154" i="258"/>
  <c r="H154" i="258" s="1"/>
  <c r="H162" i="258"/>
  <c r="G170" i="258"/>
  <c r="H170" i="258" s="1"/>
  <c r="H178" i="258"/>
  <c r="H186" i="258"/>
  <c r="H194" i="258"/>
  <c r="H202" i="258"/>
  <c r="G210" i="258"/>
  <c r="H210" i="258" s="1"/>
  <c r="H218" i="258"/>
  <c r="H226" i="258"/>
  <c r="G234" i="258"/>
  <c r="H234" i="258" s="1"/>
  <c r="G242" i="258"/>
  <c r="H242" i="258" s="1"/>
  <c r="H60" i="258"/>
  <c r="H72" i="258"/>
  <c r="G92" i="258"/>
  <c r="H92" i="258" s="1"/>
  <c r="G120" i="258"/>
  <c r="H120" i="258" s="1"/>
  <c r="H140" i="258"/>
  <c r="G160" i="258"/>
  <c r="H160" i="258" s="1"/>
  <c r="H184" i="258"/>
  <c r="H204" i="258"/>
  <c r="H224" i="258"/>
  <c r="H59" i="258"/>
  <c r="H67" i="258"/>
  <c r="H83" i="258"/>
  <c r="G107" i="258"/>
  <c r="H107" i="258" s="1"/>
  <c r="G123" i="258"/>
  <c r="H123" i="258" s="1"/>
  <c r="G139" i="258"/>
  <c r="H139" i="258" s="1"/>
  <c r="G147" i="258"/>
  <c r="H147" i="258" s="1"/>
  <c r="G163" i="258"/>
  <c r="H163" i="258" s="1"/>
  <c r="G187" i="258"/>
  <c r="H187" i="258" s="1"/>
  <c r="H203" i="258"/>
  <c r="H211" i="258"/>
  <c r="H227" i="258"/>
  <c r="H243" i="258"/>
  <c r="G14" i="258"/>
  <c r="H14" i="258" s="1"/>
  <c r="H22" i="258"/>
  <c r="H30" i="258"/>
  <c r="G11" i="258"/>
  <c r="H11" i="258" s="1"/>
  <c r="G19" i="258"/>
  <c r="H19" i="258" s="1"/>
  <c r="G27" i="258"/>
  <c r="H27" i="258" s="1"/>
  <c r="G91" i="258"/>
  <c r="H91" i="258" s="1"/>
  <c r="G25" i="258"/>
  <c r="H25" i="258" s="1"/>
  <c r="H33" i="258"/>
  <c r="G38" i="258"/>
  <c r="H38" i="258" s="1"/>
  <c r="G46" i="258"/>
  <c r="H46" i="258" s="1"/>
  <c r="H54" i="258"/>
  <c r="H62" i="258"/>
  <c r="G70" i="258"/>
  <c r="H70" i="258" s="1"/>
  <c r="G78" i="258"/>
  <c r="H78" i="258" s="1"/>
  <c r="H86" i="258"/>
  <c r="H94" i="258"/>
  <c r="H102" i="258"/>
  <c r="G110" i="258"/>
  <c r="H110" i="258" s="1"/>
  <c r="G118" i="258"/>
  <c r="H118" i="258" s="1"/>
  <c r="G126" i="258"/>
  <c r="H126" i="258" s="1"/>
  <c r="G134" i="258"/>
  <c r="H134" i="258" s="1"/>
  <c r="H142" i="258"/>
  <c r="G150" i="258"/>
  <c r="H150" i="258" s="1"/>
  <c r="H158" i="258"/>
  <c r="H166" i="258"/>
  <c r="G174" i="258"/>
  <c r="H174" i="258" s="1"/>
  <c r="H182" i="258"/>
  <c r="H190" i="258"/>
  <c r="H198" i="258"/>
  <c r="H206" i="258"/>
  <c r="G214" i="258"/>
  <c r="H214" i="258" s="1"/>
  <c r="G222" i="258"/>
  <c r="H222" i="258" s="1"/>
  <c r="H230" i="258"/>
  <c r="H238" i="258"/>
  <c r="H246" i="258"/>
  <c r="H262" i="258"/>
  <c r="H258" i="258"/>
  <c r="G43" i="258"/>
  <c r="H43" i="258" s="1"/>
  <c r="H131" i="258"/>
  <c r="G171" i="258"/>
  <c r="H171" i="258" s="1"/>
  <c r="H253" i="258"/>
  <c r="H64" i="258"/>
  <c r="H84" i="258"/>
  <c r="H108" i="258"/>
  <c r="G128" i="258"/>
  <c r="H128" i="258" s="1"/>
  <c r="G152" i="258"/>
  <c r="H152" i="258" s="1"/>
  <c r="G172" i="258"/>
  <c r="H172" i="258" s="1"/>
  <c r="H192" i="258"/>
  <c r="H216" i="258"/>
  <c r="G236" i="258"/>
  <c r="H236" i="258" s="1"/>
  <c r="H250" i="258"/>
  <c r="G39" i="258"/>
  <c r="H39" i="258" s="1"/>
  <c r="G47" i="258"/>
  <c r="H47" i="258" s="1"/>
  <c r="G55" i="258"/>
  <c r="H55" i="258" s="1"/>
  <c r="G71" i="258"/>
  <c r="H71" i="258" s="1"/>
  <c r="G79" i="258"/>
  <c r="H79" i="258" s="1"/>
  <c r="G95" i="258"/>
  <c r="H95" i="258" s="1"/>
  <c r="G103" i="258"/>
  <c r="H103" i="258" s="1"/>
  <c r="H111" i="258"/>
  <c r="H119" i="258"/>
  <c r="H135" i="258"/>
  <c r="G151" i="258"/>
  <c r="H151" i="258" s="1"/>
  <c r="G159" i="258"/>
  <c r="H159" i="258" s="1"/>
  <c r="G175" i="258"/>
  <c r="H175" i="258" s="1"/>
  <c r="H183" i="258"/>
  <c r="H191" i="258"/>
  <c r="H199" i="258"/>
  <c r="H215" i="258"/>
  <c r="G223" i="258"/>
  <c r="H223" i="258" s="1"/>
  <c r="H239" i="258"/>
  <c r="G44" i="258"/>
  <c r="H44" i="258" s="1"/>
  <c r="H52" i="258"/>
  <c r="G68" i="258"/>
  <c r="H68" i="258" s="1"/>
  <c r="G80" i="258"/>
  <c r="H80" i="258" s="1"/>
  <c r="H96" i="258"/>
  <c r="G104" i="258"/>
  <c r="H104" i="258" s="1"/>
  <c r="G116" i="258"/>
  <c r="H116" i="258" s="1"/>
  <c r="H132" i="258"/>
  <c r="G144" i="258"/>
  <c r="H144" i="258" s="1"/>
  <c r="G156" i="258"/>
  <c r="H156" i="258" s="1"/>
  <c r="G168" i="258"/>
  <c r="H168" i="258" s="1"/>
  <c r="H180" i="258"/>
  <c r="H196" i="258"/>
  <c r="G208" i="258"/>
  <c r="H208" i="258" s="1"/>
  <c r="H220" i="258"/>
  <c r="H232" i="258"/>
  <c r="H244" i="258"/>
  <c r="H16" i="258"/>
  <c r="H32" i="258"/>
  <c r="H235" i="258"/>
  <c r="H256" i="258"/>
  <c r="H117" i="258"/>
  <c r="H13" i="258"/>
  <c r="H21" i="258"/>
  <c r="H29" i="258"/>
  <c r="H20" i="258"/>
  <c r="H257" i="258"/>
  <c r="G18" i="258"/>
  <c r="H18" i="258" s="1"/>
  <c r="H26" i="258"/>
  <c r="H34" i="258"/>
  <c r="H254" i="258"/>
  <c r="R232" i="299"/>
  <c r="R40" i="299"/>
  <c r="R56" i="299"/>
  <c r="R52" i="299"/>
  <c r="R60" i="299"/>
  <c r="R76" i="299"/>
  <c r="R84" i="299"/>
  <c r="R100" i="299"/>
  <c r="R116" i="299"/>
  <c r="R124" i="299"/>
  <c r="R140" i="299"/>
  <c r="R148" i="299"/>
  <c r="R196" i="299"/>
  <c r="R220" i="299"/>
  <c r="R34" i="299"/>
  <c r="R241" i="299"/>
  <c r="R206" i="299"/>
  <c r="R59" i="299"/>
  <c r="R151" i="299"/>
  <c r="R183" i="299"/>
  <c r="R211" i="299"/>
  <c r="R47" i="299"/>
  <c r="R167" i="299"/>
  <c r="R199" i="299"/>
  <c r="R99" i="299"/>
  <c r="R187" i="299"/>
  <c r="R191" i="299"/>
  <c r="R43" i="299"/>
  <c r="R87" i="299"/>
  <c r="R119" i="299"/>
  <c r="R175" i="299"/>
  <c r="R118" i="299"/>
  <c r="R181" i="299"/>
  <c r="R97" i="299"/>
  <c r="R109" i="299"/>
  <c r="R62" i="299"/>
  <c r="R234" i="299"/>
  <c r="R81" i="299"/>
  <c r="R193" i="299"/>
  <c r="R215" i="299"/>
  <c r="R231" i="299"/>
  <c r="R21" i="299"/>
  <c r="R72" i="299"/>
  <c r="R80" i="299"/>
  <c r="R104" i="299"/>
  <c r="R144" i="299"/>
  <c r="R152" i="299"/>
  <c r="R168" i="299"/>
  <c r="R192" i="299"/>
  <c r="R200" i="299"/>
  <c r="R208" i="299"/>
  <c r="R224" i="299"/>
  <c r="R115" i="299"/>
  <c r="R135" i="299"/>
  <c r="R155" i="299"/>
  <c r="R207" i="299"/>
  <c r="R223" i="299"/>
  <c r="R29" i="299"/>
  <c r="R28" i="299"/>
  <c r="R105" i="299"/>
  <c r="R149" i="299"/>
  <c r="R169" i="299"/>
  <c r="R46" i="299"/>
  <c r="R158" i="299"/>
  <c r="R218" i="299"/>
  <c r="R246" i="299"/>
  <c r="R73" i="299"/>
  <c r="R133" i="299"/>
  <c r="R173" i="299"/>
  <c r="R185" i="299"/>
  <c r="R209" i="299"/>
  <c r="R221" i="299"/>
  <c r="R19" i="299"/>
  <c r="R98" i="299"/>
  <c r="R114" i="299"/>
  <c r="R198" i="299"/>
  <c r="R147" i="299"/>
  <c r="R235" i="299"/>
  <c r="R210" i="299"/>
  <c r="R156" i="299"/>
  <c r="R164" i="299"/>
  <c r="R180" i="299"/>
  <c r="R188" i="299"/>
  <c r="R212" i="299"/>
  <c r="R236" i="299"/>
  <c r="R45" i="299"/>
  <c r="R65" i="299"/>
  <c r="R125" i="299"/>
  <c r="R141" i="299"/>
  <c r="R153" i="299"/>
  <c r="R165" i="299"/>
  <c r="R189" i="299"/>
  <c r="R201" i="299"/>
  <c r="R213" i="299"/>
  <c r="R27" i="299"/>
  <c r="R42" i="299"/>
  <c r="R86" i="299"/>
  <c r="R122" i="299"/>
  <c r="R138" i="299"/>
  <c r="R154" i="299"/>
  <c r="R170" i="299"/>
  <c r="R242" i="299"/>
  <c r="R12" i="299"/>
  <c r="R24" i="299"/>
  <c r="R15" i="299"/>
  <c r="R142" i="299"/>
  <c r="R71" i="299"/>
  <c r="R103" i="299"/>
  <c r="R159" i="299"/>
  <c r="R102" i="299"/>
  <c r="R134" i="299"/>
  <c r="R166" i="299"/>
  <c r="R44" i="299"/>
  <c r="R92" i="299"/>
  <c r="R108" i="299"/>
  <c r="R132" i="299"/>
  <c r="R172" i="299"/>
  <c r="R204" i="299"/>
  <c r="R83" i="299"/>
  <c r="R171" i="299"/>
  <c r="R13" i="299"/>
  <c r="R66" i="299"/>
  <c r="R94" i="299"/>
  <c r="R186" i="299"/>
  <c r="R20" i="299"/>
  <c r="R79" i="299"/>
  <c r="R107" i="299"/>
  <c r="R139" i="299"/>
  <c r="R227" i="299"/>
  <c r="R18" i="299"/>
  <c r="R26" i="299"/>
  <c r="R77" i="299"/>
  <c r="R101" i="299"/>
  <c r="R113" i="299"/>
  <c r="R177" i="299"/>
  <c r="R70" i="299"/>
  <c r="R106" i="299"/>
  <c r="R190" i="299"/>
  <c r="R222" i="299"/>
  <c r="R55" i="299"/>
  <c r="R75" i="299"/>
  <c r="R91" i="299"/>
  <c r="R111" i="299"/>
  <c r="R127" i="299"/>
  <c r="R143" i="299"/>
  <c r="R163" i="299"/>
  <c r="R179" i="299"/>
  <c r="R195" i="299"/>
  <c r="R129" i="299"/>
  <c r="R237" i="299"/>
  <c r="R31" i="299"/>
  <c r="R54" i="299"/>
  <c r="R82" i="299"/>
  <c r="R174" i="299"/>
  <c r="R202" i="299"/>
  <c r="R219" i="299"/>
  <c r="R25" i="299"/>
  <c r="R74" i="299"/>
  <c r="R194" i="299"/>
  <c r="R39" i="299"/>
  <c r="R95" i="299"/>
  <c r="R123" i="299"/>
  <c r="R243" i="299"/>
  <c r="R48" i="299"/>
  <c r="R88" i="299"/>
  <c r="R96" i="299"/>
  <c r="R160" i="299"/>
  <c r="R176" i="299"/>
  <c r="R184" i="299"/>
  <c r="R216" i="299"/>
  <c r="R240" i="299"/>
  <c r="R14" i="299"/>
  <c r="R30" i="299"/>
  <c r="R41" i="299"/>
  <c r="R61" i="299"/>
  <c r="R121" i="299"/>
  <c r="R145" i="299"/>
  <c r="R157" i="299"/>
  <c r="R197" i="299"/>
  <c r="R245" i="299"/>
  <c r="R38" i="299"/>
  <c r="R50" i="299"/>
  <c r="R78" i="299"/>
  <c r="R130" i="299"/>
  <c r="R146" i="299"/>
  <c r="R162" i="299"/>
  <c r="R182" i="299"/>
  <c r="R214" i="299"/>
  <c r="R16" i="299"/>
  <c r="R32" i="299"/>
  <c r="R69" i="299"/>
  <c r="R93" i="299"/>
  <c r="R117" i="299"/>
  <c r="R137" i="299"/>
  <c r="R161" i="299"/>
  <c r="R205" i="299"/>
  <c r="R225" i="299"/>
  <c r="R63" i="299"/>
  <c r="R203" i="299"/>
  <c r="R90" i="299"/>
  <c r="R150" i="299"/>
  <c r="R178" i="299"/>
  <c r="R33" i="299"/>
  <c r="Z9" i="257" l="1"/>
  <c r="J11" i="297" l="1"/>
  <c r="K11" i="297" s="1"/>
  <c r="Z11" i="257"/>
  <c r="J9" i="297"/>
  <c r="K9" i="297" s="1"/>
  <c r="H25" i="165"/>
  <c r="H19" i="165" l="1"/>
  <c r="I19" i="165" s="1"/>
  <c r="I25" i="165"/>
  <c r="F24" i="301"/>
  <c r="F21" i="301"/>
  <c r="F33" i="301"/>
  <c r="F15" i="301"/>
  <c r="F12" i="301"/>
  <c r="F28" i="301"/>
  <c r="F29" i="301"/>
  <c r="F14" i="301"/>
  <c r="F34" i="301"/>
  <c r="F19" i="301"/>
  <c r="F10" i="301"/>
  <c r="F16" i="301"/>
  <c r="F32" i="301"/>
  <c r="F18" i="301"/>
  <c r="F17" i="301"/>
  <c r="F26" i="301"/>
  <c r="F23" i="301"/>
  <c r="F20" i="301"/>
  <c r="E10" i="301"/>
  <c r="F13" i="301"/>
  <c r="F22" i="301"/>
  <c r="F25" i="301"/>
  <c r="F11" i="301"/>
  <c r="F27" i="301"/>
  <c r="F30" i="301"/>
  <c r="F31" i="301"/>
  <c r="L248" i="257" l="1"/>
  <c r="L250" i="257"/>
  <c r="L251" i="257"/>
  <c r="L252" i="257"/>
  <c r="L253" i="257"/>
  <c r="L254" i="257"/>
  <c r="L256" i="257"/>
  <c r="L257" i="257"/>
  <c r="L258" i="257"/>
  <c r="L259" i="257"/>
  <c r="L260" i="257"/>
  <c r="L261" i="257"/>
  <c r="L262" i="257"/>
  <c r="P248" i="258" l="1"/>
  <c r="F248" i="258"/>
  <c r="L36" i="258"/>
  <c r="H20" i="166"/>
  <c r="F20" i="166"/>
  <c r="B20" i="166"/>
  <c r="B14" i="166" s="1"/>
  <c r="N8" i="258" l="1"/>
  <c r="J8" i="258"/>
  <c r="I37" i="299"/>
  <c r="J36" i="258"/>
  <c r="G36" i="258" s="1"/>
  <c r="P8" i="258"/>
  <c r="M37" i="299"/>
  <c r="N36" i="258"/>
  <c r="I11" i="299"/>
  <c r="J10" i="258"/>
  <c r="O37" i="299"/>
  <c r="P36" i="258"/>
  <c r="K9" i="299"/>
  <c r="L8" i="258"/>
  <c r="E11" i="299"/>
  <c r="P10" i="258"/>
  <c r="L10" i="258"/>
  <c r="N10" i="258"/>
  <c r="H248" i="258"/>
  <c r="O9" i="299"/>
  <c r="L20" i="166"/>
  <c r="I9" i="299"/>
  <c r="M9" i="299"/>
  <c r="J20" i="166"/>
  <c r="J14" i="166" s="1"/>
  <c r="K14" i="166" s="1"/>
  <c r="F20" i="157"/>
  <c r="E9" i="299"/>
  <c r="E37" i="299"/>
  <c r="L37" i="299" s="1"/>
  <c r="F10" i="258"/>
  <c r="F11" i="299" s="1"/>
  <c r="F36" i="258"/>
  <c r="F37" i="299" s="1"/>
  <c r="F8" i="258"/>
  <c r="G8" i="258" l="1"/>
  <c r="G10" i="258"/>
  <c r="N9" i="299"/>
  <c r="P9" i="299"/>
  <c r="J9" i="299"/>
  <c r="H10" i="258"/>
  <c r="L9" i="299"/>
  <c r="P37" i="299"/>
  <c r="J37" i="299"/>
  <c r="G37" i="299" s="1"/>
  <c r="H37" i="299" s="1"/>
  <c r="N37" i="299"/>
  <c r="P11" i="299"/>
  <c r="N11" i="299"/>
  <c r="L11" i="299"/>
  <c r="J11" i="299"/>
  <c r="H8" i="258"/>
  <c r="H36" i="258"/>
  <c r="F14" i="157"/>
  <c r="G20" i="166"/>
  <c r="F14" i="166"/>
  <c r="G14" i="166" s="1"/>
  <c r="I20" i="166"/>
  <c r="H14" i="166"/>
  <c r="I14" i="166" s="1"/>
  <c r="F9" i="299"/>
  <c r="G20" i="157"/>
  <c r="G14" i="157" s="1"/>
  <c r="C20" i="166"/>
  <c r="C14" i="166" s="1"/>
  <c r="K20" i="166"/>
  <c r="L14" i="166"/>
  <c r="M14" i="166" s="1"/>
  <c r="M20" i="166"/>
  <c r="G11" i="299" l="1"/>
  <c r="H11" i="299" s="1"/>
  <c r="D14" i="166"/>
  <c r="E14" i="166" s="1"/>
  <c r="D20" i="166"/>
  <c r="G9" i="299"/>
  <c r="H9" i="299" s="1"/>
  <c r="R11" i="299"/>
  <c r="H14" i="157"/>
  <c r="I14" i="157" s="1"/>
  <c r="H20" i="157"/>
  <c r="I20" i="157" s="1"/>
  <c r="R37" i="299"/>
  <c r="R9" i="299"/>
  <c r="Z21" i="257" l="1"/>
  <c r="L36" i="257"/>
  <c r="L10" i="257"/>
  <c r="J12" i="297" l="1"/>
  <c r="K12" i="297" s="1"/>
  <c r="Z12" i="257"/>
  <c r="J32" i="297"/>
  <c r="K32" i="297" s="1"/>
  <c r="Z32" i="257"/>
  <c r="J13" i="297"/>
  <c r="K13" i="297" s="1"/>
  <c r="Z13" i="257"/>
  <c r="J17" i="297"/>
  <c r="K17" i="297" s="1"/>
  <c r="Z17" i="257"/>
  <c r="J25" i="297"/>
  <c r="K25" i="297" s="1"/>
  <c r="Z25" i="257"/>
  <c r="J29" i="297"/>
  <c r="K29" i="297" s="1"/>
  <c r="Z29" i="257"/>
  <c r="J33" i="297"/>
  <c r="K33" i="297" s="1"/>
  <c r="Z33" i="257"/>
  <c r="J20" i="297"/>
  <c r="K20" i="297" s="1"/>
  <c r="Z20" i="257"/>
  <c r="J24" i="297"/>
  <c r="K24" i="297" s="1"/>
  <c r="Z24" i="257"/>
  <c r="J14" i="297"/>
  <c r="K14" i="297" s="1"/>
  <c r="Z14" i="257"/>
  <c r="J18" i="297"/>
  <c r="K18" i="297" s="1"/>
  <c r="Z18" i="257"/>
  <c r="J22" i="297"/>
  <c r="K22" i="297" s="1"/>
  <c r="Z22" i="257"/>
  <c r="J26" i="297"/>
  <c r="K26" i="297" s="1"/>
  <c r="Z26" i="257"/>
  <c r="J30" i="297"/>
  <c r="K30" i="297" s="1"/>
  <c r="Z30" i="257"/>
  <c r="J34" i="297"/>
  <c r="K34" i="297" s="1"/>
  <c r="Z34" i="257"/>
  <c r="J16" i="297"/>
  <c r="K16" i="297" s="1"/>
  <c r="Z16" i="257"/>
  <c r="J28" i="297"/>
  <c r="K28" i="297" s="1"/>
  <c r="Z28" i="257"/>
  <c r="J15" i="297"/>
  <c r="K15" i="297" s="1"/>
  <c r="Z15" i="257"/>
  <c r="J19" i="297"/>
  <c r="K19" i="297" s="1"/>
  <c r="Z19" i="257"/>
  <c r="J23" i="297"/>
  <c r="Z23" i="257"/>
  <c r="J27" i="297"/>
  <c r="K27" i="297" s="1"/>
  <c r="Z27" i="257"/>
  <c r="J31" i="297"/>
  <c r="K31" i="297" s="1"/>
  <c r="Z31" i="257"/>
  <c r="J35" i="297"/>
  <c r="K35" i="297" s="1"/>
  <c r="Z35" i="257"/>
  <c r="J21" i="297"/>
  <c r="K21" i="297" s="1"/>
  <c r="F18" i="165"/>
  <c r="H18" i="165"/>
  <c r="E28" i="301" l="1"/>
  <c r="E12" i="301"/>
  <c r="E32" i="301"/>
  <c r="E24" i="301"/>
  <c r="E29" i="301"/>
  <c r="E17" i="301"/>
  <c r="E18" i="301"/>
  <c r="E26" i="301"/>
  <c r="E15" i="301"/>
  <c r="E22" i="301"/>
  <c r="E34" i="301"/>
  <c r="E30" i="301"/>
  <c r="E21" i="301"/>
  <c r="E23" i="301"/>
  <c r="E16" i="301"/>
  <c r="E20" i="301"/>
  <c r="E27" i="301"/>
  <c r="E13" i="301"/>
  <c r="E33" i="301"/>
  <c r="E25" i="301"/>
  <c r="E14" i="301"/>
  <c r="E31" i="301"/>
  <c r="E19" i="301"/>
  <c r="E11" i="301"/>
  <c r="B14" i="157"/>
  <c r="C18" i="165"/>
  <c r="D14" i="157" l="1"/>
  <c r="I18" i="165"/>
  <c r="G18" i="165"/>
  <c r="D18" i="165"/>
  <c r="E25" i="165"/>
  <c r="D11" i="165"/>
  <c r="D12" i="165"/>
  <c r="D13" i="165"/>
  <c r="D14" i="165"/>
  <c r="D15" i="165"/>
  <c r="D16" i="165"/>
  <c r="D17" i="165"/>
  <c r="D10" i="165"/>
  <c r="E18" i="165" l="1"/>
  <c r="L13" i="166" l="1"/>
  <c r="M13" i="166" s="1"/>
  <c r="H13" i="166"/>
  <c r="F13" i="166"/>
  <c r="C13" i="166"/>
  <c r="E16" i="166" l="1"/>
  <c r="E17" i="166"/>
  <c r="E18" i="166"/>
  <c r="E19" i="166"/>
  <c r="E20" i="166"/>
  <c r="E24" i="166"/>
  <c r="E25" i="166"/>
  <c r="E26" i="166"/>
  <c r="E27" i="166"/>
  <c r="E28" i="166"/>
  <c r="E29" i="166"/>
  <c r="E30" i="166"/>
  <c r="E31" i="166"/>
  <c r="E32" i="166"/>
  <c r="E33" i="166"/>
  <c r="E34" i="166"/>
  <c r="E35" i="166"/>
  <c r="E23" i="165"/>
  <c r="E24" i="165"/>
  <c r="E29" i="165"/>
  <c r="E30" i="165"/>
  <c r="E31" i="165"/>
  <c r="E32" i="165"/>
  <c r="E33" i="165"/>
  <c r="E34" i="165"/>
  <c r="E35" i="165"/>
  <c r="E36" i="165"/>
  <c r="E37" i="165"/>
  <c r="E38" i="165"/>
  <c r="E39" i="165"/>
  <c r="E40" i="165"/>
  <c r="E12" i="166"/>
  <c r="C12" i="166"/>
  <c r="E11" i="166"/>
  <c r="C11" i="166"/>
  <c r="E10" i="166"/>
  <c r="C10" i="166"/>
  <c r="C9" i="166"/>
  <c r="E8" i="166"/>
  <c r="C8" i="166"/>
  <c r="E17" i="165"/>
  <c r="E16" i="165"/>
  <c r="E15" i="165"/>
  <c r="E14" i="165"/>
  <c r="E13" i="165"/>
  <c r="E12" i="165"/>
  <c r="E11" i="165"/>
  <c r="E9" i="165"/>
  <c r="E8" i="165"/>
  <c r="E9" i="166" l="1"/>
  <c r="F90" i="297" l="1"/>
  <c r="F60" i="297"/>
  <c r="F61" i="297"/>
  <c r="F48" i="297"/>
  <c r="F97" i="297"/>
  <c r="F49" i="297"/>
  <c r="F98" i="297"/>
  <c r="F50" i="297"/>
  <c r="F62" i="297"/>
  <c r="F43" i="297"/>
  <c r="F92" i="297"/>
  <c r="F82" i="297"/>
  <c r="F64" i="297"/>
  <c r="F75" i="297"/>
  <c r="F99" i="297"/>
  <c r="F68" i="297"/>
  <c r="F83" i="297"/>
  <c r="F84" i="297"/>
  <c r="F45" i="297"/>
  <c r="F69" i="297"/>
  <c r="F66" i="297"/>
  <c r="F100" i="297"/>
  <c r="F102" i="297"/>
  <c r="F76" i="297"/>
  <c r="F77" i="297"/>
  <c r="F46" i="297"/>
  <c r="F103" i="297"/>
  <c r="F87" i="297"/>
  <c r="F78" i="297"/>
  <c r="F79" i="297"/>
  <c r="F54" i="297"/>
  <c r="F88" i="297"/>
  <c r="F94" i="297"/>
  <c r="F55" i="297"/>
  <c r="F71" i="297"/>
  <c r="F47" i="297"/>
  <c r="F80" i="297"/>
  <c r="F72" i="297"/>
  <c r="F73" i="297"/>
  <c r="F56" i="297"/>
  <c r="F81" i="297"/>
  <c r="F57" i="297"/>
  <c r="F58" i="297"/>
  <c r="F39" i="297"/>
  <c r="F104" i="297"/>
  <c r="F40" i="297"/>
  <c r="F67" i="297"/>
  <c r="F59" i="297"/>
  <c r="F42" i="297"/>
  <c r="F144" i="297"/>
  <c r="F112" i="297"/>
  <c r="F113" i="297"/>
  <c r="F158" i="297"/>
  <c r="F138" i="297"/>
  <c r="F145" i="297"/>
  <c r="F114" i="297"/>
  <c r="F146" i="297"/>
  <c r="F151" i="297"/>
  <c r="F119" i="297"/>
  <c r="F130" i="297"/>
  <c r="F120" i="297"/>
  <c r="F147" i="297"/>
  <c r="F131" i="297"/>
  <c r="F152" i="297"/>
  <c r="F154" i="297"/>
  <c r="F148" i="297"/>
  <c r="F121" i="297"/>
  <c r="F140" i="297"/>
  <c r="F132" i="297"/>
  <c r="F160" i="297"/>
  <c r="F133" i="297"/>
  <c r="F124" i="297"/>
  <c r="F126" i="297"/>
  <c r="F107" i="297"/>
  <c r="F115" i="297"/>
  <c r="F161" i="297"/>
  <c r="F134" i="297"/>
  <c r="F108" i="297"/>
  <c r="F156" i="297"/>
  <c r="F141" i="297"/>
  <c r="F128" i="297"/>
  <c r="F163" i="297"/>
  <c r="F164" i="297"/>
  <c r="F117" i="297"/>
  <c r="F110" i="297"/>
  <c r="F143" i="297"/>
  <c r="F135" i="297"/>
  <c r="F118" i="297"/>
  <c r="F111" i="297"/>
  <c r="F216" i="297"/>
  <c r="F219" i="297"/>
  <c r="F220" i="297"/>
  <c r="F221" i="297"/>
  <c r="F222" i="297"/>
  <c r="F224" i="297"/>
  <c r="F225" i="297"/>
  <c r="F226" i="297"/>
  <c r="F228" i="297"/>
  <c r="F229" i="297"/>
  <c r="F230" i="297"/>
  <c r="F232" i="297"/>
  <c r="F233" i="297"/>
  <c r="F234" i="297"/>
  <c r="F237" i="297"/>
  <c r="F238" i="297"/>
  <c r="F241" i="297"/>
  <c r="F242" i="297"/>
  <c r="F245" i="297"/>
  <c r="F246" i="297"/>
  <c r="F197" i="297"/>
  <c r="F166" i="297"/>
  <c r="F170" i="297"/>
  <c r="F178" i="297"/>
  <c r="F187" i="297"/>
  <c r="F179" i="297"/>
  <c r="F189" i="297"/>
  <c r="F208" i="297"/>
  <c r="F167" i="297"/>
  <c r="F190" i="297"/>
  <c r="F192" i="297"/>
  <c r="F193" i="297"/>
  <c r="F210" i="297"/>
  <c r="F211" i="297"/>
  <c r="F175" i="297"/>
  <c r="F202" i="297"/>
  <c r="F172" i="297"/>
  <c r="F176" i="297"/>
  <c r="F204" i="297"/>
  <c r="F196" i="297"/>
  <c r="F182" i="297"/>
  <c r="F215" i="297"/>
  <c r="F184" i="297"/>
  <c r="F206" i="297"/>
  <c r="K249" i="257"/>
  <c r="L249" i="257" s="1"/>
  <c r="L263" i="257"/>
  <c r="G182" i="297" l="1"/>
  <c r="H182" i="297" s="1"/>
  <c r="I182" i="297" s="1"/>
  <c r="K182" i="257"/>
  <c r="L182" i="257" s="1"/>
  <c r="G174" i="297"/>
  <c r="H174" i="297" s="1"/>
  <c r="I174" i="297" s="1"/>
  <c r="K174" i="257"/>
  <c r="L174" i="257" s="1"/>
  <c r="G213" i="297"/>
  <c r="H213" i="297" s="1"/>
  <c r="I213" i="297" s="1"/>
  <c r="K213" i="257"/>
  <c r="L213" i="257" s="1"/>
  <c r="G211" i="297"/>
  <c r="H211" i="297" s="1"/>
  <c r="I211" i="297" s="1"/>
  <c r="K211" i="257"/>
  <c r="L211" i="257" s="1"/>
  <c r="G208" i="297"/>
  <c r="H208" i="297" s="1"/>
  <c r="I208" i="297" s="1"/>
  <c r="K208" i="257"/>
  <c r="L208" i="257" s="1"/>
  <c r="G207" i="297"/>
  <c r="H207" i="297" s="1"/>
  <c r="I207" i="297" s="1"/>
  <c r="K207" i="257"/>
  <c r="L207" i="257" s="1"/>
  <c r="G187" i="297"/>
  <c r="H187" i="297" s="1"/>
  <c r="I187" i="297" s="1"/>
  <c r="K187" i="257"/>
  <c r="L187" i="257" s="1"/>
  <c r="G178" i="297"/>
  <c r="H178" i="297" s="1"/>
  <c r="I178" i="297" s="1"/>
  <c r="L178" i="257"/>
  <c r="G198" i="297"/>
  <c r="H198" i="297" s="1"/>
  <c r="I198" i="297" s="1"/>
  <c r="K198" i="257"/>
  <c r="L198" i="257" s="1"/>
  <c r="G197" i="297"/>
  <c r="H197" i="297" s="1"/>
  <c r="I197" i="297" s="1"/>
  <c r="K197" i="257"/>
  <c r="L197" i="257" s="1"/>
  <c r="G246" i="297"/>
  <c r="H246" i="297" s="1"/>
  <c r="I246" i="297" s="1"/>
  <c r="K246" i="257"/>
  <c r="L246" i="257" s="1"/>
  <c r="G243" i="297"/>
  <c r="H243" i="297" s="1"/>
  <c r="I243" i="297" s="1"/>
  <c r="K243" i="257"/>
  <c r="L243" i="257" s="1"/>
  <c r="G241" i="297"/>
  <c r="H241" i="297" s="1"/>
  <c r="I241" i="297" s="1"/>
  <c r="K241" i="257"/>
  <c r="L241" i="257" s="1"/>
  <c r="G238" i="297"/>
  <c r="I238" i="297" s="1"/>
  <c r="L238" i="257"/>
  <c r="G235" i="297"/>
  <c r="H235" i="297" s="1"/>
  <c r="I235" i="297" s="1"/>
  <c r="K235" i="257"/>
  <c r="L235" i="257" s="1"/>
  <c r="G233" i="297"/>
  <c r="H233" i="297" s="1"/>
  <c r="I233" i="297" s="1"/>
  <c r="K233" i="257"/>
  <c r="L233" i="257" s="1"/>
  <c r="G230" i="297"/>
  <c r="H230" i="297" s="1"/>
  <c r="I230" i="297" s="1"/>
  <c r="K230" i="257"/>
  <c r="L230" i="257" s="1"/>
  <c r="G228" i="297"/>
  <c r="H228" i="297" s="1"/>
  <c r="I228" i="297" s="1"/>
  <c r="K228" i="257"/>
  <c r="L228" i="257" s="1"/>
  <c r="G223" i="297"/>
  <c r="H223" i="297" s="1"/>
  <c r="I223" i="297" s="1"/>
  <c r="K223" i="257"/>
  <c r="L223" i="257" s="1"/>
  <c r="G217" i="297"/>
  <c r="H217" i="297" s="1"/>
  <c r="I217" i="297" s="1"/>
  <c r="K217" i="257"/>
  <c r="L217" i="257" s="1"/>
  <c r="G157" i="297"/>
  <c r="H157" i="297" s="1"/>
  <c r="I157" i="297" s="1"/>
  <c r="K157" i="257"/>
  <c r="L157" i="257" s="1"/>
  <c r="G110" i="297"/>
  <c r="I110" i="297" s="1"/>
  <c r="L110" i="257"/>
  <c r="G164" i="297"/>
  <c r="H164" i="297" s="1"/>
  <c r="I164" i="297" s="1"/>
  <c r="K164" i="257"/>
  <c r="L164" i="257" s="1"/>
  <c r="G128" i="297"/>
  <c r="H128" i="297" s="1"/>
  <c r="I128" i="297" s="1"/>
  <c r="K128" i="257"/>
  <c r="L128" i="257" s="1"/>
  <c r="G155" i="297"/>
  <c r="H155" i="297" s="1"/>
  <c r="I155" i="297" s="1"/>
  <c r="L155" i="257"/>
  <c r="G115" i="297"/>
  <c r="I115" i="297" s="1"/>
  <c r="L115" i="257"/>
  <c r="G133" i="297"/>
  <c r="H133" i="297" s="1"/>
  <c r="I133" i="297" s="1"/>
  <c r="K133" i="257"/>
  <c r="L133" i="257" s="1"/>
  <c r="G152" i="297"/>
  <c r="H152" i="297" s="1"/>
  <c r="I152" i="297" s="1"/>
  <c r="K152" i="257"/>
  <c r="L152" i="257" s="1"/>
  <c r="G147" i="297"/>
  <c r="H147" i="297" s="1"/>
  <c r="I147" i="297" s="1"/>
  <c r="K147" i="257"/>
  <c r="L147" i="257" s="1"/>
  <c r="G151" i="297"/>
  <c r="H151" i="297" s="1"/>
  <c r="I151" i="297" s="1"/>
  <c r="K151" i="257"/>
  <c r="L151" i="257" s="1"/>
  <c r="G114" i="297"/>
  <c r="H114" i="297" s="1"/>
  <c r="I114" i="297" s="1"/>
  <c r="K114" i="257"/>
  <c r="L114" i="257" s="1"/>
  <c r="G129" i="297"/>
  <c r="I129" i="297" s="1"/>
  <c r="K129" i="257"/>
  <c r="L129" i="257" s="1"/>
  <c r="G112" i="297"/>
  <c r="I112" i="297" s="1"/>
  <c r="L112" i="257"/>
  <c r="G67" i="297"/>
  <c r="I67" i="297" s="1"/>
  <c r="K67" i="257"/>
  <c r="L67" i="257" s="1"/>
  <c r="G104" i="297"/>
  <c r="H104" i="297" s="1"/>
  <c r="I104" i="297" s="1"/>
  <c r="K104" i="257"/>
  <c r="L104" i="257" s="1"/>
  <c r="G93" i="297"/>
  <c r="H93" i="297" s="1"/>
  <c r="I93" i="297" s="1"/>
  <c r="K93" i="257"/>
  <c r="L93" i="257" s="1"/>
  <c r="G87" i="297"/>
  <c r="H87" i="297" s="1"/>
  <c r="I87" i="297" s="1"/>
  <c r="K87" i="257"/>
  <c r="L87" i="257" s="1"/>
  <c r="G46" i="297"/>
  <c r="H46" i="297" s="1"/>
  <c r="I46" i="297" s="1"/>
  <c r="K46" i="257"/>
  <c r="L46" i="257" s="1"/>
  <c r="G76" i="297"/>
  <c r="H76" i="297" s="1"/>
  <c r="I76" i="297" s="1"/>
  <c r="K76" i="257"/>
  <c r="L76" i="257" s="1"/>
  <c r="G45" i="297"/>
  <c r="H45" i="297" s="1"/>
  <c r="I45" i="297" s="1"/>
  <c r="K45" i="257"/>
  <c r="L45" i="257" s="1"/>
  <c r="G83" i="297"/>
  <c r="H83" i="297" s="1"/>
  <c r="I83" i="297" s="1"/>
  <c r="K83" i="257"/>
  <c r="L83" i="257" s="1"/>
  <c r="G37" i="297"/>
  <c r="H37" i="297" s="1"/>
  <c r="I37" i="297" s="1"/>
  <c r="K37" i="257"/>
  <c r="L37" i="257" s="1"/>
  <c r="G92" i="297"/>
  <c r="H92" i="297" s="1"/>
  <c r="I92" i="297" s="1"/>
  <c r="K92" i="257"/>
  <c r="L92" i="257" s="1"/>
  <c r="G98" i="297"/>
  <c r="H98" i="297" s="1"/>
  <c r="I98" i="297" s="1"/>
  <c r="K98" i="257"/>
  <c r="L98" i="257" s="1"/>
  <c r="G96" i="297"/>
  <c r="I96" i="297" s="1"/>
  <c r="K96" i="257"/>
  <c r="L96" i="257" s="1"/>
  <c r="G168" i="297"/>
  <c r="H168" i="297" s="1"/>
  <c r="I168" i="297" s="1"/>
  <c r="K168" i="257"/>
  <c r="L168" i="257" s="1"/>
  <c r="G214" i="297"/>
  <c r="H214" i="297" s="1"/>
  <c r="I214" i="297" s="1"/>
  <c r="K214" i="257"/>
  <c r="L214" i="257" s="1"/>
  <c r="G193" i="297"/>
  <c r="H193" i="297" s="1"/>
  <c r="I193" i="297" s="1"/>
  <c r="K193" i="257"/>
  <c r="L193" i="257" s="1"/>
  <c r="G186" i="297"/>
  <c r="H186" i="297" s="1"/>
  <c r="I186" i="297" s="1"/>
  <c r="K186" i="257"/>
  <c r="L186" i="257" s="1"/>
  <c r="G177" i="297"/>
  <c r="H177" i="297" s="1"/>
  <c r="I177" i="297" s="1"/>
  <c r="K177" i="257"/>
  <c r="L177" i="257" s="1"/>
  <c r="G240" i="297"/>
  <c r="I240" i="297" s="1"/>
  <c r="L240" i="257"/>
  <c r="G227" i="297"/>
  <c r="I227" i="297" s="1"/>
  <c r="K227" i="257"/>
  <c r="L227" i="257" s="1"/>
  <c r="G225" i="297"/>
  <c r="H225" i="297" s="1"/>
  <c r="I225" i="297" s="1"/>
  <c r="K225" i="257"/>
  <c r="L225" i="257" s="1"/>
  <c r="G220" i="297"/>
  <c r="I220" i="297" s="1"/>
  <c r="L220" i="257"/>
  <c r="G118" i="297"/>
  <c r="H118" i="297" s="1"/>
  <c r="I118" i="297" s="1"/>
  <c r="K118" i="257"/>
  <c r="L118" i="257" s="1"/>
  <c r="G108" i="297"/>
  <c r="H108" i="297" s="1"/>
  <c r="I108" i="297" s="1"/>
  <c r="K108" i="257"/>
  <c r="L108" i="257" s="1"/>
  <c r="G116" i="297"/>
  <c r="H116" i="297" s="1"/>
  <c r="I116" i="297" s="1"/>
  <c r="K116" i="257"/>
  <c r="L116" i="257" s="1"/>
  <c r="G127" i="297"/>
  <c r="H127" i="297" s="1"/>
  <c r="I127" i="297" s="1"/>
  <c r="K127" i="257"/>
  <c r="L127" i="257" s="1"/>
  <c r="G125" i="297"/>
  <c r="H125" i="297" s="1"/>
  <c r="I125" i="297" s="1"/>
  <c r="K125" i="257"/>
  <c r="L125" i="257" s="1"/>
  <c r="G123" i="297"/>
  <c r="H123" i="297" s="1"/>
  <c r="I123" i="297" s="1"/>
  <c r="K123" i="257"/>
  <c r="L123" i="257" s="1"/>
  <c r="G121" i="297"/>
  <c r="H121" i="297" s="1"/>
  <c r="I121" i="297" s="1"/>
  <c r="K121" i="257"/>
  <c r="L121" i="257" s="1"/>
  <c r="G154" i="297"/>
  <c r="I154" i="297" s="1"/>
  <c r="L154" i="257"/>
  <c r="G106" i="297"/>
  <c r="H106" i="297" s="1"/>
  <c r="I106" i="297" s="1"/>
  <c r="K106" i="257"/>
  <c r="L106" i="257" s="1"/>
  <c r="G105" i="297"/>
  <c r="H105" i="297" s="1"/>
  <c r="I105" i="297" s="1"/>
  <c r="K105" i="257"/>
  <c r="L105" i="257" s="1"/>
  <c r="G138" i="297"/>
  <c r="H138" i="297" s="1"/>
  <c r="I138" i="297" s="1"/>
  <c r="K138" i="257"/>
  <c r="L138" i="257" s="1"/>
  <c r="G42" i="297"/>
  <c r="H42" i="297" s="1"/>
  <c r="I42" i="297" s="1"/>
  <c r="K42" i="257"/>
  <c r="L42" i="257" s="1"/>
  <c r="G41" i="297"/>
  <c r="H41" i="297" s="1"/>
  <c r="I41" i="297" s="1"/>
  <c r="K41" i="257"/>
  <c r="L41" i="257" s="1"/>
  <c r="G58" i="297"/>
  <c r="H58" i="297" s="1"/>
  <c r="I58" i="297" s="1"/>
  <c r="K58" i="257"/>
  <c r="L58" i="257" s="1"/>
  <c r="G81" i="297"/>
  <c r="H81" i="297" s="1"/>
  <c r="I81" i="297" s="1"/>
  <c r="K81" i="257"/>
  <c r="L81" i="257" s="1"/>
  <c r="G73" i="297"/>
  <c r="H73" i="297" s="1"/>
  <c r="I73" i="297" s="1"/>
  <c r="K73" i="257"/>
  <c r="L73" i="257" s="1"/>
  <c r="G47" i="297"/>
  <c r="H47" i="297" s="1"/>
  <c r="I47" i="297" s="1"/>
  <c r="K47" i="257"/>
  <c r="L47" i="257" s="1"/>
  <c r="G55" i="297"/>
  <c r="H55" i="297" s="1"/>
  <c r="I55" i="297" s="1"/>
  <c r="K55" i="257"/>
  <c r="L55" i="257" s="1"/>
  <c r="G88" i="297"/>
  <c r="I88" i="297" s="1"/>
  <c r="K88" i="257"/>
  <c r="L88" i="257" s="1"/>
  <c r="G53" i="297"/>
  <c r="H53" i="297" s="1"/>
  <c r="I53" i="297" s="1"/>
  <c r="K53" i="257"/>
  <c r="L53" i="257" s="1"/>
  <c r="G78" i="297"/>
  <c r="H78" i="297" s="1"/>
  <c r="I78" i="297" s="1"/>
  <c r="K78" i="257"/>
  <c r="L78" i="257" s="1"/>
  <c r="G70" i="297"/>
  <c r="H70" i="297" s="1"/>
  <c r="I70" i="297" s="1"/>
  <c r="K70" i="257"/>
  <c r="L70" i="257" s="1"/>
  <c r="G100" i="297"/>
  <c r="H100" i="297" s="1"/>
  <c r="I100" i="297" s="1"/>
  <c r="K100" i="257"/>
  <c r="L100" i="257" s="1"/>
  <c r="G69" i="297"/>
  <c r="H69" i="297" s="1"/>
  <c r="I69" i="297" s="1"/>
  <c r="K69" i="257"/>
  <c r="L69" i="257" s="1"/>
  <c r="G75" i="297"/>
  <c r="H75" i="297" s="1"/>
  <c r="I75" i="297" s="1"/>
  <c r="K75" i="257"/>
  <c r="L75" i="257" s="1"/>
  <c r="G60" i="297"/>
  <c r="H60" i="297" s="1"/>
  <c r="I60" i="297" s="1"/>
  <c r="K60" i="257"/>
  <c r="L60" i="257" s="1"/>
  <c r="G169" i="297"/>
  <c r="H169" i="297" s="1"/>
  <c r="I169" i="297" s="1"/>
  <c r="K169" i="257"/>
  <c r="L169" i="257" s="1"/>
  <c r="G202" i="297"/>
  <c r="H202" i="297" s="1"/>
  <c r="I202" i="297" s="1"/>
  <c r="K202" i="257"/>
  <c r="L202" i="257" s="1"/>
  <c r="G176" i="297"/>
  <c r="I176" i="297" s="1"/>
  <c r="K176" i="257"/>
  <c r="L176" i="257" s="1"/>
  <c r="G210" i="297"/>
  <c r="H210" i="297" s="1"/>
  <c r="I210" i="297" s="1"/>
  <c r="K210" i="257"/>
  <c r="L210" i="257" s="1"/>
  <c r="G167" i="297"/>
  <c r="H167" i="297" s="1"/>
  <c r="I167" i="297" s="1"/>
  <c r="K167" i="257"/>
  <c r="L167" i="257" s="1"/>
  <c r="G189" i="297"/>
  <c r="H189" i="297" s="1"/>
  <c r="I189" i="297" s="1"/>
  <c r="K189" i="257"/>
  <c r="L189" i="257" s="1"/>
  <c r="G179" i="297"/>
  <c r="H179" i="297" s="1"/>
  <c r="I179" i="297" s="1"/>
  <c r="L179" i="257"/>
  <c r="G199" i="297"/>
  <c r="H199" i="297" s="1"/>
  <c r="I199" i="297" s="1"/>
  <c r="K199" i="257"/>
  <c r="L199" i="257" s="1"/>
  <c r="G170" i="297"/>
  <c r="H170" i="297" s="1"/>
  <c r="I170" i="297" s="1"/>
  <c r="K170" i="257"/>
  <c r="L170" i="257" s="1"/>
  <c r="G166" i="297"/>
  <c r="H166" i="297" s="1"/>
  <c r="I166" i="297" s="1"/>
  <c r="K166" i="257"/>
  <c r="L166" i="257" s="1"/>
  <c r="G247" i="297"/>
  <c r="H247" i="297" s="1"/>
  <c r="I247" i="297" s="1"/>
  <c r="K247" i="257"/>
  <c r="L247" i="257" s="1"/>
  <c r="G245" i="297"/>
  <c r="I245" i="297" s="1"/>
  <c r="K245" i="257"/>
  <c r="L245" i="257" s="1"/>
  <c r="G242" i="297"/>
  <c r="H242" i="297" s="1"/>
  <c r="I242" i="297" s="1"/>
  <c r="K242" i="257"/>
  <c r="L242" i="257" s="1"/>
  <c r="G239" i="297"/>
  <c r="H239" i="297" s="1"/>
  <c r="I239" i="297" s="1"/>
  <c r="K239" i="257"/>
  <c r="L239" i="257" s="1"/>
  <c r="G237" i="297"/>
  <c r="H237" i="297" s="1"/>
  <c r="I237" i="297" s="1"/>
  <c r="K237" i="257"/>
  <c r="L237" i="257" s="1"/>
  <c r="G234" i="297"/>
  <c r="H234" i="297" s="1"/>
  <c r="I234" i="297" s="1"/>
  <c r="K234" i="257"/>
  <c r="L234" i="257" s="1"/>
  <c r="G232" i="297"/>
  <c r="H232" i="297" s="1"/>
  <c r="I232" i="297" s="1"/>
  <c r="K232" i="257"/>
  <c r="L232" i="257" s="1"/>
  <c r="G229" i="297"/>
  <c r="H229" i="297" s="1"/>
  <c r="I229" i="297" s="1"/>
  <c r="K229" i="257"/>
  <c r="L229" i="257" s="1"/>
  <c r="G136" i="297"/>
  <c r="H136" i="297" s="1"/>
  <c r="I136" i="297" s="1"/>
  <c r="K136" i="257"/>
  <c r="L136" i="257" s="1"/>
  <c r="G143" i="297"/>
  <c r="H143" i="297" s="1"/>
  <c r="I143" i="297" s="1"/>
  <c r="L143" i="257"/>
  <c r="G117" i="297"/>
  <c r="H117" i="297" s="1"/>
  <c r="I117" i="297" s="1"/>
  <c r="K117" i="257"/>
  <c r="L117" i="257" s="1"/>
  <c r="G163" i="297"/>
  <c r="H163" i="297" s="1"/>
  <c r="I163" i="297" s="1"/>
  <c r="L163" i="257"/>
  <c r="G109" i="297"/>
  <c r="H109" i="297" s="1"/>
  <c r="I109" i="297" s="1"/>
  <c r="L109" i="257"/>
  <c r="G160" i="297"/>
  <c r="H160" i="297" s="1"/>
  <c r="I160" i="297" s="1"/>
  <c r="K160" i="257"/>
  <c r="L160" i="257" s="1"/>
  <c r="G122" i="297"/>
  <c r="I122" i="297" s="1"/>
  <c r="L122" i="257"/>
  <c r="G153" i="297"/>
  <c r="I153" i="297" s="1"/>
  <c r="L153" i="257"/>
  <c r="G131" i="297"/>
  <c r="H131" i="297" s="1"/>
  <c r="I131" i="297" s="1"/>
  <c r="K131" i="257"/>
  <c r="L131" i="257" s="1"/>
  <c r="G119" i="297"/>
  <c r="H119" i="297" s="1"/>
  <c r="I119" i="297" s="1"/>
  <c r="K119" i="257"/>
  <c r="L119" i="257" s="1"/>
  <c r="G146" i="297"/>
  <c r="H146" i="297" s="1"/>
  <c r="I146" i="297" s="1"/>
  <c r="K146" i="257"/>
  <c r="L146" i="257" s="1"/>
  <c r="G113" i="297"/>
  <c r="H113" i="297" s="1"/>
  <c r="I113" i="297" s="1"/>
  <c r="L113" i="257"/>
  <c r="G144" i="297"/>
  <c r="H144" i="297" s="1"/>
  <c r="I144" i="297" s="1"/>
  <c r="K144" i="257"/>
  <c r="L144" i="257" s="1"/>
  <c r="G39" i="297"/>
  <c r="H39" i="297" s="1"/>
  <c r="I39" i="297" s="1"/>
  <c r="K39" i="257"/>
  <c r="L39" i="257" s="1"/>
  <c r="G52" i="297"/>
  <c r="H52" i="297" s="1"/>
  <c r="I52" i="297" s="1"/>
  <c r="K52" i="257"/>
  <c r="L52" i="257" s="1"/>
  <c r="G86" i="297"/>
  <c r="H86" i="297" s="1"/>
  <c r="I86" i="297" s="1"/>
  <c r="K86" i="257"/>
  <c r="L86" i="257" s="1"/>
  <c r="G77" i="297"/>
  <c r="I77" i="297" s="1"/>
  <c r="L77" i="257"/>
  <c r="G85" i="297"/>
  <c r="H85" i="297" s="1"/>
  <c r="I85" i="297" s="1"/>
  <c r="K85" i="257"/>
  <c r="L85" i="257" s="1"/>
  <c r="G84" i="297"/>
  <c r="H84" i="297" s="1"/>
  <c r="I84" i="297" s="1"/>
  <c r="K84" i="257"/>
  <c r="L84" i="257" s="1"/>
  <c r="G65" i="297"/>
  <c r="H65" i="297" s="1"/>
  <c r="I65" i="297" s="1"/>
  <c r="K65" i="257"/>
  <c r="L65" i="257" s="1"/>
  <c r="G44" i="297"/>
  <c r="H44" i="297" s="1"/>
  <c r="I44" i="297" s="1"/>
  <c r="K44" i="257"/>
  <c r="L44" i="257" s="1"/>
  <c r="G43" i="297"/>
  <c r="H43" i="297" s="1"/>
  <c r="I43" i="297" s="1"/>
  <c r="K43" i="257"/>
  <c r="L43" i="257" s="1"/>
  <c r="G50" i="297"/>
  <c r="H50" i="297" s="1"/>
  <c r="I50" i="297" s="1"/>
  <c r="K50" i="257"/>
  <c r="L50" i="257" s="1"/>
  <c r="G49" i="297"/>
  <c r="H49" i="297" s="1"/>
  <c r="I49" i="297" s="1"/>
  <c r="K49" i="257"/>
  <c r="L49" i="257" s="1"/>
  <c r="G91" i="297"/>
  <c r="H91" i="297" s="1"/>
  <c r="I91" i="297" s="1"/>
  <c r="K91" i="257"/>
  <c r="L91" i="257" s="1"/>
  <c r="G184" i="297"/>
  <c r="H184" i="297" s="1"/>
  <c r="I184" i="297" s="1"/>
  <c r="K184" i="257"/>
  <c r="L184" i="257" s="1"/>
  <c r="G204" i="297"/>
  <c r="H204" i="297" s="1"/>
  <c r="I204" i="297" s="1"/>
  <c r="K204" i="257"/>
  <c r="L204" i="257" s="1"/>
  <c r="G192" i="297"/>
  <c r="H192" i="297" s="1"/>
  <c r="I192" i="297" s="1"/>
  <c r="K192" i="257"/>
  <c r="L192" i="257" s="1"/>
  <c r="G188" i="297"/>
  <c r="H188" i="297" s="1"/>
  <c r="I188" i="297" s="1"/>
  <c r="K188" i="257"/>
  <c r="L188" i="257" s="1"/>
  <c r="G185" i="297"/>
  <c r="H185" i="297" s="1"/>
  <c r="I185" i="297" s="1"/>
  <c r="K185" i="257"/>
  <c r="L185" i="257" s="1"/>
  <c r="G244" i="297"/>
  <c r="I244" i="297" s="1"/>
  <c r="L244" i="257"/>
  <c r="G236" i="297"/>
  <c r="H236" i="297" s="1"/>
  <c r="I236" i="297" s="1"/>
  <c r="K236" i="257"/>
  <c r="L236" i="257" s="1"/>
  <c r="G226" i="297"/>
  <c r="H226" i="297" s="1"/>
  <c r="I226" i="297" s="1"/>
  <c r="K226" i="257"/>
  <c r="L226" i="257" s="1"/>
  <c r="G224" i="297"/>
  <c r="I224" i="297" s="1"/>
  <c r="L224" i="257"/>
  <c r="G221" i="297"/>
  <c r="H221" i="297" s="1"/>
  <c r="I221" i="297" s="1"/>
  <c r="K221" i="257"/>
  <c r="L221" i="257" s="1"/>
  <c r="G219" i="297"/>
  <c r="H219" i="297" s="1"/>
  <c r="I219" i="297" s="1"/>
  <c r="K219" i="257"/>
  <c r="L219" i="257" s="1"/>
  <c r="G111" i="297"/>
  <c r="H111" i="297" s="1"/>
  <c r="I111" i="297" s="1"/>
  <c r="L111" i="257"/>
  <c r="G134" i="297"/>
  <c r="H134" i="297" s="1"/>
  <c r="I134" i="297" s="1"/>
  <c r="K134" i="257"/>
  <c r="L134" i="257" s="1"/>
  <c r="G107" i="297"/>
  <c r="H107" i="297" s="1"/>
  <c r="I107" i="297" s="1"/>
  <c r="K107" i="257"/>
  <c r="L107" i="257" s="1"/>
  <c r="G139" i="297"/>
  <c r="H139" i="297" s="1"/>
  <c r="I139" i="297" s="1"/>
  <c r="K139" i="257"/>
  <c r="L139" i="257" s="1"/>
  <c r="G148" i="297"/>
  <c r="H148" i="297" s="1"/>
  <c r="I148" i="297" s="1"/>
  <c r="K148" i="257"/>
  <c r="L148" i="257" s="1"/>
  <c r="G120" i="297"/>
  <c r="I120" i="297" s="1"/>
  <c r="L120" i="257"/>
  <c r="G145" i="297"/>
  <c r="H145" i="297" s="1"/>
  <c r="I145" i="297" s="1"/>
  <c r="K145" i="257"/>
  <c r="L145" i="257" s="1"/>
  <c r="G158" i="297"/>
  <c r="I158" i="297" s="1"/>
  <c r="L158" i="257"/>
  <c r="G137" i="297"/>
  <c r="H137" i="297" s="1"/>
  <c r="I137" i="297" s="1"/>
  <c r="K137" i="257"/>
  <c r="L137" i="257" s="1"/>
  <c r="G89" i="297"/>
  <c r="I89" i="297" s="1"/>
  <c r="K89" i="257"/>
  <c r="L89" i="257" s="1"/>
  <c r="G57" i="297"/>
  <c r="I57" i="297" s="1"/>
  <c r="L57" i="257"/>
  <c r="G56" i="297"/>
  <c r="H56" i="297" s="1"/>
  <c r="I56" i="297" s="1"/>
  <c r="K56" i="257"/>
  <c r="L56" i="257" s="1"/>
  <c r="G71" i="297"/>
  <c r="H71" i="297" s="1"/>
  <c r="I71" i="297" s="1"/>
  <c r="K71" i="257"/>
  <c r="L71" i="257" s="1"/>
  <c r="G94" i="297"/>
  <c r="H94" i="297" s="1"/>
  <c r="I94" i="297" s="1"/>
  <c r="K94" i="257"/>
  <c r="L94" i="257" s="1"/>
  <c r="G54" i="297"/>
  <c r="H54" i="297" s="1"/>
  <c r="I54" i="297" s="1"/>
  <c r="K54" i="257"/>
  <c r="L54" i="257" s="1"/>
  <c r="G79" i="297"/>
  <c r="H79" i="297" s="1"/>
  <c r="I79" i="297" s="1"/>
  <c r="K79" i="257"/>
  <c r="L79" i="257" s="1"/>
  <c r="G101" i="297"/>
  <c r="H101" i="297" s="1"/>
  <c r="I101" i="297" s="1"/>
  <c r="K101" i="257"/>
  <c r="L101" i="257" s="1"/>
  <c r="G66" i="297"/>
  <c r="H66" i="297" s="1"/>
  <c r="I66" i="297" s="1"/>
  <c r="K66" i="257"/>
  <c r="L66" i="257" s="1"/>
  <c r="G64" i="297"/>
  <c r="I64" i="297" s="1"/>
  <c r="L64" i="257"/>
  <c r="G74" i="297"/>
  <c r="H74" i="297" s="1"/>
  <c r="I74" i="297" s="1"/>
  <c r="K74" i="257"/>
  <c r="L74" i="257" s="1"/>
  <c r="G61" i="297"/>
  <c r="H61" i="297" s="1"/>
  <c r="I61" i="297" s="1"/>
  <c r="K61" i="257"/>
  <c r="L61" i="257" s="1"/>
  <c r="F81" i="301"/>
  <c r="F50" i="301"/>
  <c r="F102" i="301"/>
  <c r="F70" i="301"/>
  <c r="F57" i="301"/>
  <c r="F129" i="301"/>
  <c r="F120" i="301"/>
  <c r="F134" i="301"/>
  <c r="F218" i="301"/>
  <c r="F241" i="301"/>
  <c r="F192" i="301"/>
  <c r="F202" i="301"/>
  <c r="F47" i="301"/>
  <c r="F53" i="301"/>
  <c r="F137" i="301"/>
  <c r="F154" i="301"/>
  <c r="F117" i="301"/>
  <c r="F200" i="301"/>
  <c r="F52" i="301"/>
  <c r="F203" i="301"/>
  <c r="F91" i="301"/>
  <c r="F87" i="301"/>
  <c r="F128" i="301"/>
  <c r="F148" i="301"/>
  <c r="F162" i="301"/>
  <c r="F238" i="301"/>
  <c r="F180" i="301"/>
  <c r="F63" i="301"/>
  <c r="F153" i="301"/>
  <c r="F127" i="301"/>
  <c r="F196" i="301"/>
  <c r="F195" i="301"/>
  <c r="F141" i="301"/>
  <c r="F210" i="301"/>
  <c r="F61" i="301"/>
  <c r="F230" i="301"/>
  <c r="F75" i="301"/>
  <c r="F118" i="301"/>
  <c r="F161" i="301"/>
  <c r="F49" i="301"/>
  <c r="F112" i="301"/>
  <c r="F109" i="301"/>
  <c r="F208" i="301"/>
  <c r="F235" i="301"/>
  <c r="F73" i="301"/>
  <c r="F140" i="301"/>
  <c r="F99" i="301"/>
  <c r="F219" i="301"/>
  <c r="F113" i="301"/>
  <c r="F82" i="301"/>
  <c r="F68" i="301"/>
  <c r="F86" i="301"/>
  <c r="F79" i="301"/>
  <c r="F143" i="301"/>
  <c r="F119" i="301"/>
  <c r="F123" i="301"/>
  <c r="F135" i="301"/>
  <c r="F224" i="301"/>
  <c r="F176" i="301"/>
  <c r="F173" i="301"/>
  <c r="F171" i="301"/>
  <c r="F183" i="301"/>
  <c r="F95" i="301"/>
  <c r="F54" i="301"/>
  <c r="F158" i="301"/>
  <c r="F133" i="301"/>
  <c r="F227" i="301"/>
  <c r="F170" i="301"/>
  <c r="F142" i="301"/>
  <c r="F67" i="301"/>
  <c r="F38" i="301"/>
  <c r="F104" i="301"/>
  <c r="F159" i="301"/>
  <c r="F164" i="301"/>
  <c r="F198" i="301"/>
  <c r="F214" i="301"/>
  <c r="F84" i="301"/>
  <c r="F121" i="301"/>
  <c r="F116" i="301"/>
  <c r="F165" i="301"/>
  <c r="F110" i="301"/>
  <c r="F43" i="301"/>
  <c r="F93" i="301"/>
  <c r="F130" i="301"/>
  <c r="F221" i="301"/>
  <c r="F71" i="301"/>
  <c r="F122" i="301"/>
  <c r="F231" i="301"/>
  <c r="F229" i="301"/>
  <c r="F184" i="301"/>
  <c r="F42" i="301"/>
  <c r="F223" i="301"/>
  <c r="F157" i="301"/>
  <c r="F207" i="301"/>
  <c r="F39" i="301"/>
  <c r="F177" i="301"/>
  <c r="F139" i="301"/>
  <c r="F60" i="301"/>
  <c r="F83" i="301"/>
  <c r="F69" i="301"/>
  <c r="F78" i="301"/>
  <c r="F55" i="301"/>
  <c r="F111" i="301"/>
  <c r="F146" i="301"/>
  <c r="F160" i="301"/>
  <c r="F215" i="301"/>
  <c r="F234" i="301"/>
  <c r="F197" i="301"/>
  <c r="F193" i="301"/>
  <c r="F205" i="301"/>
  <c r="F36" i="301"/>
  <c r="F88" i="301"/>
  <c r="F138" i="301"/>
  <c r="F108" i="301"/>
  <c r="F187" i="301"/>
  <c r="F98" i="301"/>
  <c r="F216" i="301"/>
  <c r="F90" i="301"/>
  <c r="F45" i="301"/>
  <c r="F58" i="301"/>
  <c r="F145" i="301"/>
  <c r="F106" i="301"/>
  <c r="F225" i="301"/>
  <c r="F185" i="301"/>
  <c r="F101" i="301"/>
  <c r="F132" i="301"/>
  <c r="F233" i="301"/>
  <c r="F206" i="301"/>
  <c r="F220" i="301"/>
  <c r="F179" i="301"/>
  <c r="F114" i="301"/>
  <c r="F74" i="301"/>
  <c r="F151" i="301"/>
  <c r="F222" i="301"/>
  <c r="F72" i="301"/>
  <c r="F131" i="301"/>
  <c r="F169" i="301"/>
  <c r="F244" i="301"/>
  <c r="F186" i="301"/>
  <c r="F62" i="301"/>
  <c r="F240" i="301"/>
  <c r="F232" i="301"/>
  <c r="F189" i="301"/>
  <c r="F125" i="301"/>
  <c r="F46" i="301"/>
  <c r="F40" i="301"/>
  <c r="F96" i="301"/>
  <c r="F44" i="301"/>
  <c r="F76" i="301"/>
  <c r="F92" i="301"/>
  <c r="F56" i="301"/>
  <c r="F144" i="301"/>
  <c r="F147" i="301"/>
  <c r="F163" i="301"/>
  <c r="F217" i="301"/>
  <c r="F236" i="301"/>
  <c r="F178" i="301"/>
  <c r="F211" i="301"/>
  <c r="F100" i="301"/>
  <c r="F103" i="301"/>
  <c r="F149" i="301"/>
  <c r="F156" i="301"/>
  <c r="F190" i="301"/>
  <c r="F77" i="301"/>
  <c r="F152" i="301"/>
  <c r="F166" i="301"/>
  <c r="F59" i="301"/>
  <c r="F51" i="301"/>
  <c r="F41" i="301"/>
  <c r="F105" i="301"/>
  <c r="F126" i="301"/>
  <c r="F228" i="301"/>
  <c r="F188" i="301"/>
  <c r="F89" i="301"/>
  <c r="F37" i="301"/>
  <c r="F107" i="301"/>
  <c r="F242" i="301"/>
  <c r="F209" i="301"/>
  <c r="F246" i="301"/>
  <c r="F97" i="301"/>
  <c r="F226" i="301"/>
  <c r="F64" i="301"/>
  <c r="F150" i="301"/>
  <c r="F124" i="301"/>
  <c r="F237" i="301"/>
  <c r="F66" i="301"/>
  <c r="F115" i="301"/>
  <c r="F243" i="301"/>
  <c r="F245" i="301"/>
  <c r="F191" i="301"/>
  <c r="F136" i="301"/>
  <c r="F65" i="301"/>
  <c r="F239" i="301"/>
  <c r="F155" i="301"/>
  <c r="F48" i="301"/>
  <c r="F80" i="301"/>
  <c r="F218" i="297"/>
  <c r="F165" i="297"/>
  <c r="F122" i="297"/>
  <c r="K40" i="257"/>
  <c r="L40" i="257" s="1"/>
  <c r="F51" i="297"/>
  <c r="F44" i="297"/>
  <c r="K200" i="257"/>
  <c r="L200" i="257" s="1"/>
  <c r="K212" i="257"/>
  <c r="L212" i="257" s="1"/>
  <c r="K142" i="257"/>
  <c r="L142" i="257" s="1"/>
  <c r="F181" i="297"/>
  <c r="F180" i="297"/>
  <c r="K161" i="257"/>
  <c r="L161" i="257" s="1"/>
  <c r="F150" i="297"/>
  <c r="K159" i="257"/>
  <c r="L159" i="257" s="1"/>
  <c r="F168" i="297"/>
  <c r="F173" i="297"/>
  <c r="F209" i="297"/>
  <c r="F198" i="297"/>
  <c r="F236" i="297"/>
  <c r="K231" i="257"/>
  <c r="L231" i="257" s="1"/>
  <c r="F137" i="297"/>
  <c r="F41" i="297"/>
  <c r="F38" i="297"/>
  <c r="K51" i="257"/>
  <c r="L51" i="257" s="1"/>
  <c r="F74" i="297"/>
  <c r="Z90" i="257"/>
  <c r="K216" i="257"/>
  <c r="L216" i="257" s="1"/>
  <c r="F162" i="297"/>
  <c r="F153" i="297"/>
  <c r="K38" i="257"/>
  <c r="L38" i="257" s="1"/>
  <c r="F63" i="297"/>
  <c r="F91" i="297"/>
  <c r="F203" i="297"/>
  <c r="F212" i="297"/>
  <c r="F194" i="297"/>
  <c r="F171" i="297"/>
  <c r="F174" i="297"/>
  <c r="F191" i="297"/>
  <c r="F188" i="297"/>
  <c r="F207" i="297"/>
  <c r="F244" i="297"/>
  <c r="F243" i="297"/>
  <c r="K135" i="257"/>
  <c r="L135" i="257" s="1"/>
  <c r="F157" i="297"/>
  <c r="F109" i="297"/>
  <c r="F155" i="297"/>
  <c r="K162" i="257"/>
  <c r="L162" i="257" s="1"/>
  <c r="F127" i="297"/>
  <c r="F125" i="297"/>
  <c r="K132" i="257"/>
  <c r="L132" i="257" s="1"/>
  <c r="K150" i="257"/>
  <c r="L150" i="257" s="1"/>
  <c r="F106" i="297"/>
  <c r="F159" i="297"/>
  <c r="F52" i="297"/>
  <c r="F70" i="297"/>
  <c r="F85" i="297"/>
  <c r="K97" i="257"/>
  <c r="L97" i="257" s="1"/>
  <c r="F96" i="297"/>
  <c r="K90" i="257"/>
  <c r="L90" i="257" s="1"/>
  <c r="K255" i="257"/>
  <c r="L255" i="257" s="1"/>
  <c r="F183" i="297"/>
  <c r="F213" i="297"/>
  <c r="K201" i="257"/>
  <c r="L201" i="257" s="1"/>
  <c r="F185" i="297"/>
  <c r="F235" i="297"/>
  <c r="F227" i="297"/>
  <c r="F116" i="297"/>
  <c r="F149" i="297"/>
  <c r="K59" i="257"/>
  <c r="L59" i="257" s="1"/>
  <c r="K80" i="257"/>
  <c r="L80" i="257" s="1"/>
  <c r="Z97" i="257"/>
  <c r="K173" i="257"/>
  <c r="L173" i="257" s="1"/>
  <c r="F200" i="297"/>
  <c r="K209" i="257"/>
  <c r="L209" i="257" s="1"/>
  <c r="F177" i="297"/>
  <c r="F247" i="297"/>
  <c r="F136" i="297"/>
  <c r="F142" i="297"/>
  <c r="L149" i="257"/>
  <c r="F105" i="297"/>
  <c r="K68" i="257"/>
  <c r="L68" i="257" s="1"/>
  <c r="F65" i="297"/>
  <c r="K82" i="257"/>
  <c r="L82" i="257" s="1"/>
  <c r="F205" i="297"/>
  <c r="F169" i="297"/>
  <c r="F195" i="297"/>
  <c r="F214" i="297"/>
  <c r="K205" i="257"/>
  <c r="L205" i="257" s="1"/>
  <c r="K195" i="257"/>
  <c r="L195" i="257" s="1"/>
  <c r="K203" i="257"/>
  <c r="L203" i="257" s="1"/>
  <c r="K194" i="257"/>
  <c r="L194" i="257" s="1"/>
  <c r="F201" i="297"/>
  <c r="K191" i="257"/>
  <c r="L191" i="257" s="1"/>
  <c r="K190" i="257"/>
  <c r="L190" i="257" s="1"/>
  <c r="F186" i="297"/>
  <c r="F199" i="297"/>
  <c r="F240" i="297"/>
  <c r="F239" i="297"/>
  <c r="F231" i="297"/>
  <c r="F223" i="297"/>
  <c r="L218" i="257"/>
  <c r="F217" i="297"/>
  <c r="K165" i="257"/>
  <c r="L165" i="257" s="1"/>
  <c r="L156" i="257"/>
  <c r="K124" i="257"/>
  <c r="L124" i="257" s="1"/>
  <c r="K140" i="257"/>
  <c r="L140" i="257" s="1"/>
  <c r="F123" i="297"/>
  <c r="F139" i="297"/>
  <c r="F129" i="297"/>
  <c r="F89" i="297"/>
  <c r="K72" i="257"/>
  <c r="L72" i="257" s="1"/>
  <c r="F93" i="297"/>
  <c r="F53" i="297"/>
  <c r="K103" i="257"/>
  <c r="L103" i="257" s="1"/>
  <c r="F86" i="297"/>
  <c r="K102" i="257"/>
  <c r="L102" i="257" s="1"/>
  <c r="F101" i="297"/>
  <c r="K99" i="257"/>
  <c r="L99" i="257" s="1"/>
  <c r="K48" i="257"/>
  <c r="L48" i="257" s="1"/>
  <c r="G62" i="297" l="1"/>
  <c r="H62" i="297" s="1"/>
  <c r="I62" i="297" s="1"/>
  <c r="K62" i="257"/>
  <c r="L62" i="257" s="1"/>
  <c r="J133" i="297"/>
  <c r="K133" i="297" s="1"/>
  <c r="Z133" i="257"/>
  <c r="J105" i="297"/>
  <c r="K105" i="297" s="1"/>
  <c r="Z105" i="257"/>
  <c r="G171" i="297"/>
  <c r="H171" i="297" s="1"/>
  <c r="I171" i="297" s="1"/>
  <c r="K171" i="257"/>
  <c r="L171" i="257" s="1"/>
  <c r="G175" i="297"/>
  <c r="H175" i="297" s="1"/>
  <c r="I175" i="297" s="1"/>
  <c r="K175" i="257"/>
  <c r="L175" i="257" s="1"/>
  <c r="G130" i="297"/>
  <c r="H130" i="297" s="1"/>
  <c r="I130" i="297" s="1"/>
  <c r="K130" i="257"/>
  <c r="L130" i="257" s="1"/>
  <c r="G181" i="297"/>
  <c r="I181" i="297" s="1"/>
  <c r="K181" i="257"/>
  <c r="L181" i="257" s="1"/>
  <c r="G183" i="297"/>
  <c r="H183" i="297" s="1"/>
  <c r="I183" i="297" s="1"/>
  <c r="K183" i="257"/>
  <c r="L183" i="257" s="1"/>
  <c r="G172" i="297"/>
  <c r="H172" i="297" s="1"/>
  <c r="I172" i="297" s="1"/>
  <c r="K172" i="257"/>
  <c r="L172" i="257" s="1"/>
  <c r="G206" i="297"/>
  <c r="H206" i="297" s="1"/>
  <c r="I206" i="297" s="1"/>
  <c r="K206" i="257"/>
  <c r="L206" i="257" s="1"/>
  <c r="J126" i="297"/>
  <c r="J247" i="297"/>
  <c r="K247" i="297" s="1"/>
  <c r="Z247" i="257"/>
  <c r="J62" i="297"/>
  <c r="K62" i="297" s="1"/>
  <c r="Z62" i="257"/>
  <c r="G63" i="297"/>
  <c r="H63" i="297" s="1"/>
  <c r="I63" i="297" s="1"/>
  <c r="K63" i="257"/>
  <c r="L63" i="257" s="1"/>
  <c r="G222" i="297"/>
  <c r="H222" i="297" s="1"/>
  <c r="I222" i="297" s="1"/>
  <c r="K222" i="257"/>
  <c r="L222" i="257" s="1"/>
  <c r="G126" i="297"/>
  <c r="I126" i="297" s="1"/>
  <c r="L126" i="257"/>
  <c r="G215" i="297"/>
  <c r="H215" i="297" s="1"/>
  <c r="I215" i="297" s="1"/>
  <c r="K215" i="257"/>
  <c r="L215" i="257" s="1"/>
  <c r="G141" i="297"/>
  <c r="I141" i="297" s="1"/>
  <c r="K141" i="257"/>
  <c r="L141" i="257" s="1"/>
  <c r="G196" i="297"/>
  <c r="I196" i="297" s="1"/>
  <c r="K196" i="257"/>
  <c r="L196" i="257" s="1"/>
  <c r="J153" i="297"/>
  <c r="K153" i="297" s="1"/>
  <c r="Z153" i="257"/>
  <c r="G180" i="297"/>
  <c r="H180" i="297" s="1"/>
  <c r="I180" i="297" s="1"/>
  <c r="K180" i="257"/>
  <c r="L180" i="257" s="1"/>
  <c r="E74" i="301"/>
  <c r="E84" i="301"/>
  <c r="E86" i="301"/>
  <c r="E93" i="301"/>
  <c r="E242" i="301"/>
  <c r="E178" i="301"/>
  <c r="E201" i="301"/>
  <c r="E233" i="301"/>
  <c r="E144" i="301"/>
  <c r="E124" i="301"/>
  <c r="E68" i="301"/>
  <c r="E162" i="301"/>
  <c r="F172" i="301"/>
  <c r="E73" i="301"/>
  <c r="E130" i="301"/>
  <c r="F194" i="301"/>
  <c r="E167" i="301"/>
  <c r="E243" i="301"/>
  <c r="E206" i="301"/>
  <c r="E173" i="301"/>
  <c r="E166" i="301"/>
  <c r="E183" i="301"/>
  <c r="E60" i="301"/>
  <c r="E91" i="301"/>
  <c r="E54" i="301"/>
  <c r="E122" i="301"/>
  <c r="E227" i="301"/>
  <c r="E239" i="301"/>
  <c r="E92" i="301"/>
  <c r="E223" i="301"/>
  <c r="E187" i="301"/>
  <c r="E80" i="301"/>
  <c r="E126" i="301"/>
  <c r="E70" i="301"/>
  <c r="E197" i="301"/>
  <c r="F212" i="301"/>
  <c r="E63" i="301"/>
  <c r="E44" i="301"/>
  <c r="E142" i="301"/>
  <c r="E241" i="301"/>
  <c r="E210" i="301"/>
  <c r="E203" i="301"/>
  <c r="E168" i="301"/>
  <c r="E147" i="301"/>
  <c r="E216" i="301"/>
  <c r="E181" i="301"/>
  <c r="E237" i="301"/>
  <c r="E43" i="301"/>
  <c r="E240" i="301"/>
  <c r="E186" i="301"/>
  <c r="E100" i="301"/>
  <c r="E232" i="301"/>
  <c r="E177" i="301"/>
  <c r="E88" i="301"/>
  <c r="E135" i="301"/>
  <c r="E229" i="301"/>
  <c r="E169" i="301"/>
  <c r="E46" i="301"/>
  <c r="E104" i="301"/>
  <c r="E127" i="301"/>
  <c r="E136" i="301"/>
  <c r="E114" i="301"/>
  <c r="E49" i="301"/>
  <c r="E36" i="301"/>
  <c r="E48" i="301"/>
  <c r="E143" i="301"/>
  <c r="E138" i="301"/>
  <c r="E185" i="301"/>
  <c r="F182" i="301"/>
  <c r="F168" i="301"/>
  <c r="F167" i="301"/>
  <c r="F174" i="301"/>
  <c r="E56" i="301"/>
  <c r="E153" i="301"/>
  <c r="E59" i="301"/>
  <c r="E119" i="301"/>
  <c r="E77" i="301"/>
  <c r="E188" i="301"/>
  <c r="E103" i="301"/>
  <c r="E213" i="301"/>
  <c r="E137" i="301"/>
  <c r="E222" i="301"/>
  <c r="E234" i="301"/>
  <c r="E212" i="301"/>
  <c r="E57" i="301"/>
  <c r="E184" i="301"/>
  <c r="E133" i="301"/>
  <c r="F85" i="301"/>
  <c r="E66" i="301"/>
  <c r="E121" i="301"/>
  <c r="E38" i="301"/>
  <c r="E146" i="301"/>
  <c r="E154" i="301"/>
  <c r="E192" i="301"/>
  <c r="E175" i="301"/>
  <c r="E90" i="301"/>
  <c r="E226" i="301"/>
  <c r="E165" i="301"/>
  <c r="E95" i="301"/>
  <c r="E72" i="301"/>
  <c r="E156" i="301"/>
  <c r="E196" i="301"/>
  <c r="E53" i="301"/>
  <c r="E150" i="301"/>
  <c r="E225" i="301"/>
  <c r="E238" i="301"/>
  <c r="E75" i="301"/>
  <c r="E157" i="301"/>
  <c r="E110" i="301"/>
  <c r="E115" i="301"/>
  <c r="E52" i="301"/>
  <c r="E159" i="301"/>
  <c r="E40" i="301"/>
  <c r="E76" i="301"/>
  <c r="E128" i="301"/>
  <c r="E244" i="301"/>
  <c r="F199" i="301"/>
  <c r="F213" i="301"/>
  <c r="E83" i="301"/>
  <c r="E111" i="301"/>
  <c r="E218" i="301"/>
  <c r="F201" i="301"/>
  <c r="E82" i="301"/>
  <c r="E224" i="301"/>
  <c r="E97" i="301"/>
  <c r="E145" i="301"/>
  <c r="E78" i="301"/>
  <c r="E117" i="301"/>
  <c r="E106" i="301"/>
  <c r="E163" i="301"/>
  <c r="E220" i="301"/>
  <c r="E108" i="301"/>
  <c r="E191" i="301"/>
  <c r="E116" i="301"/>
  <c r="E246" i="301"/>
  <c r="E112" i="301"/>
  <c r="E65" i="301"/>
  <c r="E69" i="301"/>
  <c r="E51" i="301"/>
  <c r="E105" i="301"/>
  <c r="E85" i="301"/>
  <c r="E64" i="301"/>
  <c r="E99" i="301"/>
  <c r="E55" i="301"/>
  <c r="E151" i="301"/>
  <c r="E132" i="301"/>
  <c r="E107" i="301"/>
  <c r="E109" i="301"/>
  <c r="E219" i="301"/>
  <c r="E231" i="301"/>
  <c r="E198" i="301"/>
  <c r="E228" i="301"/>
  <c r="E245" i="301"/>
  <c r="E207" i="301"/>
  <c r="E209" i="301"/>
  <c r="E118" i="301"/>
  <c r="E152" i="301"/>
  <c r="E120" i="301"/>
  <c r="F181" i="301"/>
  <c r="E45" i="301"/>
  <c r="E113" i="301"/>
  <c r="F204" i="301"/>
  <c r="E41" i="301"/>
  <c r="E235" i="301"/>
  <c r="F175" i="301"/>
  <c r="E42" i="301"/>
  <c r="E236" i="301"/>
  <c r="E87" i="301"/>
  <c r="E176" i="301"/>
  <c r="G140" i="297"/>
  <c r="H140" i="297" s="1"/>
  <c r="I140" i="297" s="1"/>
  <c r="G103" i="297"/>
  <c r="H103" i="297" s="1"/>
  <c r="I103" i="297" s="1"/>
  <c r="G124" i="297"/>
  <c r="H124" i="297" s="1"/>
  <c r="I124" i="297" s="1"/>
  <c r="G156" i="297"/>
  <c r="I156" i="297" s="1"/>
  <c r="G190" i="297"/>
  <c r="H190" i="297" s="1"/>
  <c r="I190" i="297" s="1"/>
  <c r="G80" i="297"/>
  <c r="H80" i="297" s="1"/>
  <c r="I80" i="297" s="1"/>
  <c r="G201" i="297"/>
  <c r="H201" i="297" s="1"/>
  <c r="I201" i="297" s="1"/>
  <c r="G132" i="297"/>
  <c r="H132" i="297" s="1"/>
  <c r="I132" i="297" s="1"/>
  <c r="G162" i="297"/>
  <c r="H162" i="297" s="1"/>
  <c r="I162" i="297" s="1"/>
  <c r="G216" i="297"/>
  <c r="I216" i="297" s="1"/>
  <c r="G51" i="297"/>
  <c r="H51" i="297" s="1"/>
  <c r="I51" i="297" s="1"/>
  <c r="G99" i="297"/>
  <c r="H99" i="297" s="1"/>
  <c r="I99" i="297" s="1"/>
  <c r="G72" i="297"/>
  <c r="H72" i="297" s="1"/>
  <c r="I72" i="297" s="1"/>
  <c r="G48" i="297"/>
  <c r="H48" i="297" s="1"/>
  <c r="I48" i="297" s="1"/>
  <c r="G102" i="297"/>
  <c r="H102" i="297" s="1"/>
  <c r="I102" i="297" s="1"/>
  <c r="G191" i="297"/>
  <c r="H191" i="297" s="1"/>
  <c r="I191" i="297" s="1"/>
  <c r="G205" i="297"/>
  <c r="H205" i="297" s="1"/>
  <c r="I205" i="297" s="1"/>
  <c r="G68" i="297"/>
  <c r="H68" i="297" s="1"/>
  <c r="I68" i="297" s="1"/>
  <c r="G149" i="297"/>
  <c r="I149" i="297" s="1"/>
  <c r="G59" i="297"/>
  <c r="H59" i="297" s="1"/>
  <c r="I59" i="297" s="1"/>
  <c r="G90" i="297"/>
  <c r="H90" i="297" s="1"/>
  <c r="I90" i="297" s="1"/>
  <c r="G97" i="297"/>
  <c r="H97" i="297" s="1"/>
  <c r="I97" i="297" s="1"/>
  <c r="G135" i="297"/>
  <c r="H135" i="297" s="1"/>
  <c r="I135" i="297" s="1"/>
  <c r="G38" i="297"/>
  <c r="J90" i="297"/>
  <c r="K90" i="297" s="1"/>
  <c r="G159" i="297"/>
  <c r="H159" i="297" s="1"/>
  <c r="I159" i="297" s="1"/>
  <c r="G142" i="297"/>
  <c r="H142" i="297" s="1"/>
  <c r="I142" i="297" s="1"/>
  <c r="G165" i="297"/>
  <c r="H165" i="297" s="1"/>
  <c r="I165" i="297" s="1"/>
  <c r="G218" i="297"/>
  <c r="I218" i="297" s="1"/>
  <c r="G194" i="297"/>
  <c r="H194" i="297" s="1"/>
  <c r="I194" i="297" s="1"/>
  <c r="G195" i="297"/>
  <c r="H195" i="297" s="1"/>
  <c r="I195" i="297" s="1"/>
  <c r="G200" i="297"/>
  <c r="H200" i="297" s="1"/>
  <c r="I200" i="297" s="1"/>
  <c r="G40" i="297"/>
  <c r="H40" i="297" s="1"/>
  <c r="I40" i="297" s="1"/>
  <c r="G203" i="297"/>
  <c r="H203" i="297" s="1"/>
  <c r="I203" i="297" s="1"/>
  <c r="G82" i="297"/>
  <c r="H82" i="297" s="1"/>
  <c r="I82" i="297" s="1"/>
  <c r="G209" i="297"/>
  <c r="H209" i="297" s="1"/>
  <c r="I209" i="297" s="1"/>
  <c r="G173" i="297"/>
  <c r="H173" i="297" s="1"/>
  <c r="I173" i="297" s="1"/>
  <c r="J97" i="297"/>
  <c r="K97" i="297" s="1"/>
  <c r="G150" i="297"/>
  <c r="H150" i="297" s="1"/>
  <c r="I150" i="297" s="1"/>
  <c r="G231" i="297"/>
  <c r="H231" i="297" s="1"/>
  <c r="I231" i="297" s="1"/>
  <c r="G161" i="297"/>
  <c r="I161" i="297" s="1"/>
  <c r="G212" i="297"/>
  <c r="H212" i="297" s="1"/>
  <c r="I212" i="297" s="1"/>
  <c r="Z141" i="257"/>
  <c r="Z135" i="257"/>
  <c r="Z101" i="257"/>
  <c r="Z85" i="257"/>
  <c r="Z50" i="257"/>
  <c r="Z55" i="257"/>
  <c r="Z79" i="257"/>
  <c r="Z47" i="257"/>
  <c r="Z43" i="257"/>
  <c r="Z114" i="257"/>
  <c r="Z112" i="257"/>
  <c r="Z174" i="257"/>
  <c r="Z67" i="257"/>
  <c r="Z108" i="257"/>
  <c r="Z233" i="257"/>
  <c r="Z197" i="257"/>
  <c r="Z122" i="257"/>
  <c r="Z172" i="257"/>
  <c r="Z42" i="257"/>
  <c r="Z132" i="257"/>
  <c r="Z242" i="257"/>
  <c r="Z211" i="257"/>
  <c r="Z186" i="257"/>
  <c r="Z222" i="257"/>
  <c r="Z195" i="257"/>
  <c r="Z214" i="257"/>
  <c r="Z88" i="257"/>
  <c r="Z89" i="257"/>
  <c r="Z129" i="257"/>
  <c r="Z199" i="257"/>
  <c r="Z159" i="257"/>
  <c r="Z49" i="257"/>
  <c r="Z92" i="257"/>
  <c r="Z52" i="257"/>
  <c r="Z125" i="257"/>
  <c r="Z87" i="257"/>
  <c r="Z150" i="257"/>
  <c r="Z154" i="257"/>
  <c r="Z121" i="257"/>
  <c r="Z109" i="257"/>
  <c r="Z157" i="257"/>
  <c r="Z83" i="257"/>
  <c r="Z123" i="257"/>
  <c r="Z155" i="257"/>
  <c r="Z142" i="257"/>
  <c r="Z152" i="257"/>
  <c r="Z127" i="257"/>
  <c r="Z134" i="257"/>
  <c r="Z200" i="257"/>
  <c r="Z202" i="257"/>
  <c r="Z182" i="257"/>
  <c r="Z148" i="257"/>
  <c r="Z117" i="257"/>
  <c r="Z244" i="257"/>
  <c r="Z188" i="257"/>
  <c r="Z144" i="257"/>
  <c r="Z147" i="257"/>
  <c r="Z111" i="257"/>
  <c r="Z191" i="257"/>
  <c r="Z180" i="257"/>
  <c r="Z175" i="257"/>
  <c r="Z196" i="257"/>
  <c r="Z115" i="257"/>
  <c r="Z118" i="257"/>
  <c r="Z225" i="257"/>
  <c r="Z234" i="257"/>
  <c r="Z178" i="257"/>
  <c r="Z138" i="257"/>
  <c r="Z237" i="257"/>
  <c r="Z170" i="257"/>
  <c r="Z68" i="257"/>
  <c r="Z38" i="257"/>
  <c r="Z137" i="257"/>
  <c r="Z228" i="257"/>
  <c r="Z208" i="257"/>
  <c r="Z194" i="257"/>
  <c r="Z203" i="257"/>
  <c r="Z168" i="257"/>
  <c r="Z215" i="257"/>
  <c r="Z243" i="257"/>
  <c r="Z53" i="257"/>
  <c r="Z80" i="257"/>
  <c r="Z201" i="257"/>
  <c r="Z102" i="257"/>
  <c r="Z106" i="257"/>
  <c r="Z156" i="257"/>
  <c r="Z218" i="257"/>
  <c r="Z65" i="257"/>
  <c r="Z37" i="257"/>
  <c r="Z84" i="257"/>
  <c r="Z44" i="257"/>
  <c r="Z54" i="257"/>
  <c r="Z98" i="257"/>
  <c r="Z96" i="257"/>
  <c r="Z63" i="257"/>
  <c r="Z91" i="257"/>
  <c r="Z74" i="257"/>
  <c r="Z70" i="257"/>
  <c r="Z69" i="257"/>
  <c r="Z61" i="257"/>
  <c r="Z100" i="257"/>
  <c r="Z60" i="257"/>
  <c r="Z76" i="257"/>
  <c r="Z71" i="257"/>
  <c r="Z72" i="257"/>
  <c r="Z46" i="257"/>
  <c r="Z81" i="257"/>
  <c r="Z58" i="257"/>
  <c r="Z104" i="257"/>
  <c r="Z40" i="257"/>
  <c r="Z59" i="257"/>
  <c r="Z231" i="257"/>
  <c r="Z45" i="257"/>
  <c r="Z113" i="257"/>
  <c r="Z226" i="257"/>
  <c r="Z209" i="257"/>
  <c r="Z119" i="257"/>
  <c r="Z221" i="257"/>
  <c r="Z241" i="257"/>
  <c r="Z187" i="257"/>
  <c r="Z93" i="257"/>
  <c r="Z164" i="257"/>
  <c r="Z220" i="257"/>
  <c r="Z229" i="257"/>
  <c r="Z206" i="257"/>
  <c r="Z107" i="257"/>
  <c r="Z246" i="257"/>
  <c r="Z179" i="257"/>
  <c r="Z184" i="257"/>
  <c r="Z56" i="257"/>
  <c r="Z219" i="257"/>
  <c r="Z177" i="257"/>
  <c r="Z82" i="257"/>
  <c r="Z41" i="257"/>
  <c r="Z116" i="257"/>
  <c r="Z198" i="257"/>
  <c r="Z213" i="257"/>
  <c r="Z181" i="257"/>
  <c r="Z165" i="257"/>
  <c r="Z207" i="257"/>
  <c r="Z255" i="257"/>
  <c r="Z51" i="257"/>
  <c r="Z239" i="257"/>
  <c r="Z171" i="257"/>
  <c r="Z212" i="257"/>
  <c r="Z183" i="257"/>
  <c r="Z86" i="257"/>
  <c r="Z75" i="257"/>
  <c r="Z66" i="257"/>
  <c r="Z124" i="257"/>
  <c r="Z78" i="257"/>
  <c r="Z145" i="257"/>
  <c r="Z146" i="257"/>
  <c r="Z160" i="257"/>
  <c r="Z161" i="257"/>
  <c r="Z217" i="257"/>
  <c r="Z227" i="257"/>
  <c r="Z39" i="257"/>
  <c r="Z151" i="257"/>
  <c r="Z130" i="257"/>
  <c r="Z136" i="257"/>
  <c r="Z223" i="257"/>
  <c r="Z94" i="257"/>
  <c r="Z131" i="257"/>
  <c r="Z192" i="257"/>
  <c r="Z176" i="257"/>
  <c r="Z249" i="257"/>
  <c r="Z236" i="257"/>
  <c r="Z185" i="257"/>
  <c r="Z128" i="257"/>
  <c r="Z190" i="257"/>
  <c r="Z193" i="257"/>
  <c r="Z143" i="257"/>
  <c r="Z230" i="257"/>
  <c r="Z166" i="257"/>
  <c r="Z167" i="257"/>
  <c r="Z204" i="257"/>
  <c r="Z245" i="257"/>
  <c r="Z189" i="257"/>
  <c r="Z216" i="257"/>
  <c r="Z235" i="257"/>
  <c r="Z205" i="257"/>
  <c r="Z99" i="257"/>
  <c r="Z140" i="257"/>
  <c r="Z173" i="257"/>
  <c r="Z149" i="257"/>
  <c r="Z139" i="257"/>
  <c r="Z210" i="257"/>
  <c r="Z48" i="257"/>
  <c r="Z103" i="257"/>
  <c r="Z73" i="257"/>
  <c r="Z162" i="257"/>
  <c r="Z169" i="257"/>
  <c r="E170" i="301" l="1"/>
  <c r="H38" i="297"/>
  <c r="I38" i="297" s="1"/>
  <c r="J232" i="297"/>
  <c r="K232" i="297" s="1"/>
  <c r="Z232" i="257"/>
  <c r="E214" i="301"/>
  <c r="E62" i="301"/>
  <c r="E171" i="301"/>
  <c r="E125" i="301"/>
  <c r="E211" i="301"/>
  <c r="E208" i="301"/>
  <c r="E199" i="301"/>
  <c r="E158" i="301"/>
  <c r="E96" i="301"/>
  <c r="E67" i="301"/>
  <c r="E98" i="301"/>
  <c r="E131" i="301"/>
  <c r="E155" i="301"/>
  <c r="E102" i="301"/>
  <c r="E205" i="301"/>
  <c r="E140" i="301"/>
  <c r="E221" i="301"/>
  <c r="E182" i="301"/>
  <c r="E230" i="301"/>
  <c r="E202" i="301"/>
  <c r="E193" i="301"/>
  <c r="E164" i="301"/>
  <c r="E37" i="301"/>
  <c r="E58" i="301"/>
  <c r="E190" i="301"/>
  <c r="E47" i="301"/>
  <c r="E215" i="301"/>
  <c r="E79" i="301"/>
  <c r="E195" i="301"/>
  <c r="E179" i="301"/>
  <c r="E61" i="301"/>
  <c r="E180" i="301"/>
  <c r="E129" i="301"/>
  <c r="E174" i="301"/>
  <c r="E160" i="301"/>
  <c r="E149" i="301"/>
  <c r="E172" i="301"/>
  <c r="E81" i="301"/>
  <c r="E39" i="301"/>
  <c r="E194" i="301"/>
  <c r="E217" i="301"/>
  <c r="E141" i="301"/>
  <c r="E134" i="301"/>
  <c r="E89" i="301"/>
  <c r="E148" i="301"/>
  <c r="E204" i="301"/>
  <c r="E101" i="301"/>
  <c r="E71" i="301"/>
  <c r="E50" i="301"/>
  <c r="E161" i="301"/>
  <c r="E200" i="301"/>
  <c r="E189" i="301"/>
  <c r="E123" i="301"/>
  <c r="E139" i="301"/>
  <c r="J103" i="297"/>
  <c r="K103" i="297" s="1"/>
  <c r="J162" i="297"/>
  <c r="K162" i="297" s="1"/>
  <c r="J140" i="297"/>
  <c r="K140" i="297" s="1"/>
  <c r="J167" i="297"/>
  <c r="K167" i="297" s="1"/>
  <c r="J128" i="297"/>
  <c r="K128" i="297" s="1"/>
  <c r="J223" i="297"/>
  <c r="K223" i="297" s="1"/>
  <c r="J160" i="297"/>
  <c r="K160" i="297" s="1"/>
  <c r="J239" i="297"/>
  <c r="K239" i="297" s="1"/>
  <c r="J177" i="297"/>
  <c r="K177" i="297" s="1"/>
  <c r="J56" i="297"/>
  <c r="K56" i="297" s="1"/>
  <c r="J164" i="297"/>
  <c r="K164" i="297" s="1"/>
  <c r="J113" i="297"/>
  <c r="K113" i="297" s="1"/>
  <c r="J46" i="297"/>
  <c r="K46" i="297" s="1"/>
  <c r="J60" i="297"/>
  <c r="K60" i="297" s="1"/>
  <c r="J69" i="297"/>
  <c r="K69" i="297" s="1"/>
  <c r="J63" i="297"/>
  <c r="K63" i="297" s="1"/>
  <c r="J44" i="297"/>
  <c r="K44" i="297" s="1"/>
  <c r="J201" i="297"/>
  <c r="K201" i="297" s="1"/>
  <c r="J243" i="297"/>
  <c r="K243" i="297" s="1"/>
  <c r="J194" i="297"/>
  <c r="K194" i="297" s="1"/>
  <c r="J38" i="297"/>
  <c r="K38" i="297" s="1"/>
  <c r="J138" i="297"/>
  <c r="K138" i="297" s="1"/>
  <c r="J225" i="297"/>
  <c r="K225" i="297" s="1"/>
  <c r="J196" i="297"/>
  <c r="J111" i="297"/>
  <c r="K111" i="297" s="1"/>
  <c r="J244" i="297"/>
  <c r="K244" i="297" s="1"/>
  <c r="J182" i="297"/>
  <c r="K182" i="297" s="1"/>
  <c r="J134" i="297"/>
  <c r="K134" i="297" s="1"/>
  <c r="J155" i="297"/>
  <c r="K155" i="297" s="1"/>
  <c r="J109" i="297"/>
  <c r="K109" i="297" s="1"/>
  <c r="J87" i="297"/>
  <c r="K87" i="297" s="1"/>
  <c r="J49" i="297"/>
  <c r="K49" i="297" s="1"/>
  <c r="J129" i="297"/>
  <c r="J242" i="297"/>
  <c r="K242" i="297" s="1"/>
  <c r="J224" i="297"/>
  <c r="J108" i="297"/>
  <c r="K108" i="297" s="1"/>
  <c r="J114" i="297"/>
  <c r="K114" i="297" s="1"/>
  <c r="J79" i="297"/>
  <c r="K79" i="297" s="1"/>
  <c r="J101" i="297"/>
  <c r="K101" i="297" s="1"/>
  <c r="J210" i="297"/>
  <c r="K210" i="297" s="1"/>
  <c r="J216" i="297"/>
  <c r="J143" i="297"/>
  <c r="K143" i="297" s="1"/>
  <c r="J176" i="297"/>
  <c r="J39" i="297"/>
  <c r="K39" i="297" s="1"/>
  <c r="J124" i="297"/>
  <c r="K124" i="297" s="1"/>
  <c r="J86" i="297"/>
  <c r="K86" i="297" s="1"/>
  <c r="J165" i="297"/>
  <c r="K165" i="297" s="1"/>
  <c r="J116" i="297"/>
  <c r="K116" i="297" s="1"/>
  <c r="J107" i="297"/>
  <c r="K107" i="297" s="1"/>
  <c r="J221" i="297"/>
  <c r="K221" i="297" s="1"/>
  <c r="J40" i="297"/>
  <c r="K40" i="297" s="1"/>
  <c r="J156" i="297"/>
  <c r="K156" i="297" s="1"/>
  <c r="J73" i="297"/>
  <c r="K73" i="297" s="1"/>
  <c r="J139" i="297"/>
  <c r="K139" i="297" s="1"/>
  <c r="J99" i="297"/>
  <c r="K99" i="297" s="1"/>
  <c r="J189" i="297"/>
  <c r="K189" i="297" s="1"/>
  <c r="J166" i="297"/>
  <c r="K166" i="297" s="1"/>
  <c r="J185" i="297"/>
  <c r="K185" i="297" s="1"/>
  <c r="J192" i="297"/>
  <c r="K192" i="297" s="1"/>
  <c r="J136" i="297"/>
  <c r="K136" i="297" s="1"/>
  <c r="J227" i="297"/>
  <c r="K227" i="297" s="1"/>
  <c r="J146" i="297"/>
  <c r="K146" i="297" s="1"/>
  <c r="J66" i="297"/>
  <c r="K66" i="297" s="1"/>
  <c r="J183" i="297"/>
  <c r="K183" i="297" s="1"/>
  <c r="J51" i="297"/>
  <c r="K51" i="297" s="1"/>
  <c r="J181" i="297"/>
  <c r="K181" i="297" s="1"/>
  <c r="J41" i="297"/>
  <c r="K41" i="297" s="1"/>
  <c r="J219" i="297"/>
  <c r="K219" i="297" s="1"/>
  <c r="J184" i="297"/>
  <c r="K184" i="297" s="1"/>
  <c r="J206" i="297"/>
  <c r="K206" i="297" s="1"/>
  <c r="J93" i="297"/>
  <c r="K93" i="297" s="1"/>
  <c r="J119" i="297"/>
  <c r="K119" i="297" s="1"/>
  <c r="J45" i="297"/>
  <c r="K45" i="297" s="1"/>
  <c r="J104" i="297"/>
  <c r="K104" i="297" s="1"/>
  <c r="J72" i="297"/>
  <c r="K72" i="297" s="1"/>
  <c r="J100" i="297"/>
  <c r="K100" i="297" s="1"/>
  <c r="J70" i="297"/>
  <c r="K70" i="297" s="1"/>
  <c r="J96" i="297"/>
  <c r="J84" i="297"/>
  <c r="K84" i="297" s="1"/>
  <c r="J106" i="297"/>
  <c r="K106" i="297" s="1"/>
  <c r="J215" i="297"/>
  <c r="K215" i="297" s="1"/>
  <c r="J208" i="297"/>
  <c r="K208" i="297" s="1"/>
  <c r="J68" i="297"/>
  <c r="K68" i="297" s="1"/>
  <c r="J118" i="297"/>
  <c r="K118" i="297" s="1"/>
  <c r="J175" i="297"/>
  <c r="K175" i="297" s="1"/>
  <c r="J147" i="297"/>
  <c r="K147" i="297" s="1"/>
  <c r="J117" i="297"/>
  <c r="K117" i="297" s="1"/>
  <c r="J202" i="297"/>
  <c r="K202" i="297" s="1"/>
  <c r="J127" i="297"/>
  <c r="K127" i="297" s="1"/>
  <c r="J123" i="297"/>
  <c r="K123" i="297" s="1"/>
  <c r="J121" i="297"/>
  <c r="K121" i="297" s="1"/>
  <c r="J125" i="297"/>
  <c r="K125" i="297" s="1"/>
  <c r="J159" i="297"/>
  <c r="K159" i="297" s="1"/>
  <c r="J89" i="297"/>
  <c r="K89" i="297" s="1"/>
  <c r="J195" i="297"/>
  <c r="K195" i="297" s="1"/>
  <c r="J186" i="297"/>
  <c r="K186" i="297" s="1"/>
  <c r="J132" i="297"/>
  <c r="K132" i="297" s="1"/>
  <c r="J122" i="297"/>
  <c r="K122" i="297" s="1"/>
  <c r="J67" i="297"/>
  <c r="J43" i="297"/>
  <c r="K43" i="297" s="1"/>
  <c r="J55" i="297"/>
  <c r="K55" i="297" s="1"/>
  <c r="J205" i="297"/>
  <c r="K205" i="297" s="1"/>
  <c r="J238" i="297"/>
  <c r="J236" i="297"/>
  <c r="K236" i="297" s="1"/>
  <c r="J217" i="297"/>
  <c r="K217" i="297" s="1"/>
  <c r="J145" i="297"/>
  <c r="K145" i="297" s="1"/>
  <c r="J64" i="297"/>
  <c r="J179" i="297"/>
  <c r="K179" i="297" s="1"/>
  <c r="J187" i="297"/>
  <c r="K187" i="297" s="1"/>
  <c r="J231" i="297"/>
  <c r="K231" i="297" s="1"/>
  <c r="J71" i="297"/>
  <c r="K71" i="297" s="1"/>
  <c r="J61" i="297"/>
  <c r="K61" i="297" s="1"/>
  <c r="J74" i="297"/>
  <c r="K74" i="297" s="1"/>
  <c r="J98" i="297"/>
  <c r="K98" i="297" s="1"/>
  <c r="J37" i="297"/>
  <c r="K37" i="297" s="1"/>
  <c r="J102" i="297"/>
  <c r="K102" i="297" s="1"/>
  <c r="J80" i="297"/>
  <c r="K80" i="297" s="1"/>
  <c r="J168" i="297"/>
  <c r="K168" i="297" s="1"/>
  <c r="J228" i="297"/>
  <c r="K228" i="297" s="1"/>
  <c r="J170" i="297"/>
  <c r="K170" i="297" s="1"/>
  <c r="J178" i="297"/>
  <c r="K178" i="297" s="1"/>
  <c r="J115" i="297"/>
  <c r="K115" i="297" s="1"/>
  <c r="J180" i="297"/>
  <c r="K180" i="297" s="1"/>
  <c r="J144" i="297"/>
  <c r="K144" i="297" s="1"/>
  <c r="J148" i="297"/>
  <c r="K148" i="297" s="1"/>
  <c r="J200" i="297"/>
  <c r="K200" i="297" s="1"/>
  <c r="J152" i="297"/>
  <c r="K152" i="297" s="1"/>
  <c r="J83" i="297"/>
  <c r="K83" i="297" s="1"/>
  <c r="J154" i="297"/>
  <c r="K154" i="297" s="1"/>
  <c r="J52" i="297"/>
  <c r="K52" i="297" s="1"/>
  <c r="J88" i="297"/>
  <c r="K88" i="297" s="1"/>
  <c r="J222" i="297"/>
  <c r="K222" i="297" s="1"/>
  <c r="J240" i="297"/>
  <c r="K240" i="297" s="1"/>
  <c r="J42" i="297"/>
  <c r="K42" i="297" s="1"/>
  <c r="J197" i="297"/>
  <c r="K197" i="297" s="1"/>
  <c r="J174" i="297"/>
  <c r="K174" i="297" s="1"/>
  <c r="J158" i="297"/>
  <c r="J50" i="297"/>
  <c r="K50" i="297" s="1"/>
  <c r="J135" i="297"/>
  <c r="K135" i="297" s="1"/>
  <c r="J141" i="297"/>
  <c r="J149" i="297"/>
  <c r="K149" i="297" s="1"/>
  <c r="J245" i="297"/>
  <c r="K245" i="297" s="1"/>
  <c r="J193" i="297"/>
  <c r="K193" i="297" s="1"/>
  <c r="J131" i="297"/>
  <c r="K131" i="297" s="1"/>
  <c r="J130" i="297"/>
  <c r="K130" i="297" s="1"/>
  <c r="J212" i="297"/>
  <c r="K212" i="297" s="1"/>
  <c r="J213" i="297"/>
  <c r="K213" i="297" s="1"/>
  <c r="J82" i="297"/>
  <c r="K82" i="297" s="1"/>
  <c r="J163" i="297"/>
  <c r="K163" i="297" s="1"/>
  <c r="J229" i="297"/>
  <c r="K229" i="297" s="1"/>
  <c r="J209" i="297"/>
  <c r="K209" i="297" s="1"/>
  <c r="J58" i="297"/>
  <c r="K58" i="297" s="1"/>
  <c r="J169" i="297"/>
  <c r="K169" i="297" s="1"/>
  <c r="J48" i="297"/>
  <c r="K48" i="297" s="1"/>
  <c r="J173" i="297"/>
  <c r="K173" i="297" s="1"/>
  <c r="J235" i="297"/>
  <c r="K235" i="297" s="1"/>
  <c r="J204" i="297"/>
  <c r="K204" i="297" s="1"/>
  <c r="J230" i="297"/>
  <c r="K230" i="297" s="1"/>
  <c r="J190" i="297"/>
  <c r="K190" i="297" s="1"/>
  <c r="J94" i="297"/>
  <c r="K94" i="297" s="1"/>
  <c r="J151" i="297"/>
  <c r="K151" i="297" s="1"/>
  <c r="J161" i="297"/>
  <c r="J78" i="297"/>
  <c r="K78" i="297" s="1"/>
  <c r="J75" i="297"/>
  <c r="K75" i="297" s="1"/>
  <c r="J171" i="297"/>
  <c r="K171" i="297" s="1"/>
  <c r="J207" i="297"/>
  <c r="K207" i="297" s="1"/>
  <c r="J198" i="297"/>
  <c r="K198" i="297" s="1"/>
  <c r="J57" i="297"/>
  <c r="J246" i="297"/>
  <c r="K246" i="297" s="1"/>
  <c r="J220" i="297"/>
  <c r="K220" i="297" s="1"/>
  <c r="J241" i="297"/>
  <c r="K241" i="297" s="1"/>
  <c r="J226" i="297"/>
  <c r="K226" i="297" s="1"/>
  <c r="J59" i="297"/>
  <c r="K59" i="297" s="1"/>
  <c r="J81" i="297"/>
  <c r="K81" i="297" s="1"/>
  <c r="J76" i="297"/>
  <c r="K76" i="297" s="1"/>
  <c r="J77" i="297"/>
  <c r="J91" i="297"/>
  <c r="K91" i="297" s="1"/>
  <c r="J54" i="297"/>
  <c r="K54" i="297" s="1"/>
  <c r="J65" i="297"/>
  <c r="K65" i="297" s="1"/>
  <c r="J218" i="297"/>
  <c r="K218" i="297" s="1"/>
  <c r="J53" i="297"/>
  <c r="K53" i="297" s="1"/>
  <c r="J203" i="297"/>
  <c r="K203" i="297" s="1"/>
  <c r="J137" i="297"/>
  <c r="K137" i="297" s="1"/>
  <c r="J237" i="297"/>
  <c r="K237" i="297" s="1"/>
  <c r="J234" i="297"/>
  <c r="K234" i="297" s="1"/>
  <c r="J120" i="297"/>
  <c r="J191" i="297"/>
  <c r="K191" i="297" s="1"/>
  <c r="J188" i="297"/>
  <c r="K188" i="297" s="1"/>
  <c r="J110" i="297"/>
  <c r="J142" i="297"/>
  <c r="K142" i="297" s="1"/>
  <c r="J157" i="297"/>
  <c r="K157" i="297" s="1"/>
  <c r="J150" i="297"/>
  <c r="K150" i="297" s="1"/>
  <c r="J92" i="297"/>
  <c r="K92" i="297" s="1"/>
  <c r="J199" i="297"/>
  <c r="K199" i="297" s="1"/>
  <c r="J214" i="297"/>
  <c r="K214" i="297" s="1"/>
  <c r="J211" i="297"/>
  <c r="K211" i="297" s="1"/>
  <c r="J172" i="297"/>
  <c r="K172" i="297" s="1"/>
  <c r="J233" i="297"/>
  <c r="K233" i="297" s="1"/>
  <c r="J112" i="297"/>
  <c r="K112" i="297" s="1"/>
  <c r="J47" i="297"/>
  <c r="K47" i="297" s="1"/>
  <c r="J85" i="297"/>
  <c r="K85" i="297" s="1"/>
  <c r="F95" i="297" l="1"/>
  <c r="G95" i="297" l="1"/>
  <c r="I95" i="297" s="1"/>
  <c r="K95" i="257"/>
  <c r="L95" i="257" s="1"/>
  <c r="Z95" i="257"/>
  <c r="E94" i="301" l="1"/>
  <c r="F94" i="301"/>
  <c r="J95" i="297"/>
  <c r="I316" i="298" l="1"/>
  <c r="H299" i="298"/>
  <c r="I299" i="298" s="1"/>
  <c r="I164" i="298"/>
  <c r="H193" i="298"/>
  <c r="I193" i="298" s="1"/>
  <c r="H319" i="298"/>
  <c r="I319" i="298" s="1"/>
  <c r="H282" i="298"/>
  <c r="I282" i="298" s="1"/>
  <c r="H256" i="298"/>
  <c r="I256" i="298" s="1"/>
  <c r="H183" i="298" l="1"/>
  <c r="I183" i="298" s="1"/>
  <c r="H99" i="298"/>
  <c r="I99" i="298" s="1"/>
  <c r="I305" i="298"/>
  <c r="H200" i="298"/>
  <c r="I200" i="298" s="1"/>
  <c r="I86" i="298"/>
  <c r="H307" i="298"/>
  <c r="I307" i="298" s="1"/>
  <c r="H244" i="298"/>
  <c r="I244" i="298" s="1"/>
  <c r="I338" i="298"/>
  <c r="H219" i="298"/>
  <c r="I219" i="298" s="1"/>
  <c r="H195" i="298"/>
  <c r="I195" i="298" s="1"/>
  <c r="H190" i="298"/>
  <c r="I190" i="298" s="1"/>
  <c r="H119" i="298"/>
  <c r="I119" i="298" s="1"/>
  <c r="H44" i="298"/>
  <c r="I44" i="298" s="1"/>
  <c r="I189" i="298"/>
  <c r="H246" i="298"/>
  <c r="I246" i="298" s="1"/>
  <c r="H26" i="298"/>
  <c r="I26" i="298" s="1"/>
  <c r="H157" i="298"/>
  <c r="I157" i="298" s="1"/>
  <c r="I116" i="298"/>
  <c r="H107" i="298"/>
  <c r="I107" i="298" s="1"/>
  <c r="H253" i="298"/>
  <c r="I253" i="298" s="1"/>
  <c r="H135" i="298"/>
  <c r="I135" i="298" s="1"/>
  <c r="H68" i="298"/>
  <c r="I68" i="298" s="1"/>
  <c r="H321" i="298"/>
  <c r="I321" i="298" s="1"/>
  <c r="I114" i="298"/>
  <c r="H73" i="298"/>
  <c r="I73" i="298" s="1"/>
  <c r="H314" i="298"/>
  <c r="I314" i="298" s="1"/>
  <c r="H298" i="298"/>
  <c r="I298" i="298" s="1"/>
  <c r="I263" i="298"/>
  <c r="H258" i="298"/>
  <c r="I258" i="298" s="1"/>
  <c r="H168" i="298"/>
  <c r="I168" i="298" s="1"/>
  <c r="I83" i="298"/>
  <c r="H100" i="298"/>
  <c r="I100" i="298" s="1"/>
  <c r="H115" i="298"/>
  <c r="I115" i="298" s="1"/>
  <c r="I66" i="298"/>
  <c r="H41" i="298"/>
  <c r="I41" i="298" s="1"/>
  <c r="H121" i="298"/>
  <c r="I121" i="298" s="1"/>
  <c r="H34" i="298"/>
  <c r="I34" i="298" s="1"/>
  <c r="H40" i="298"/>
  <c r="I40" i="298" s="1"/>
  <c r="H84" i="298"/>
  <c r="I84" i="298" s="1"/>
  <c r="H275" i="298"/>
  <c r="I275" i="298" s="1"/>
  <c r="H343" i="298"/>
  <c r="I343" i="298" s="1"/>
  <c r="H171" i="298"/>
  <c r="I171" i="298" s="1"/>
  <c r="I233" i="298"/>
  <c r="H332" i="298"/>
  <c r="I332" i="298" s="1"/>
  <c r="H301" i="298"/>
  <c r="I301" i="298" s="1"/>
  <c r="H98" i="298"/>
  <c r="I98" i="298" s="1"/>
  <c r="H56" i="298"/>
  <c r="I56" i="298" s="1"/>
  <c r="H37" i="298"/>
  <c r="I37" i="298" s="1"/>
  <c r="I215" i="298"/>
  <c r="H143" i="298"/>
  <c r="I143" i="298" s="1"/>
  <c r="I250" i="298"/>
  <c r="H241" i="298"/>
  <c r="I241" i="298" s="1"/>
  <c r="H53" i="298"/>
  <c r="I53" i="298" s="1"/>
  <c r="H327" i="298"/>
  <c r="I327" i="298" s="1"/>
  <c r="H63" i="298"/>
  <c r="I63" i="298" s="1"/>
  <c r="H234" i="298"/>
  <c r="I234" i="298" s="1"/>
  <c r="H284" i="298"/>
  <c r="I284" i="298" s="1"/>
  <c r="H154" i="298"/>
  <c r="I154" i="298" s="1"/>
  <c r="H245" i="298"/>
  <c r="I245" i="298" s="1"/>
  <c r="I273" i="298"/>
  <c r="H21" i="298"/>
  <c r="I21" i="298" s="1"/>
  <c r="H292" i="298"/>
  <c r="I292" i="298" s="1"/>
  <c r="H249" i="298"/>
  <c r="I249" i="298" s="1"/>
  <c r="H165" i="298"/>
  <c r="I165" i="298" s="1"/>
  <c r="I283" i="298"/>
  <c r="H257" i="298"/>
  <c r="I257" i="298" s="1"/>
  <c r="I125" i="298"/>
  <c r="H42" i="298"/>
  <c r="I42" i="298" s="1"/>
  <c r="H259" i="298"/>
  <c r="I259" i="298" s="1"/>
  <c r="H255" i="298"/>
  <c r="I255" i="298" s="1"/>
  <c r="H47" i="298"/>
  <c r="I47" i="298" s="1"/>
  <c r="H313" i="298"/>
  <c r="I313" i="298" s="1"/>
  <c r="H147" i="298"/>
  <c r="I147" i="298" s="1"/>
  <c r="I138" i="298"/>
  <c r="H174" i="298"/>
  <c r="I174" i="298" s="1"/>
  <c r="H312" i="298"/>
  <c r="I312" i="298" s="1"/>
  <c r="H322" i="298"/>
  <c r="I322" i="298" s="1"/>
  <c r="I212" i="298"/>
  <c r="H144" i="298"/>
  <c r="I144" i="298" s="1"/>
  <c r="H281" i="298"/>
  <c r="I281" i="298" s="1"/>
  <c r="H94" i="298"/>
  <c r="I94" i="298" s="1"/>
  <c r="H48" i="298"/>
  <c r="I48" i="298" s="1"/>
  <c r="H261" i="298"/>
  <c r="I261" i="298" s="1"/>
  <c r="I204" i="298"/>
  <c r="H173" i="298"/>
  <c r="I173" i="298" s="1"/>
  <c r="H170" i="298"/>
  <c r="I170" i="298" s="1"/>
  <c r="H247" i="298"/>
  <c r="I247" i="298" s="1"/>
  <c r="H303" i="298"/>
  <c r="I303" i="298" s="1"/>
  <c r="H163" i="298"/>
  <c r="I163" i="298" s="1"/>
  <c r="H344" i="298"/>
  <c r="I344" i="298" s="1"/>
  <c r="H146" i="298"/>
  <c r="I146" i="298" s="1"/>
  <c r="H137" i="298"/>
  <c r="I137" i="298" s="1"/>
  <c r="H33" i="298"/>
  <c r="I33" i="298" s="1"/>
  <c r="H20" i="298"/>
  <c r="I20" i="298" s="1"/>
  <c r="H80" i="298"/>
  <c r="I80" i="298" s="1"/>
  <c r="I145" i="298"/>
  <c r="H88" i="298"/>
  <c r="I88" i="298" s="1"/>
  <c r="H70" i="298"/>
  <c r="I70" i="298" s="1"/>
  <c r="H64" i="298"/>
  <c r="I64" i="298" s="1"/>
  <c r="H62" i="298"/>
  <c r="I62" i="298" s="1"/>
  <c r="H51" i="298"/>
  <c r="I51" i="298" s="1"/>
  <c r="H230" i="298"/>
  <c r="I230" i="298" s="1"/>
  <c r="I159" i="298"/>
  <c r="H156" i="298"/>
  <c r="I156" i="298" s="1"/>
  <c r="H191" i="298"/>
  <c r="I191" i="298" s="1"/>
  <c r="H52" i="298"/>
  <c r="I52" i="298" s="1"/>
  <c r="H333" i="298"/>
  <c r="I333" i="298" s="1"/>
  <c r="H95" i="298"/>
  <c r="I95" i="298" s="1"/>
  <c r="H285" i="298"/>
  <c r="I285" i="298" s="1"/>
  <c r="I90" i="298"/>
  <c r="H208" i="298"/>
  <c r="I208" i="298" s="1"/>
  <c r="H176" i="298"/>
  <c r="I176" i="298" s="1"/>
  <c r="I337" i="298"/>
  <c r="H38" i="298"/>
  <c r="I38" i="298" s="1"/>
  <c r="H75" i="298"/>
  <c r="I75" i="298" s="1"/>
  <c r="H155" i="298"/>
  <c r="I155" i="298" s="1"/>
  <c r="H50" i="298"/>
  <c r="I50" i="298" s="1"/>
  <c r="H226" i="298"/>
  <c r="I226" i="298" s="1"/>
  <c r="H325" i="298"/>
  <c r="I325" i="298" s="1"/>
  <c r="H151" i="298"/>
  <c r="I151" i="298" s="1"/>
  <c r="H28" i="298"/>
  <c r="I28" i="298" s="1"/>
  <c r="H110" i="298"/>
  <c r="I110" i="298" s="1"/>
  <c r="H291" i="298"/>
  <c r="I291" i="298" s="1"/>
  <c r="H136" i="298"/>
  <c r="I136" i="298" s="1"/>
  <c r="H167" i="298"/>
  <c r="I167" i="298" s="1"/>
  <c r="H76" i="298"/>
  <c r="I76" i="298" s="1"/>
  <c r="H224" i="298"/>
  <c r="I224" i="298" s="1"/>
  <c r="H126" i="298"/>
  <c r="I126" i="298" s="1"/>
  <c r="H335" i="298"/>
  <c r="I335" i="298" s="1"/>
  <c r="I336" i="298"/>
  <c r="H103" i="298"/>
  <c r="I103" i="298" s="1"/>
  <c r="H277" i="298"/>
  <c r="I277" i="298" s="1"/>
  <c r="H29" i="298"/>
  <c r="I29" i="298" s="1"/>
  <c r="H236" i="298"/>
  <c r="I236" i="298" s="1"/>
  <c r="H216" i="298"/>
  <c r="I216" i="298" s="1"/>
  <c r="H60" i="298"/>
  <c r="I60" i="298" s="1"/>
  <c r="I302" i="298"/>
  <c r="H39" i="298"/>
  <c r="I39" i="298" s="1"/>
  <c r="H306" i="298"/>
  <c r="I306" i="298" s="1"/>
  <c r="I87" i="298"/>
  <c r="H323" i="298"/>
  <c r="I323" i="298" s="1"/>
  <c r="H81" i="298"/>
  <c r="I81" i="298" s="1"/>
  <c r="I139" i="298"/>
  <c r="H172" i="298"/>
  <c r="I172" i="298" s="1"/>
  <c r="H178" i="298"/>
  <c r="I178" i="298" s="1"/>
  <c r="H211" i="298"/>
  <c r="I211" i="298" s="1"/>
  <c r="H286" i="298"/>
  <c r="I286" i="298" s="1"/>
  <c r="H240" i="298"/>
  <c r="I240" i="298" s="1"/>
  <c r="H290" i="298"/>
  <c r="I290" i="298" s="1"/>
  <c r="H206" i="298"/>
  <c r="I206" i="298" s="1"/>
  <c r="I342" i="298"/>
  <c r="H69" i="298"/>
  <c r="I69" i="298" s="1"/>
  <c r="I46" i="298"/>
  <c r="H197" i="298"/>
  <c r="I197" i="298" s="1"/>
  <c r="H32" i="298"/>
  <c r="I32" i="298" s="1"/>
  <c r="H158" i="298"/>
  <c r="I158" i="298" s="1"/>
  <c r="H274" i="298"/>
  <c r="I274" i="298" s="1"/>
  <c r="H287" i="298"/>
  <c r="I287" i="298" s="1"/>
  <c r="I127" i="298"/>
  <c r="I118" i="298"/>
  <c r="I181" i="298"/>
  <c r="H339" i="298"/>
  <c r="I339" i="298" s="1"/>
  <c r="H91" i="298"/>
  <c r="I91" i="298" s="1"/>
  <c r="H31" i="298"/>
  <c r="I31" i="298" s="1"/>
  <c r="H288" i="298"/>
  <c r="I288" i="298" s="1"/>
  <c r="H65" i="298"/>
  <c r="I65" i="298" s="1"/>
  <c r="H79" i="298"/>
  <c r="I79" i="298" s="1"/>
  <c r="I237" i="298"/>
  <c r="H213" i="298"/>
  <c r="I213" i="298" s="1"/>
  <c r="H205" i="298"/>
  <c r="I205" i="298" s="1"/>
  <c r="H43" i="298"/>
  <c r="I43" i="298" s="1"/>
  <c r="H232" i="298"/>
  <c r="I232" i="298" s="1"/>
  <c r="H272" i="298"/>
  <c r="I272" i="298" s="1"/>
  <c r="I149" i="298"/>
  <c r="H120" i="298"/>
  <c r="I120" i="298" s="1"/>
  <c r="H96" i="298"/>
  <c r="I96" i="298" s="1"/>
  <c r="I262" i="298"/>
  <c r="H243" i="298"/>
  <c r="I243" i="298" s="1"/>
  <c r="H260" i="298"/>
  <c r="I260" i="298" s="1"/>
  <c r="I194" i="298"/>
  <c r="H82" i="298"/>
  <c r="I82" i="298" s="1"/>
  <c r="H19" i="298"/>
  <c r="I19" i="298" s="1"/>
  <c r="H74" i="298"/>
  <c r="I74" i="298" s="1"/>
  <c r="H57" i="298"/>
  <c r="I57" i="298" s="1"/>
  <c r="H242" i="298"/>
  <c r="I242" i="298" s="1"/>
  <c r="H304" i="298"/>
  <c r="I304" i="298" s="1"/>
  <c r="H279" i="298"/>
  <c r="I279" i="298" s="1"/>
  <c r="H153" i="298"/>
  <c r="I153" i="298" s="1"/>
  <c r="I148" i="298"/>
  <c r="H97" i="298"/>
  <c r="I97" i="298" s="1"/>
  <c r="I85" i="298"/>
  <c r="H77" i="298"/>
  <c r="I77" i="298" s="1"/>
  <c r="H180" i="298"/>
  <c r="I180" i="298" s="1"/>
  <c r="H264" i="298"/>
  <c r="I264" i="298" s="1"/>
  <c r="H318" i="298"/>
  <c r="I318" i="298" s="1"/>
  <c r="H106" i="298"/>
  <c r="I106" i="298" s="1"/>
  <c r="H45" i="298"/>
  <c r="I45" i="298" s="1"/>
  <c r="H25" i="298"/>
  <c r="I25" i="298" s="1"/>
  <c r="H35" i="298"/>
  <c r="I35" i="298" s="1"/>
  <c r="I238" i="298"/>
  <c r="H222" i="298"/>
  <c r="I222" i="298" s="1"/>
  <c r="I214" i="298"/>
  <c r="H92" i="298"/>
  <c r="I92" i="298" s="1"/>
  <c r="H266" i="298"/>
  <c r="I266" i="298" s="1"/>
  <c r="H162" i="298"/>
  <c r="I162" i="298" s="1"/>
  <c r="H124" i="298"/>
  <c r="I124" i="298" s="1"/>
  <c r="H22" i="298"/>
  <c r="I22" i="298" s="1"/>
  <c r="H235" i="298"/>
  <c r="I235" i="298" s="1"/>
  <c r="H160" i="298"/>
  <c r="I160" i="298" s="1"/>
  <c r="H141" i="298"/>
  <c r="I141" i="298" s="1"/>
  <c r="H161" i="298"/>
  <c r="I161" i="298" s="1"/>
  <c r="I113" i="298"/>
  <c r="H207" i="298"/>
  <c r="I207" i="298" s="1"/>
  <c r="H311" i="298"/>
  <c r="I311" i="298" s="1"/>
  <c r="H166" i="298"/>
  <c r="I166" i="298" s="1"/>
  <c r="H280" i="298"/>
  <c r="I280" i="298" s="1"/>
  <c r="H334" i="298"/>
  <c r="I334" i="298" s="1"/>
  <c r="H309" i="298"/>
  <c r="I309" i="298" s="1"/>
  <c r="H320" i="298"/>
  <c r="I320" i="298" s="1"/>
  <c r="H102" i="298"/>
  <c r="I102" i="298" s="1"/>
  <c r="H23" i="298"/>
  <c r="I23" i="298" s="1"/>
  <c r="H58" i="298"/>
  <c r="I58" i="298" s="1"/>
  <c r="I231" i="298"/>
  <c r="I128" i="298"/>
  <c r="H129" i="298"/>
  <c r="I129" i="298" s="1"/>
  <c r="H278" i="298"/>
  <c r="I278" i="298" s="1"/>
  <c r="H182" i="298"/>
  <c r="I182" i="298" s="1"/>
  <c r="H265" i="298"/>
  <c r="I265" i="298" s="1"/>
  <c r="H340" i="298"/>
  <c r="I340" i="298" s="1"/>
  <c r="I133" i="298"/>
  <c r="H276" i="298"/>
  <c r="I276" i="298" s="1"/>
  <c r="I202" i="298"/>
  <c r="I328" i="298"/>
  <c r="H30" i="298"/>
  <c r="I30" i="298" s="1"/>
  <c r="H134" i="298"/>
  <c r="I134" i="298" s="1"/>
  <c r="H112" i="298"/>
  <c r="I112" i="298" s="1"/>
  <c r="H49" i="298"/>
  <c r="I49" i="298" s="1"/>
  <c r="H188" i="298"/>
  <c r="I188" i="298" s="1"/>
  <c r="H67" i="298"/>
  <c r="I67" i="298" s="1"/>
  <c r="H220" i="298"/>
  <c r="I220" i="298" s="1"/>
  <c r="H152" i="298"/>
  <c r="I152" i="298" s="1"/>
  <c r="H185" i="298"/>
  <c r="I185" i="298" s="1"/>
  <c r="H108" i="298"/>
  <c r="I108" i="298" s="1"/>
  <c r="H186" i="298"/>
  <c r="I186" i="298" s="1"/>
  <c r="H252" i="298"/>
  <c r="I252" i="298" s="1"/>
  <c r="H179" i="298"/>
  <c r="I179" i="298" s="1"/>
  <c r="H150" i="298"/>
  <c r="I150" i="298" s="1"/>
  <c r="H140" i="298"/>
  <c r="I140" i="298" s="1"/>
  <c r="H101" i="298"/>
  <c r="I101" i="298" s="1"/>
  <c r="H122" i="298"/>
  <c r="I122" i="298" s="1"/>
  <c r="I142" i="298"/>
  <c r="I198" i="298"/>
  <c r="H297" i="298"/>
  <c r="I297" i="298" s="1"/>
  <c r="H123" i="298"/>
  <c r="I123" i="298" s="1"/>
  <c r="I130" i="298"/>
  <c r="H248" i="298"/>
  <c r="I248" i="298" s="1"/>
  <c r="H269" i="298"/>
  <c r="I269" i="298" s="1"/>
  <c r="I117" i="298"/>
  <c r="I169" i="298"/>
  <c r="H27" i="298"/>
  <c r="I27" i="298" s="1"/>
  <c r="H89" i="298"/>
  <c r="I89" i="298" s="1"/>
  <c r="H24" i="298"/>
  <c r="I24" i="298" s="1"/>
  <c r="H229" i="298"/>
  <c r="I229" i="298" s="1"/>
  <c r="H221" i="298"/>
  <c r="I221" i="298" s="1"/>
  <c r="H132" i="298"/>
  <c r="I132" i="298" s="1"/>
  <c r="H267" i="298"/>
  <c r="I267" i="298" s="1"/>
  <c r="H329" i="298"/>
  <c r="I329" i="298" s="1"/>
  <c r="H36" i="298"/>
  <c r="I36" i="298" s="1"/>
  <c r="H317" i="298"/>
  <c r="I317" i="298" s="1"/>
  <c r="H251" i="298"/>
  <c r="I251" i="298" s="1"/>
  <c r="H71" i="298"/>
  <c r="I71" i="298" s="1"/>
  <c r="I131" i="298"/>
  <c r="H201" i="298"/>
  <c r="I201" i="298" s="1"/>
  <c r="H109" i="298"/>
  <c r="I109" i="298" s="1"/>
  <c r="H59" i="298"/>
  <c r="I59" i="298" s="1"/>
  <c r="H326" i="298"/>
  <c r="I326" i="298" s="1"/>
  <c r="H308" i="298"/>
  <c r="I308" i="298" s="1"/>
  <c r="H72" i="298"/>
  <c r="I72" i="298" s="1"/>
  <c r="H228" i="298"/>
  <c r="I228" i="298" s="1"/>
  <c r="H209" i="298"/>
  <c r="I209" i="298" s="1"/>
  <c r="H93" i="298"/>
  <c r="I93" i="298" s="1"/>
  <c r="H111" i="298"/>
  <c r="I111" i="298" s="1"/>
  <c r="I104" i="298"/>
  <c r="H54" i="298"/>
  <c r="I54" i="298" s="1"/>
  <c r="H295" i="298"/>
  <c r="I295" i="298" s="1"/>
  <c r="H294" i="298"/>
  <c r="I294" i="298" s="1"/>
  <c r="H270" i="298"/>
  <c r="I270" i="298" s="1"/>
  <c r="H199" i="298"/>
  <c r="I199" i="298" s="1"/>
  <c r="I293" i="298"/>
  <c r="I187" i="298"/>
  <c r="H341" i="298"/>
  <c r="I341" i="298" s="1"/>
  <c r="H324" i="298"/>
  <c r="I324" i="298" s="1"/>
  <c r="H331" i="298"/>
  <c r="I331" i="298" s="1"/>
  <c r="I175" i="298"/>
  <c r="I268" i="298"/>
  <c r="H300" i="298"/>
  <c r="I300" i="298" s="1"/>
  <c r="H203" i="298"/>
  <c r="I203" i="298" s="1"/>
  <c r="H330" i="298"/>
  <c r="I330" i="298" s="1"/>
  <c r="H310" i="298"/>
  <c r="I310" i="298" s="1"/>
  <c r="H227" i="298"/>
  <c r="I227" i="298" s="1"/>
  <c r="H217" i="298"/>
  <c r="I217" i="298" s="1"/>
  <c r="I210" i="298"/>
  <c r="H184" i="298"/>
  <c r="I184" i="298" s="1"/>
  <c r="H296" i="298"/>
  <c r="I296" i="298" s="1"/>
  <c r="H271" i="298"/>
  <c r="I271" i="298" s="1"/>
  <c r="H192" i="298"/>
  <c r="I192" i="298" s="1"/>
  <c r="H78" i="298"/>
  <c r="I78" i="298" s="1"/>
  <c r="H61" i="298"/>
  <c r="I61" i="298" s="1"/>
  <c r="H55" i="298"/>
  <c r="I55" i="298" s="1"/>
  <c r="H225" i="298"/>
  <c r="I225" i="298" s="1"/>
  <c r="I218" i="298"/>
  <c r="H289" i="298"/>
  <c r="I289" i="298" s="1"/>
  <c r="H105" i="298"/>
  <c r="I105" i="298" s="1"/>
  <c r="I254" i="298"/>
  <c r="I177" i="298"/>
  <c r="I315" i="298"/>
  <c r="I196" i="298"/>
  <c r="H239" i="298"/>
  <c r="I239" i="298" s="1"/>
  <c r="H223" i="298"/>
  <c r="I223" i="298" s="1"/>
  <c r="L184" i="298" l="1"/>
  <c r="L81" i="298"/>
  <c r="L77" i="298"/>
  <c r="L108" i="298"/>
  <c r="L261" i="298"/>
  <c r="L27" i="298"/>
  <c r="L327" i="298"/>
  <c r="L229" i="298"/>
  <c r="L127" i="298"/>
  <c r="L68" i="298"/>
  <c r="L340" i="298"/>
  <c r="L257" i="298"/>
  <c r="L154" i="298"/>
  <c r="L172" i="298"/>
  <c r="L274" i="298"/>
  <c r="L49" i="298"/>
  <c r="L25" i="298"/>
  <c r="L265" i="298"/>
  <c r="L150" i="298"/>
  <c r="L255" i="298"/>
  <c r="L223" i="298"/>
  <c r="L165" i="298"/>
  <c r="L239" i="298"/>
  <c r="L245" i="298"/>
  <c r="L121" i="298"/>
  <c r="L37" i="298"/>
  <c r="L163" i="298"/>
  <c r="L343" i="298"/>
  <c r="L140" i="298"/>
  <c r="L259" i="298"/>
  <c r="L69" i="298"/>
  <c r="L216" i="298"/>
  <c r="L247" i="298"/>
  <c r="L22" i="298"/>
  <c r="L91" i="298"/>
  <c r="L232" i="298"/>
  <c r="L241" i="298"/>
  <c r="L211" i="298"/>
  <c r="L248" i="298"/>
  <c r="L126" i="298"/>
  <c r="L51" i="298"/>
  <c r="L56" i="298"/>
  <c r="L109" i="298"/>
  <c r="L262" i="298"/>
  <c r="L123" i="298"/>
  <c r="L185" i="298"/>
  <c r="L199" i="298"/>
  <c r="L156" i="298"/>
  <c r="L303" i="298"/>
  <c r="L94" i="298"/>
  <c r="L335" i="298"/>
  <c r="L113" i="298"/>
  <c r="L266" i="298"/>
  <c r="L92" i="298"/>
  <c r="L70" i="298"/>
  <c r="L106" i="298"/>
  <c r="L120" i="298"/>
  <c r="L320" i="298"/>
  <c r="L289" i="298"/>
  <c r="L162" i="298"/>
  <c r="L287" i="298"/>
  <c r="L311" i="298"/>
  <c r="L122" i="298"/>
  <c r="L171" i="298"/>
  <c r="L65" i="298"/>
  <c r="L195" i="298"/>
  <c r="L208" i="298"/>
  <c r="L235" i="298"/>
  <c r="L249" i="298"/>
  <c r="L275" i="298"/>
  <c r="L298" i="298"/>
  <c r="L26" i="298"/>
  <c r="L269" i="298"/>
  <c r="L297" i="298"/>
  <c r="L74" i="298"/>
  <c r="L147" i="298"/>
  <c r="L181" i="298"/>
  <c r="L252" i="298"/>
  <c r="L179" i="298"/>
  <c r="L222" i="298"/>
  <c r="L62" i="298"/>
  <c r="L284" i="298"/>
  <c r="L57" i="298"/>
  <c r="L90" i="298"/>
  <c r="L32" i="298"/>
  <c r="L19" i="298"/>
  <c r="L273" i="298"/>
  <c r="L317" i="298"/>
  <c r="L24" i="298"/>
  <c r="L112" i="298"/>
  <c r="L71" i="298"/>
  <c r="L330" i="298"/>
  <c r="L170" i="298"/>
  <c r="L111" i="298"/>
  <c r="L145" i="298"/>
  <c r="L98" i="298"/>
  <c r="L301" i="298"/>
  <c r="L137" i="298"/>
  <c r="L99" i="298"/>
  <c r="L280" i="298"/>
  <c r="L276" i="298"/>
  <c r="L63" i="298"/>
  <c r="L97" i="298"/>
  <c r="L183" i="298"/>
  <c r="L166" i="298"/>
  <c r="L105" i="298"/>
  <c r="L161" i="298"/>
  <c r="L188" i="298"/>
  <c r="L72" i="298"/>
  <c r="L258" i="298"/>
  <c r="L207" i="298"/>
  <c r="L153" i="298"/>
  <c r="L82" i="298"/>
  <c r="L84" i="298"/>
  <c r="L40" i="298"/>
  <c r="L308" i="298"/>
  <c r="L321" i="298"/>
  <c r="L129" i="298"/>
  <c r="L39" i="298"/>
  <c r="L96" i="298"/>
  <c r="L285" i="298"/>
  <c r="L230" i="298"/>
  <c r="L331" i="298"/>
  <c r="L304" i="298"/>
  <c r="L288" i="298"/>
  <c r="L282" i="298"/>
  <c r="L277" i="298"/>
  <c r="L218" i="298"/>
  <c r="L151" i="298"/>
  <c r="L270" i="298"/>
  <c r="L272" i="298"/>
  <c r="L310" i="298"/>
  <c r="L178" i="298"/>
  <c r="L236" i="298"/>
  <c r="L50" i="298"/>
  <c r="L93" i="298"/>
  <c r="L200" i="298"/>
  <c r="L256" i="298"/>
  <c r="L21" i="298"/>
  <c r="L302" i="298"/>
  <c r="L143" i="298"/>
  <c r="L224" i="298"/>
  <c r="L313" i="298"/>
  <c r="L28" i="298"/>
  <c r="L103" i="298"/>
  <c r="L244" i="298"/>
  <c r="L227" i="298"/>
  <c r="L45" i="298"/>
  <c r="L206" i="298"/>
  <c r="L144" i="298"/>
  <c r="L59" i="298"/>
  <c r="L132" i="298"/>
  <c r="L47" i="298"/>
  <c r="L73" i="298"/>
  <c r="L201" i="298"/>
  <c r="L44" i="298"/>
  <c r="L221" i="298"/>
  <c r="L213" i="298"/>
  <c r="L210" i="298"/>
  <c r="L64" i="298"/>
  <c r="L101" i="298"/>
  <c r="L130" i="298"/>
  <c r="L58" i="298"/>
  <c r="L152" i="298"/>
  <c r="L226" i="298"/>
  <c r="L67" i="298"/>
  <c r="L61" i="298"/>
  <c r="L35" i="298"/>
  <c r="L135" i="298"/>
  <c r="L42" i="298"/>
  <c r="L242" i="298"/>
  <c r="L54" i="298"/>
  <c r="L197" i="298"/>
  <c r="L60" i="298"/>
  <c r="L203" i="298"/>
  <c r="L104" i="298"/>
  <c r="L233" i="298"/>
  <c r="L180" i="298"/>
  <c r="L53" i="298"/>
  <c r="L134" i="298"/>
  <c r="L95" i="298"/>
  <c r="L300" i="298"/>
  <c r="L332" i="298"/>
  <c r="L279" i="298"/>
  <c r="L312" i="298"/>
  <c r="L85" i="298"/>
  <c r="L309" i="298"/>
  <c r="L267" i="298"/>
  <c r="L214" i="298"/>
  <c r="L193" i="298"/>
  <c r="L116" i="298"/>
  <c r="L146" i="298"/>
  <c r="L339" i="298"/>
  <c r="L158" i="298"/>
  <c r="L281" i="298"/>
  <c r="L174" i="298"/>
  <c r="L100" i="298"/>
  <c r="L246" i="298"/>
  <c r="L191" i="298"/>
  <c r="L292" i="298"/>
  <c r="L260" i="298"/>
  <c r="L344" i="298"/>
  <c r="L79" i="298"/>
  <c r="L324" i="298"/>
  <c r="L238" i="298"/>
  <c r="L264" i="298"/>
  <c r="L243" i="298"/>
  <c r="L119" i="298"/>
  <c r="L299" i="298"/>
  <c r="L325" i="298"/>
  <c r="L124" i="298"/>
  <c r="L296" i="298"/>
  <c r="L88" i="298"/>
  <c r="L33" i="298"/>
  <c r="L278" i="298"/>
  <c r="L190" i="298"/>
  <c r="L87" i="298"/>
  <c r="L286" i="298"/>
  <c r="L157" i="298"/>
  <c r="L115" i="298"/>
  <c r="L29" i="298"/>
  <c r="L75" i="298"/>
  <c r="L225" i="298"/>
  <c r="L52" i="298"/>
  <c r="L182" i="298"/>
  <c r="L290" i="298"/>
  <c r="L240" i="298"/>
  <c r="L329" i="298"/>
  <c r="L323" i="298"/>
  <c r="L237" i="298"/>
  <c r="L155" i="298"/>
  <c r="L31" i="298"/>
  <c r="L253" i="298"/>
  <c r="L167" i="298"/>
  <c r="L254" i="298"/>
  <c r="L217" i="298"/>
  <c r="L186" i="298"/>
  <c r="L102" i="298"/>
  <c r="L294" i="298"/>
  <c r="L219" i="298"/>
  <c r="L118" i="298"/>
  <c r="L78" i="298"/>
  <c r="L271" i="298"/>
  <c r="L80" i="298"/>
  <c r="L173" i="298"/>
  <c r="L319" i="298"/>
  <c r="L209" i="298"/>
  <c r="L314" i="298"/>
  <c r="L107" i="298"/>
  <c r="L89" i="298"/>
  <c r="L76" i="298"/>
  <c r="L212" i="298"/>
  <c r="L234" i="298"/>
  <c r="L318" i="298"/>
  <c r="L41" i="298"/>
  <c r="L295" i="298"/>
  <c r="L136" i="298"/>
  <c r="L131" i="298"/>
  <c r="L205" i="298"/>
  <c r="L23" i="298"/>
  <c r="L55" i="298"/>
  <c r="L322" i="298"/>
  <c r="L334" i="298"/>
  <c r="L38" i="298"/>
  <c r="L160" i="298"/>
  <c r="L326" i="298"/>
  <c r="L30" i="298"/>
  <c r="L307" i="298"/>
  <c r="L228" i="298"/>
  <c r="L36" i="298"/>
  <c r="L220" i="298"/>
  <c r="L34" i="298"/>
  <c r="L141" i="298"/>
  <c r="L110" i="298"/>
  <c r="L341" i="298"/>
  <c r="L168" i="298"/>
  <c r="L86" i="298"/>
  <c r="L251" i="298"/>
  <c r="L306" i="298"/>
  <c r="L20" i="298"/>
  <c r="L43" i="298"/>
  <c r="L48" i="298"/>
  <c r="L291" i="298"/>
  <c r="L176" i="298"/>
  <c r="L192" i="298"/>
  <c r="L333" i="298"/>
</calcChain>
</file>

<file path=xl/sharedStrings.xml><?xml version="1.0" encoding="utf-8"?>
<sst xmlns="http://schemas.openxmlformats.org/spreadsheetml/2006/main" count="19640" uniqueCount="2390">
  <si>
    <t>Statistical release</t>
  </si>
  <si>
    <t>Breastfeeding initiation and prevalence at 6 to 8 weeks</t>
  </si>
  <si>
    <t>Contents</t>
  </si>
  <si>
    <t>Context</t>
  </si>
  <si>
    <t>Summary of results</t>
  </si>
  <si>
    <t>Contact for further enquiries</t>
  </si>
  <si>
    <t>Kingston</t>
  </si>
  <si>
    <t>Newham</t>
  </si>
  <si>
    <t>Waltham Forest</t>
  </si>
  <si>
    <t>Havering</t>
  </si>
  <si>
    <t>Hounslow</t>
  </si>
  <si>
    <t>Croydon</t>
  </si>
  <si>
    <t>Islington</t>
  </si>
  <si>
    <t>Enfield</t>
  </si>
  <si>
    <t>Barnet</t>
  </si>
  <si>
    <t>Ealing</t>
  </si>
  <si>
    <t>Bromley</t>
  </si>
  <si>
    <t>Lambeth</t>
  </si>
  <si>
    <t>Wandsworth</t>
  </si>
  <si>
    <t>Harrow</t>
  </si>
  <si>
    <t>Hillingdon</t>
  </si>
  <si>
    <t>Camden</t>
  </si>
  <si>
    <t>Redbridge</t>
  </si>
  <si>
    <t>Tower Hamlets</t>
  </si>
  <si>
    <t>Southwark</t>
  </si>
  <si>
    <t>Lewisham</t>
  </si>
  <si>
    <t>Source: Department of Health, Integrated Performance Measure Return</t>
  </si>
  <si>
    <t>Quarter</t>
  </si>
  <si>
    <t>Maternites</t>
  </si>
  <si>
    <t>Breastfeeding</t>
  </si>
  <si>
    <t>Infants due a 6–8 week check</t>
  </si>
  <si>
    <t>Infants being breastfed (Totally + Partially)</t>
  </si>
  <si>
    <t>Difference between percentage of mothers initiating breastfeeding and prevalence of breastfeeding at 6-8 weeks (% of those initiating)</t>
  </si>
  <si>
    <t>No.</t>
  </si>
  <si>
    <t>% of maternities</t>
  </si>
  <si>
    <t xml:space="preserve">% of all infants </t>
  </si>
  <si>
    <t>%</t>
  </si>
  <si>
    <t>2008/09 OT</t>
  </si>
  <si>
    <t>2009/10 OT</t>
  </si>
  <si>
    <t>2010/11 OT</t>
  </si>
  <si>
    <t>2011/12 OT</t>
  </si>
  <si>
    <t>2012/13 OT</t>
  </si>
  <si>
    <t>Notes:</t>
  </si>
  <si>
    <t>1. Shaded and blank cells indicates reported data that do not pass the data quality checks.  For further details of the checks, see definitions sheet.</t>
  </si>
  <si>
    <t>2. Comparisons with quarters before 2010/11 Q4 need to be made with caution due to the high level of not knowns.</t>
  </si>
  <si>
    <t>Year / Quarter</t>
  </si>
  <si>
    <t>Maternities</t>
  </si>
  <si>
    <t>Not breastfeeding</t>
  </si>
  <si>
    <t>Not known</t>
  </si>
  <si>
    <t>confidence interval</t>
  </si>
  <si>
    <t>2003/04 OT</t>
  </si>
  <si>
    <t>2004/05 OT</t>
  </si>
  <si>
    <t>2005/06 OT</t>
  </si>
  <si>
    <t>2006/07 OT</t>
  </si>
  <si>
    <t>2007/08 OT</t>
  </si>
  <si>
    <t>Totally</t>
  </si>
  <si>
    <t>Partially</t>
  </si>
  <si>
    <t>95% confidence interval</t>
  </si>
  <si>
    <t>% of all infants</t>
  </si>
  <si>
    <t>Coverage Target 85%</t>
  </si>
  <si>
    <t>Coverage Target 90%</t>
  </si>
  <si>
    <t>Coverage Target 95%</t>
  </si>
  <si>
    <t>Number of maternities (1)</t>
  </si>
  <si>
    <t>Maternities where breastfeeding was known (2)</t>
  </si>
  <si>
    <t>Maternities whose breastfeeding status not known (3)</t>
  </si>
  <si>
    <t>2013/14 Q1</t>
  </si>
  <si>
    <t>2013/14 Q2</t>
  </si>
  <si>
    <t>2013/14 Q3</t>
  </si>
  <si>
    <t>2013/14 Q4</t>
  </si>
  <si>
    <t>Code</t>
  </si>
  <si>
    <t>Name</t>
  </si>
  <si>
    <t>No. not initiated</t>
  </si>
  <si>
    <t>No. initiated</t>
  </si>
  <si>
    <t>RCF</t>
  </si>
  <si>
    <t>Airedale NHS Foundation Trust</t>
  </si>
  <si>
    <t>RTK</t>
  </si>
  <si>
    <t>RF4</t>
  </si>
  <si>
    <t>RVL</t>
  </si>
  <si>
    <t>RFF</t>
  </si>
  <si>
    <t>Barnsley Hospital NHS Foundation Trust</t>
  </si>
  <si>
    <t>R1H</t>
  </si>
  <si>
    <t>RDD</t>
  </si>
  <si>
    <t>RC1</t>
  </si>
  <si>
    <t>RLU</t>
  </si>
  <si>
    <t>Birmingham Women's NHS Foundation Trust</t>
  </si>
  <si>
    <t>RXL</t>
  </si>
  <si>
    <t>Blackpool Teaching Hospitals NHS Foundation Trust</t>
  </si>
  <si>
    <t>RMC</t>
  </si>
  <si>
    <t>Bolton NHS Foundation Trust</t>
  </si>
  <si>
    <t>RAE</t>
  </si>
  <si>
    <t>Bradford Teaching Hospitals NHS Foundation Trust</t>
  </si>
  <si>
    <t>RXH</t>
  </si>
  <si>
    <t>Brighton and Sussex University Hospitals NHS Trust</t>
  </si>
  <si>
    <t>RXQ</t>
  </si>
  <si>
    <t>RJF</t>
  </si>
  <si>
    <t>Burton Hospitals NHS Foundation Trust</t>
  </si>
  <si>
    <t>RWY</t>
  </si>
  <si>
    <t>RGT</t>
  </si>
  <si>
    <t>RW3</t>
  </si>
  <si>
    <t>Central Manchester University Hospitals NHS Foundation Trust</t>
  </si>
  <si>
    <t>RQM</t>
  </si>
  <si>
    <t>Chelsea and Westminster Hospital NHS Foundation Trust</t>
  </si>
  <si>
    <t>RFS</t>
  </si>
  <si>
    <t>Chesterfield Royal Hospital NHS Foundation Trust</t>
  </si>
  <si>
    <t>RLN</t>
  </si>
  <si>
    <t>RDE</t>
  </si>
  <si>
    <t>Colchester Hospital University NHS Foundation Trust</t>
  </si>
  <si>
    <t>RJR</t>
  </si>
  <si>
    <t>Countess Of Chester Hospital NHS Foundation Trust</t>
  </si>
  <si>
    <t>RXP</t>
  </si>
  <si>
    <t>County Durham and Darlington NHS Foundation Trust</t>
  </si>
  <si>
    <t>RJ6</t>
  </si>
  <si>
    <t>Croydon Health Services NHS Trust</t>
  </si>
  <si>
    <t>RN7</t>
  </si>
  <si>
    <t>RTG</t>
  </si>
  <si>
    <t>RP5</t>
  </si>
  <si>
    <t>RBD</t>
  </si>
  <si>
    <t>Dorset County Hospital NHS Foundation Trust</t>
  </si>
  <si>
    <t>RC3</t>
  </si>
  <si>
    <t>RWH</t>
  </si>
  <si>
    <t>RJN</t>
  </si>
  <si>
    <t>RVV</t>
  </si>
  <si>
    <t>East Kent Hospitals University NHS Foundation Trust</t>
  </si>
  <si>
    <t>RXR</t>
  </si>
  <si>
    <t>East Lancashire Hospitals NHS Trust</t>
  </si>
  <si>
    <t>RXC</t>
  </si>
  <si>
    <t>RVR</t>
  </si>
  <si>
    <t>Epsom and St Helier University Hospitals NHS Trust</t>
  </si>
  <si>
    <t>RDU</t>
  </si>
  <si>
    <t>RR7</t>
  </si>
  <si>
    <t>Gateshead Health NHS Foundation Trust</t>
  </si>
  <si>
    <t>RLT</t>
  </si>
  <si>
    <t>George Eliot Hospital NHS Trust</t>
  </si>
  <si>
    <t>RTE</t>
  </si>
  <si>
    <t>Gloucestershire Hospitals NHS Foundation Trust</t>
  </si>
  <si>
    <t>RN3</t>
  </si>
  <si>
    <t>RJ1</t>
  </si>
  <si>
    <t>Guy's and St Thomas' NHS Foundation Trust</t>
  </si>
  <si>
    <t>RN5</t>
  </si>
  <si>
    <t>RCD</t>
  </si>
  <si>
    <t>Harrogate and District NHS Foundation Trust</t>
  </si>
  <si>
    <t>RR1</t>
  </si>
  <si>
    <t>Heart Of England NHS Foundation Trust</t>
  </si>
  <si>
    <t>RD7</t>
  </si>
  <si>
    <t>RQQ</t>
  </si>
  <si>
    <t>Hinchingbrooke Health Care NHS Trust</t>
  </si>
  <si>
    <t>RQX</t>
  </si>
  <si>
    <t>Homerton University Hospital NHS Foundation Trust</t>
  </si>
  <si>
    <t>RWA</t>
  </si>
  <si>
    <t>RYJ</t>
  </si>
  <si>
    <t>RGQ</t>
  </si>
  <si>
    <t>R1F</t>
  </si>
  <si>
    <t>RGP</t>
  </si>
  <si>
    <t>James Paget University Hospitals NHS Foundation Trust</t>
  </si>
  <si>
    <t>RNQ</t>
  </si>
  <si>
    <t>RJZ</t>
  </si>
  <si>
    <t>RAX</t>
  </si>
  <si>
    <t>Kingston Hospital NHS Foundation Trust</t>
  </si>
  <si>
    <t>RXN</t>
  </si>
  <si>
    <t>RR8</t>
  </si>
  <si>
    <t>Leeds Teaching Hospitals NHS Trust</t>
  </si>
  <si>
    <t>RJ2</t>
  </si>
  <si>
    <t>REP</t>
  </si>
  <si>
    <t>Liverpool Women's NHS Foundation Trust</t>
  </si>
  <si>
    <t>RC9</t>
  </si>
  <si>
    <t>Luton and Dunstable University Hospital NHS Foundation Trust</t>
  </si>
  <si>
    <t>RWF</t>
  </si>
  <si>
    <t>Maidstone and Tunbridge Wells NHS Trust</t>
  </si>
  <si>
    <t>RPA</t>
  </si>
  <si>
    <t>RBT</t>
  </si>
  <si>
    <t>Mid Cheshire Hospitals NHS Foundation Trust</t>
  </si>
  <si>
    <t>RQ8</t>
  </si>
  <si>
    <t>Mid Essex Hospital Services NHS Trust</t>
  </si>
  <si>
    <t>RJD</t>
  </si>
  <si>
    <t>RXF</t>
  </si>
  <si>
    <t>Mid Yorkshire Hospitals NHS Trust</t>
  </si>
  <si>
    <t>RD8</t>
  </si>
  <si>
    <t>Milton Keynes Hospital NHS Foundation Trust</t>
  </si>
  <si>
    <t>RM1</t>
  </si>
  <si>
    <t>RVJ</t>
  </si>
  <si>
    <t>North Bristol NHS Trust</t>
  </si>
  <si>
    <t>RNL</t>
  </si>
  <si>
    <t>North Cumbria University Hospitals NHS Trust</t>
  </si>
  <si>
    <t>RAP</t>
  </si>
  <si>
    <t>North Middlesex University Hospital NHS Trust</t>
  </si>
  <si>
    <t>RVW</t>
  </si>
  <si>
    <t>RV8</t>
  </si>
  <si>
    <t>RNS</t>
  </si>
  <si>
    <t>Northampton General Hospital NHS Trust</t>
  </si>
  <si>
    <t>RBZ</t>
  </si>
  <si>
    <t>RJL</t>
  </si>
  <si>
    <t>RTF</t>
  </si>
  <si>
    <t>Northumbria Healthcare NHS Foundation Trust</t>
  </si>
  <si>
    <t>RX1</t>
  </si>
  <si>
    <t>Nottingham University Hospitals NHS Trust</t>
  </si>
  <si>
    <t>RTH</t>
  </si>
  <si>
    <t>Oxford University Hospitals NHS Trust</t>
  </si>
  <si>
    <t>RW6</t>
  </si>
  <si>
    <t>Pennine Acute Hospitals NHS Trust</t>
  </si>
  <si>
    <t>RGN</t>
  </si>
  <si>
    <t>Peterborough and Stamford Hospitals NHS Foundation Trust</t>
  </si>
  <si>
    <t>RK9</t>
  </si>
  <si>
    <t>Plymouth Hospitals NHS Trust</t>
  </si>
  <si>
    <t>RD3</t>
  </si>
  <si>
    <t>RHU</t>
  </si>
  <si>
    <t>Portsmouth Hospitals NHS Trust</t>
  </si>
  <si>
    <t>RHW</t>
  </si>
  <si>
    <t>Royal Berkshire NHS Foundation Trust</t>
  </si>
  <si>
    <t>REF</t>
  </si>
  <si>
    <t>Royal Cornwall Hospitals NHS Trust</t>
  </si>
  <si>
    <t>RH8</t>
  </si>
  <si>
    <t>Royal Devon and Exeter NHS Foundation Trust</t>
  </si>
  <si>
    <t>RAL</t>
  </si>
  <si>
    <t>RA2</t>
  </si>
  <si>
    <t>Royal Surrey County Hospital NHS Foundation Trust</t>
  </si>
  <si>
    <t>RNZ</t>
  </si>
  <si>
    <t>Salisbury NHS Foundation Trust</t>
  </si>
  <si>
    <t>RXK</t>
  </si>
  <si>
    <t>RHQ</t>
  </si>
  <si>
    <t>RK5</t>
  </si>
  <si>
    <t>Sherwood Forest Hospitals NHS Foundation Trust</t>
  </si>
  <si>
    <t>RXW</t>
  </si>
  <si>
    <t>RA9</t>
  </si>
  <si>
    <t>RYQ</t>
  </si>
  <si>
    <t>RTR</t>
  </si>
  <si>
    <t>RE9</t>
  </si>
  <si>
    <t>South Tyneside NHS Foundation Trust</t>
  </si>
  <si>
    <t>RJC</t>
  </si>
  <si>
    <t>South Warwickshire NHS Foundation Trust</t>
  </si>
  <si>
    <t>RAJ</t>
  </si>
  <si>
    <t>RVY</t>
  </si>
  <si>
    <t>Southport and Ormskirk Hospital NHS Trust</t>
  </si>
  <si>
    <t>RJ7</t>
  </si>
  <si>
    <t>RBN</t>
  </si>
  <si>
    <t>St Helens and Knowsley Hospitals NHS Trust</t>
  </si>
  <si>
    <t>RWJ</t>
  </si>
  <si>
    <t>Stockport NHS Foundation Trust</t>
  </si>
  <si>
    <t>RTP</t>
  </si>
  <si>
    <t>RMP</t>
  </si>
  <si>
    <t>Tameside Hospital NHS Foundation Trust</t>
  </si>
  <si>
    <t>RBA</t>
  </si>
  <si>
    <t>RNA</t>
  </si>
  <si>
    <t>The Dudley Group NHS Foundation Trust</t>
  </si>
  <si>
    <t>RAS</t>
  </si>
  <si>
    <t>The Hillingdon Hospitals NHS Foundation Trust</t>
  </si>
  <si>
    <t>RTD</t>
  </si>
  <si>
    <t>RQW</t>
  </si>
  <si>
    <t>RCX</t>
  </si>
  <si>
    <t>RFR</t>
  </si>
  <si>
    <t>The Rotherham NHS Foundation Trust</t>
  </si>
  <si>
    <t>RDZ</t>
  </si>
  <si>
    <t>RL4</t>
  </si>
  <si>
    <t>The Royal Wolverhampton NHS Trust</t>
  </si>
  <si>
    <t>RKE</t>
  </si>
  <si>
    <t>RWD</t>
  </si>
  <si>
    <t>United Lincolnshire Hospitals NHS Trust</t>
  </si>
  <si>
    <t>RRV</t>
  </si>
  <si>
    <t>University College London Hospitals NHS Foundation Trust</t>
  </si>
  <si>
    <t>RJE</t>
  </si>
  <si>
    <t>RM2</t>
  </si>
  <si>
    <t>University Hospital Of South Manchester NHS Foundation Trust</t>
  </si>
  <si>
    <t>RHM</t>
  </si>
  <si>
    <t>RA7</t>
  </si>
  <si>
    <t>University Hospitals Bristol NHS Foundation Trust</t>
  </si>
  <si>
    <t>RKB</t>
  </si>
  <si>
    <t>University Hospitals Coventry and Warwickshire NHS Trust</t>
  </si>
  <si>
    <t>RWE</t>
  </si>
  <si>
    <t>RTX</t>
  </si>
  <si>
    <t>University Hospitals Of Morecambe Bay NHS Foundation Trust</t>
  </si>
  <si>
    <t>RBK</t>
  </si>
  <si>
    <t>Walsall Healthcare NHS Trust</t>
  </si>
  <si>
    <t>RWW</t>
  </si>
  <si>
    <t>Warrington and Halton Hospitals NHS Foundation Trust</t>
  </si>
  <si>
    <t>RWG</t>
  </si>
  <si>
    <t>West Hertfordshire Hospitals NHS Trust</t>
  </si>
  <si>
    <t>RFW</t>
  </si>
  <si>
    <t>RGR</t>
  </si>
  <si>
    <t>West Suffolk NHS Foundation Trust</t>
  </si>
  <si>
    <t>RYR</t>
  </si>
  <si>
    <t>Western Sussex Hospitals NHS Foundation Trust</t>
  </si>
  <si>
    <t>RA3</t>
  </si>
  <si>
    <t>Weston Area Health NHS Trust</t>
  </si>
  <si>
    <t>RBL</t>
  </si>
  <si>
    <t>Wirral University Teaching Hospital NHS Foundation Trust</t>
  </si>
  <si>
    <t>RWP</t>
  </si>
  <si>
    <t>RRF</t>
  </si>
  <si>
    <t>Wrightington, Wigan and Leigh NHS Foundation Trust</t>
  </si>
  <si>
    <t>RLQ</t>
  </si>
  <si>
    <t>Wye Valley NHS Trust</t>
  </si>
  <si>
    <t>RA4</t>
  </si>
  <si>
    <t>Yeovil District Hospital NHS Foundation Trust</t>
  </si>
  <si>
    <t>RCB</t>
  </si>
  <si>
    <t>York Teaching Hospital NHS Foundation Trust</t>
  </si>
  <si>
    <t>1. Red cells mean that no. of maternities does not meet validation criteria (see definitions sheet for details).</t>
  </si>
  <si>
    <t>2. Blank cells mean that data do not meet validation criteria (see definitions sheet for details).</t>
  </si>
  <si>
    <t>3. Shaded cells mean that percentage of mothers' whose breastfeeding status was recorded falls short of data quality standard of 95%.</t>
  </si>
  <si>
    <t>Year</t>
  </si>
  <si>
    <t>Period</t>
  </si>
  <si>
    <t>Qtr Actual % initiated BF</t>
  </si>
  <si>
    <t>Qtr Actual % Not initiated BF</t>
  </si>
  <si>
    <t>Qtr Actual % Not Known initiated BF</t>
  </si>
  <si>
    <t>No of maternities QA Compare Min</t>
  </si>
  <si>
    <t>No of maternities QA Compare Max</t>
  </si>
  <si>
    <t>2013-14</t>
  </si>
  <si>
    <t>December</t>
  </si>
  <si>
    <t>N Middlesex Uni</t>
  </si>
  <si>
    <t>Milton Keynes</t>
  </si>
  <si>
    <t>St Helens &amp; Knowsley</t>
  </si>
  <si>
    <t>S Tyneside</t>
  </si>
  <si>
    <t>Mid Yorkshire</t>
  </si>
  <si>
    <t>Dudley</t>
  </si>
  <si>
    <t>Rotherham</t>
  </si>
  <si>
    <t>Wrightington, Wigan &amp; Leigh</t>
  </si>
  <si>
    <t>County Durham &amp; Darlington</t>
  </si>
  <si>
    <t>Bolton</t>
  </si>
  <si>
    <t>Royal Wolverhampton</t>
  </si>
  <si>
    <t>Warrington &amp; Halton</t>
  </si>
  <si>
    <t>Mid Cheshire</t>
  </si>
  <si>
    <t>Barnsley</t>
  </si>
  <si>
    <t>S Tees</t>
  </si>
  <si>
    <t>Central Manchester Uni</t>
  </si>
  <si>
    <t>Southport &amp; Ormskirk</t>
  </si>
  <si>
    <t>Lancashire</t>
  </si>
  <si>
    <t>Sherwood Forest</t>
  </si>
  <si>
    <t>Gateshead</t>
  </si>
  <si>
    <t>Worcestershire Acute</t>
  </si>
  <si>
    <t>Heart Of England</t>
  </si>
  <si>
    <t>Burton</t>
  </si>
  <si>
    <t>Northumbria</t>
  </si>
  <si>
    <t>East Lancashire</t>
  </si>
  <si>
    <t>Luton &amp; Dunstable Uni</t>
  </si>
  <si>
    <t>Walsall Healthcare</t>
  </si>
  <si>
    <t>Stockport</t>
  </si>
  <si>
    <t>Derby</t>
  </si>
  <si>
    <t>Leeds</t>
  </si>
  <si>
    <t>N Cumbria Uni</t>
  </si>
  <si>
    <t>West Hertfordshire</t>
  </si>
  <si>
    <t>Kettering General</t>
  </si>
  <si>
    <t>Isle Of Wight</t>
  </si>
  <si>
    <t>Hinchingbrooke</t>
  </si>
  <si>
    <t>Pennine Acute</t>
  </si>
  <si>
    <t>Airedale</t>
  </si>
  <si>
    <t>York</t>
  </si>
  <si>
    <t>Colchester Uni</t>
  </si>
  <si>
    <t>Northampton General</t>
  </si>
  <si>
    <t>Uni Of Leicester</t>
  </si>
  <si>
    <t>Chesterfield Royal</t>
  </si>
  <si>
    <t>Uni Coventry &amp; Warwickshire</t>
  </si>
  <si>
    <t>Dorset County</t>
  </si>
  <si>
    <t>Bradford</t>
  </si>
  <si>
    <t>Royal Surrey County</t>
  </si>
  <si>
    <t>Gloucestershire</t>
  </si>
  <si>
    <t>W Suffolk</t>
  </si>
  <si>
    <t>Norfolk &amp; Norwich Uni</t>
  </si>
  <si>
    <t>Yeovil District</t>
  </si>
  <si>
    <t>Salisbury</t>
  </si>
  <si>
    <t>Epsom &amp; St Helier Uni</t>
  </si>
  <si>
    <t>Mid Essex</t>
  </si>
  <si>
    <t>Homerton Uni</t>
  </si>
  <si>
    <t>N W London</t>
  </si>
  <si>
    <t>Peterborough &amp; Stamford</t>
  </si>
  <si>
    <t>Harrogate &amp; District</t>
  </si>
  <si>
    <t>Plymouth</t>
  </si>
  <si>
    <t>Brighton &amp; Sussex Uni</t>
  </si>
  <si>
    <t>United Lincolnshire</t>
  </si>
  <si>
    <t>Royal Berkshire</t>
  </si>
  <si>
    <t>Royal Devon &amp; Exeter</t>
  </si>
  <si>
    <t>Uni Of South Manchester</t>
  </si>
  <si>
    <t>Western Sussex</t>
  </si>
  <si>
    <t>S Warwickshire</t>
  </si>
  <si>
    <t>Uni Bristol</t>
  </si>
  <si>
    <t>Frimley Park</t>
  </si>
  <si>
    <t>Oxford Uni</t>
  </si>
  <si>
    <t>Maidstone &amp; Tunbridge Wells</t>
  </si>
  <si>
    <t>Guy's &amp; St Thomas'</t>
  </si>
  <si>
    <t>Royal Free London</t>
  </si>
  <si>
    <t>N Bristol</t>
  </si>
  <si>
    <t>James Paget University</t>
  </si>
  <si>
    <t>Weston Area</t>
  </si>
  <si>
    <t>George Eliot</t>
  </si>
  <si>
    <t>Uni Of Morecambe Bay</t>
  </si>
  <si>
    <t>King's College</t>
  </si>
  <si>
    <t>Royal Cornwall</t>
  </si>
  <si>
    <t>East Kent Uni</t>
  </si>
  <si>
    <t>Uni College London</t>
  </si>
  <si>
    <t>Birmingham Women's</t>
  </si>
  <si>
    <t>Portsmouth</t>
  </si>
  <si>
    <t>St George's Healthcare</t>
  </si>
  <si>
    <t>Chelsea &amp; Westminster</t>
  </si>
  <si>
    <t>Tameside</t>
  </si>
  <si>
    <t>Wye Valley</t>
  </si>
  <si>
    <t>Wirral Uni</t>
  </si>
  <si>
    <t>Countess Of Chester</t>
  </si>
  <si>
    <t>Nottingham Uni</t>
  </si>
  <si>
    <t>Ashford &amp; St Peter's</t>
  </si>
  <si>
    <t>Barking, Havering &amp; Redbridge Uni</t>
  </si>
  <si>
    <t>Barnet &amp; Chase Farm</t>
  </si>
  <si>
    <t>Barts</t>
  </si>
  <si>
    <t>Basildon &amp; Thurrock Uni</t>
  </si>
  <si>
    <t>Bedford</t>
  </si>
  <si>
    <t>Blackpool</t>
  </si>
  <si>
    <t>Buckinghamshire</t>
  </si>
  <si>
    <t>Calderdale &amp; Huddersfield</t>
  </si>
  <si>
    <t>Cambridge Uni</t>
  </si>
  <si>
    <t>City Sunderland</t>
  </si>
  <si>
    <t>Dartford &amp; Gravesham</t>
  </si>
  <si>
    <t>Doncaster &amp; Bassetlaw</t>
  </si>
  <si>
    <t>East &amp; North Hertfordshire</t>
  </si>
  <si>
    <t>East Cheshire</t>
  </si>
  <si>
    <t>E Sussex Healthcare</t>
  </si>
  <si>
    <t>Great Western</t>
  </si>
  <si>
    <t>Hampshire</t>
  </si>
  <si>
    <t>Heatherwood &amp; Wexham Park</t>
  </si>
  <si>
    <t>Hull &amp; East Yorkshire</t>
  </si>
  <si>
    <t>Imperial College</t>
  </si>
  <si>
    <t>Ipswich</t>
  </si>
  <si>
    <t>Lewisham &amp; Greenwich</t>
  </si>
  <si>
    <t>Liverpool Women's</t>
  </si>
  <si>
    <t>Medway</t>
  </si>
  <si>
    <t>Mid Staffordshire</t>
  </si>
  <si>
    <t>N Tees &amp; Hartlepool</t>
  </si>
  <si>
    <t>Northern Devon</t>
  </si>
  <si>
    <t>Northern Lincolnshire &amp; Goole</t>
  </si>
  <si>
    <t>Poole</t>
  </si>
  <si>
    <t>Sandwell &amp; West Birmingham</t>
  </si>
  <si>
    <t>Sheffield</t>
  </si>
  <si>
    <t>Shrewsbury &amp; Telford</t>
  </si>
  <si>
    <t>S Devon Healthcare</t>
  </si>
  <si>
    <t>S London Healthcare</t>
  </si>
  <si>
    <t>Southend Uni</t>
  </si>
  <si>
    <t>Surrey &amp; Sussex Healthcare</t>
  </si>
  <si>
    <t>Taunton &amp; Somerset</t>
  </si>
  <si>
    <t>Newcastle Upon Tyne</t>
  </si>
  <si>
    <t>Princess Alexandra</t>
  </si>
  <si>
    <t>Queen Elizabeth, King's Lynn,</t>
  </si>
  <si>
    <t>Royal Bournemouth &amp; Christchurch</t>
  </si>
  <si>
    <t>Whittington</t>
  </si>
  <si>
    <t>Uni Of North Staffordshire</t>
  </si>
  <si>
    <t>Uni Southampton</t>
  </si>
  <si>
    <t>West Middlesex Uni</t>
  </si>
  <si>
    <t>Area Team</t>
  </si>
  <si>
    <t>ONS Code</t>
  </si>
  <si>
    <t>01C</t>
  </si>
  <si>
    <t>NHS Eastern Cheshire CCG</t>
  </si>
  <si>
    <t>Q44</t>
  </si>
  <si>
    <t>Cheshire, Warrington and Wirral Area Team</t>
  </si>
  <si>
    <t>E38000056</t>
  </si>
  <si>
    <t>01R</t>
  </si>
  <si>
    <t>NHS South Cheshire CCG</t>
  </si>
  <si>
    <t>E38000151</t>
  </si>
  <si>
    <t>02D</t>
  </si>
  <si>
    <t>NHS Vale Royal CCG</t>
  </si>
  <si>
    <t>E38000189</t>
  </si>
  <si>
    <t>02E</t>
  </si>
  <si>
    <t>NHS Warrington CCG</t>
  </si>
  <si>
    <t>E38000194</t>
  </si>
  <si>
    <t>02F</t>
  </si>
  <si>
    <t>NHS West Cheshire CCG</t>
  </si>
  <si>
    <t>E38000196</t>
  </si>
  <si>
    <t>12F</t>
  </si>
  <si>
    <t>NHS Wirral CCG</t>
  </si>
  <si>
    <t>E38000208</t>
  </si>
  <si>
    <t>00C</t>
  </si>
  <si>
    <t>NHS Darlington CCG</t>
  </si>
  <si>
    <t>Q45</t>
  </si>
  <si>
    <t>Durham, Darlington and Tees Area Team</t>
  </si>
  <si>
    <t>E38000042</t>
  </si>
  <si>
    <t>00D</t>
  </si>
  <si>
    <t>NHS Durham Dales, Easington and Sedgefield CCG</t>
  </si>
  <si>
    <t>E38000047</t>
  </si>
  <si>
    <t>00K</t>
  </si>
  <si>
    <t>NHS Hartlepool and Stockton-On-Tees CCG</t>
  </si>
  <si>
    <t>E38000075</t>
  </si>
  <si>
    <t>00J</t>
  </si>
  <si>
    <t>NHS North Durham CCG</t>
  </si>
  <si>
    <t>E38000116</t>
  </si>
  <si>
    <t>00M</t>
  </si>
  <si>
    <t>NHS South Tees CCG</t>
  </si>
  <si>
    <t>E38000162</t>
  </si>
  <si>
    <t>00T</t>
  </si>
  <si>
    <t>NHS Bolton CCG</t>
  </si>
  <si>
    <t>Q46</t>
  </si>
  <si>
    <t>Greater Manchester Area Team</t>
  </si>
  <si>
    <t>E38000016</t>
  </si>
  <si>
    <t>00V</t>
  </si>
  <si>
    <t>NHS Bury CCG</t>
  </si>
  <si>
    <t>E38000024</t>
  </si>
  <si>
    <t>00W</t>
  </si>
  <si>
    <t>NHS Central Manchester CCG</t>
  </si>
  <si>
    <t>E38000032</t>
  </si>
  <si>
    <t>01D</t>
  </si>
  <si>
    <t>NHS Heywood, Middleton and Rochdale CCG</t>
  </si>
  <si>
    <t>E38000080</t>
  </si>
  <si>
    <t>01M</t>
  </si>
  <si>
    <t>NHS North Manchester CCG</t>
  </si>
  <si>
    <t>E38000123</t>
  </si>
  <si>
    <t>00Y</t>
  </si>
  <si>
    <t>NHS Oldham CCG</t>
  </si>
  <si>
    <t>E38000135</t>
  </si>
  <si>
    <t>01G</t>
  </si>
  <si>
    <t>NHS Salford CCG</t>
  </si>
  <si>
    <t>E38000143</t>
  </si>
  <si>
    <t>01N</t>
  </si>
  <si>
    <t>NHS South Manchester CCG</t>
  </si>
  <si>
    <t>E38000158</t>
  </si>
  <si>
    <t>01W</t>
  </si>
  <si>
    <t>NHS Stockport CCG</t>
  </si>
  <si>
    <t>E38000174</t>
  </si>
  <si>
    <t>01Y</t>
  </si>
  <si>
    <t>NHS Tameside and Glossop CCG</t>
  </si>
  <si>
    <t>E38000182</t>
  </si>
  <si>
    <t>02A</t>
  </si>
  <si>
    <t>NHS Trafford CCG</t>
  </si>
  <si>
    <t>E38000187</t>
  </si>
  <si>
    <t>02H</t>
  </si>
  <si>
    <t>NHS Wigan Borough CCG</t>
  </si>
  <si>
    <t>E38000205</t>
  </si>
  <si>
    <t>00Q</t>
  </si>
  <si>
    <t>NHS Blackburn With Darwen CCG</t>
  </si>
  <si>
    <t>Q47</t>
  </si>
  <si>
    <t>Lancashire Area Team</t>
  </si>
  <si>
    <t>E38000014</t>
  </si>
  <si>
    <t>00R</t>
  </si>
  <si>
    <t>NHS Blackpool CCG</t>
  </si>
  <si>
    <t>E38000015</t>
  </si>
  <si>
    <t>00X</t>
  </si>
  <si>
    <t>NHS Chorley and South Ribble CCG</t>
  </si>
  <si>
    <t>E38000034</t>
  </si>
  <si>
    <t>01A</t>
  </si>
  <si>
    <t>NHS East Lancashire CCG</t>
  </si>
  <si>
    <t>E38000050</t>
  </si>
  <si>
    <t>02M</t>
  </si>
  <si>
    <t>NHS Fylde &amp; Wyre CCG</t>
  </si>
  <si>
    <t>E38000060</t>
  </si>
  <si>
    <t>01E</t>
  </si>
  <si>
    <t>NHS Greater Preston CCG</t>
  </si>
  <si>
    <t>E38000065</t>
  </si>
  <si>
    <t>01K</t>
  </si>
  <si>
    <t>NHS Lancashire North CCG</t>
  </si>
  <si>
    <t>E38000093</t>
  </si>
  <si>
    <t>02G</t>
  </si>
  <si>
    <t>NHS West Lancashire CCG</t>
  </si>
  <si>
    <t>E38000200</t>
  </si>
  <si>
    <t>01F</t>
  </si>
  <si>
    <t>NHS Halton CCG</t>
  </si>
  <si>
    <t>Q48</t>
  </si>
  <si>
    <t>Merseyside Area Team</t>
  </si>
  <si>
    <t>E38000068</t>
  </si>
  <si>
    <t>01J</t>
  </si>
  <si>
    <t>NHS Knowsley CCG</t>
  </si>
  <si>
    <t>E38000091</t>
  </si>
  <si>
    <t>99A</t>
  </si>
  <si>
    <t>NHS Liverpool CCG</t>
  </si>
  <si>
    <t>E38000101</t>
  </si>
  <si>
    <t>01T</t>
  </si>
  <si>
    <t>NHS South Sefton CCG</t>
  </si>
  <si>
    <t>E38000161</t>
  </si>
  <si>
    <t>01V</t>
  </si>
  <si>
    <t>NHS Southport and Formby CCG</t>
  </si>
  <si>
    <t>E38000170</t>
  </si>
  <si>
    <t>01X</t>
  </si>
  <si>
    <t>NHS St Helens CCG</t>
  </si>
  <si>
    <t>E38000172</t>
  </si>
  <si>
    <t>01H</t>
  </si>
  <si>
    <t>NHS Cumbria CCG</t>
  </si>
  <si>
    <t>Q49</t>
  </si>
  <si>
    <t>Cumbria, Northumberland, Tyne and Wear Area Team</t>
  </si>
  <si>
    <t>E38000041</t>
  </si>
  <si>
    <t>00F</t>
  </si>
  <si>
    <t>NHS Gateshead CCG</t>
  </si>
  <si>
    <t>E38000061</t>
  </si>
  <si>
    <t>00G</t>
  </si>
  <si>
    <t>NHS Newcastle North and East CCG</t>
  </si>
  <si>
    <t>E38000111</t>
  </si>
  <si>
    <t>00H</t>
  </si>
  <si>
    <t>NHS Newcastle West CCG</t>
  </si>
  <si>
    <t>E38000112</t>
  </si>
  <si>
    <t>99C</t>
  </si>
  <si>
    <t>NHS North Tyneside CCG</t>
  </si>
  <si>
    <t>E38000127</t>
  </si>
  <si>
    <t>00L</t>
  </si>
  <si>
    <t>NHS Northumberland CCG</t>
  </si>
  <si>
    <t>E38000130</t>
  </si>
  <si>
    <t>00N</t>
  </si>
  <si>
    <t>NHS South Tyneside CCG</t>
  </si>
  <si>
    <t>E38000163</t>
  </si>
  <si>
    <t>00P</t>
  </si>
  <si>
    <t>NHS Sunderland CCG</t>
  </si>
  <si>
    <t>E38000176</t>
  </si>
  <si>
    <t>02Y</t>
  </si>
  <si>
    <t>NHS East Riding Of Yorkshire CCG</t>
  </si>
  <si>
    <t>Q50</t>
  </si>
  <si>
    <t>North Yorkshire and Humber Area Team</t>
  </si>
  <si>
    <t>E38000052</t>
  </si>
  <si>
    <t>03D</t>
  </si>
  <si>
    <t>NHS Hambleton, Richmondshire and Whitby CCG</t>
  </si>
  <si>
    <t>E38000069</t>
  </si>
  <si>
    <t>03E</t>
  </si>
  <si>
    <t>NHS Harrogate and Rural District CCG</t>
  </si>
  <si>
    <t>E38000073</t>
  </si>
  <si>
    <t>03F</t>
  </si>
  <si>
    <t>NHS Hull CCG</t>
  </si>
  <si>
    <t>E38000085</t>
  </si>
  <si>
    <t>03H</t>
  </si>
  <si>
    <t>NHS North East Lincolnshire CCG</t>
  </si>
  <si>
    <t>E38000119</t>
  </si>
  <si>
    <t>03K</t>
  </si>
  <si>
    <t>NHS North Lincolnshire CCG</t>
  </si>
  <si>
    <t>E38000122</t>
  </si>
  <si>
    <t>03M</t>
  </si>
  <si>
    <t>NHS Scarborough and Ryedale CCG</t>
  </si>
  <si>
    <t>E38000145</t>
  </si>
  <si>
    <t>03Q</t>
  </si>
  <si>
    <t>NHS Vale Of York CCG</t>
  </si>
  <si>
    <t>E38000188</t>
  </si>
  <si>
    <t>02P</t>
  </si>
  <si>
    <t>NHS Barnsley CCG</t>
  </si>
  <si>
    <t>Q51</t>
  </si>
  <si>
    <t>South Yorkshire and Bassetlaw Area Team</t>
  </si>
  <si>
    <t>E38000006</t>
  </si>
  <si>
    <t>02Q</t>
  </si>
  <si>
    <t>NHS Bassetlaw CCG</t>
  </si>
  <si>
    <t>E38000008</t>
  </si>
  <si>
    <t>02X</t>
  </si>
  <si>
    <t>NHS Doncaster CCG</t>
  </si>
  <si>
    <t>E38000044</t>
  </si>
  <si>
    <t>03L</t>
  </si>
  <si>
    <t>NHS Rotherham CCG</t>
  </si>
  <si>
    <t>E38000141</t>
  </si>
  <si>
    <t>03N</t>
  </si>
  <si>
    <t>NHS Sheffield CCG</t>
  </si>
  <si>
    <t>E38000146</t>
  </si>
  <si>
    <t>02N</t>
  </si>
  <si>
    <t>NHS Airedale, Wharfedale and Craven CCG</t>
  </si>
  <si>
    <t>Q52</t>
  </si>
  <si>
    <t>West Yorkshire Area Team</t>
  </si>
  <si>
    <t>E38000001</t>
  </si>
  <si>
    <t>02W</t>
  </si>
  <si>
    <t>NHS Bradford City CCG</t>
  </si>
  <si>
    <t>E38000018</t>
  </si>
  <si>
    <t>02R</t>
  </si>
  <si>
    <t>NHS Bradford Districts CCG</t>
  </si>
  <si>
    <t>E38000019</t>
  </si>
  <si>
    <t>02T</t>
  </si>
  <si>
    <t>NHS Calderdale CCG</t>
  </si>
  <si>
    <t>E38000025</t>
  </si>
  <si>
    <t>03A</t>
  </si>
  <si>
    <t>NHS Greater Huddersfield CCG</t>
  </si>
  <si>
    <t>E38000064</t>
  </si>
  <si>
    <t>02V</t>
  </si>
  <si>
    <t>NHS Leeds North CCG</t>
  </si>
  <si>
    <t>E38000094</t>
  </si>
  <si>
    <t>03G</t>
  </si>
  <si>
    <t>NHS Leeds South and East CCG</t>
  </si>
  <si>
    <t>E38000095</t>
  </si>
  <si>
    <t>03C</t>
  </si>
  <si>
    <t>NHS Leeds West CCG</t>
  </si>
  <si>
    <t>E38000096</t>
  </si>
  <si>
    <t>03J</t>
  </si>
  <si>
    <t>NHS North Kirklees CCG</t>
  </si>
  <si>
    <t>E38000121</t>
  </si>
  <si>
    <t>03R</t>
  </si>
  <si>
    <t>NHS Wakefield CCG</t>
  </si>
  <si>
    <t>E38000190</t>
  </si>
  <si>
    <t>05A</t>
  </si>
  <si>
    <t>NHS Coventry and Rugby CCG</t>
  </si>
  <si>
    <t>Q53</t>
  </si>
  <si>
    <t>Arden, Herefordshire and Worcestershire Area Team</t>
  </si>
  <si>
    <t>E38000038</t>
  </si>
  <si>
    <t>05F</t>
  </si>
  <si>
    <t>NHS Herefordshire CCG</t>
  </si>
  <si>
    <t>E38000078</t>
  </si>
  <si>
    <t>05J</t>
  </si>
  <si>
    <t>NHS Redditch and Bromsgrove CCG</t>
  </si>
  <si>
    <t>E38000139</t>
  </si>
  <si>
    <t>05R</t>
  </si>
  <si>
    <t>NHS South Warwickshire CCG</t>
  </si>
  <si>
    <t>E38000164</t>
  </si>
  <si>
    <t>05T</t>
  </si>
  <si>
    <t>NHS South Worcestershire CCG</t>
  </si>
  <si>
    <t>E38000166</t>
  </si>
  <si>
    <t>05H</t>
  </si>
  <si>
    <t>NHS Warwickshire North CCG</t>
  </si>
  <si>
    <t>E38000195</t>
  </si>
  <si>
    <t>06D</t>
  </si>
  <si>
    <t>NHS Wyre Forest CCG</t>
  </si>
  <si>
    <t>E38000211</t>
  </si>
  <si>
    <t>13P</t>
  </si>
  <si>
    <t>NHS Birmingham Crosscity CCG</t>
  </si>
  <si>
    <t>Q54</t>
  </si>
  <si>
    <t>Birmingham and The Black Country Area Team</t>
  </si>
  <si>
    <t>E38000012</t>
  </si>
  <si>
    <t>04X</t>
  </si>
  <si>
    <t>NHS Birmingham South and Central CCG</t>
  </si>
  <si>
    <t>E38000013</t>
  </si>
  <si>
    <t>05C</t>
  </si>
  <si>
    <t>NHS Dudley CCG</t>
  </si>
  <si>
    <t>E38000046</t>
  </si>
  <si>
    <t>05L</t>
  </si>
  <si>
    <t>NHS Sandwell and West Birmingham CCG</t>
  </si>
  <si>
    <t>E38000144</t>
  </si>
  <si>
    <t>05P</t>
  </si>
  <si>
    <t>NHS Solihull CCG</t>
  </si>
  <si>
    <t>E38000149</t>
  </si>
  <si>
    <t>05Y</t>
  </si>
  <si>
    <t>NHS Walsall CCG</t>
  </si>
  <si>
    <t>E38000191</t>
  </si>
  <si>
    <t>06A</t>
  </si>
  <si>
    <t>NHS Wolverhampton CCG</t>
  </si>
  <si>
    <t>E38000210</t>
  </si>
  <si>
    <t>03X</t>
  </si>
  <si>
    <t>NHS Erewash CCG</t>
  </si>
  <si>
    <t>Q55</t>
  </si>
  <si>
    <t>Derbyshire and Nottinghamshire Area Team</t>
  </si>
  <si>
    <t>E38000058</t>
  </si>
  <si>
    <t>03Y</t>
  </si>
  <si>
    <t>NHS Hardwick CCG</t>
  </si>
  <si>
    <t>E38000071</t>
  </si>
  <si>
    <t>04E</t>
  </si>
  <si>
    <t>NHS Mansfield and Ashfield CCG</t>
  </si>
  <si>
    <t>E38000103</t>
  </si>
  <si>
    <t>04H</t>
  </si>
  <si>
    <t>NHS Newark &amp; Sherwood CCG</t>
  </si>
  <si>
    <t>E38000109</t>
  </si>
  <si>
    <t>04J</t>
  </si>
  <si>
    <t>NHS North Derbyshire CCG</t>
  </si>
  <si>
    <t>E38000115</t>
  </si>
  <si>
    <t>04K</t>
  </si>
  <si>
    <t>NHS Nottingham City CCG</t>
  </si>
  <si>
    <t>E38000132</t>
  </si>
  <si>
    <t>04L</t>
  </si>
  <si>
    <t>NHS Nottingham North and East CCG</t>
  </si>
  <si>
    <t>E38000133</t>
  </si>
  <si>
    <t>04M</t>
  </si>
  <si>
    <t>NHS Nottingham West CCG</t>
  </si>
  <si>
    <t>E38000134</t>
  </si>
  <si>
    <t>04N</t>
  </si>
  <si>
    <t>NHS Rushcliffe CCG</t>
  </si>
  <si>
    <t>E38000142</t>
  </si>
  <si>
    <t>04R</t>
  </si>
  <si>
    <t>NHS Southern Derbyshire CCG</t>
  </si>
  <si>
    <t>E38000169</t>
  </si>
  <si>
    <t>06H</t>
  </si>
  <si>
    <t>NHS Cambridgeshire and Peterborough CCG</t>
  </si>
  <si>
    <t>Q56</t>
  </si>
  <si>
    <t>East Anglia Area Team</t>
  </si>
  <si>
    <t>E38000026</t>
  </si>
  <si>
    <t>06M</t>
  </si>
  <si>
    <t>NHS Great Yarmouth and Waveney CCG</t>
  </si>
  <si>
    <t>E38000063</t>
  </si>
  <si>
    <t>06L</t>
  </si>
  <si>
    <t>NHS Ipswich and East Suffolk CCG</t>
  </si>
  <si>
    <t>E38000086</t>
  </si>
  <si>
    <t>06V</t>
  </si>
  <si>
    <t>NHS North Norfolk CCG</t>
  </si>
  <si>
    <t>E38000124</t>
  </si>
  <si>
    <t>06W</t>
  </si>
  <si>
    <t>NHS Norwich CCG</t>
  </si>
  <si>
    <t>E38000131</t>
  </si>
  <si>
    <t>06Y</t>
  </si>
  <si>
    <t>NHS South Norfolk CCG</t>
  </si>
  <si>
    <t>E38000159</t>
  </si>
  <si>
    <t>07J</t>
  </si>
  <si>
    <t>NHS West Norfolk CCG</t>
  </si>
  <si>
    <t>E38000203</t>
  </si>
  <si>
    <t>07K</t>
  </si>
  <si>
    <t>NHS West Suffolk CCG</t>
  </si>
  <si>
    <t>E38000204</t>
  </si>
  <si>
    <t>99E</t>
  </si>
  <si>
    <t>NHS Basildon and Brentwood CCG</t>
  </si>
  <si>
    <t>Q57</t>
  </si>
  <si>
    <t>Essex Area Team</t>
  </si>
  <si>
    <t>E38000007</t>
  </si>
  <si>
    <t>99F</t>
  </si>
  <si>
    <t>NHS Castle Point and Rochford CCG</t>
  </si>
  <si>
    <t>E38000030</t>
  </si>
  <si>
    <t>06Q</t>
  </si>
  <si>
    <t>NHS Mid Essex CCG</t>
  </si>
  <si>
    <t>E38000106</t>
  </si>
  <si>
    <t>06T</t>
  </si>
  <si>
    <t>NHS North East Essex CCG</t>
  </si>
  <si>
    <t>E38000117</t>
  </si>
  <si>
    <t>99G</t>
  </si>
  <si>
    <t>NHS Southend CCG</t>
  </si>
  <si>
    <t>E38000168</t>
  </si>
  <si>
    <t>07G</t>
  </si>
  <si>
    <t>NHS Thurrock CCG</t>
  </si>
  <si>
    <t>E38000185</t>
  </si>
  <si>
    <t>07H</t>
  </si>
  <si>
    <t>NHS West Essex CCG</t>
  </si>
  <si>
    <t>E38000197</t>
  </si>
  <si>
    <t>06F</t>
  </si>
  <si>
    <t>NHS Bedfordshire CCG</t>
  </si>
  <si>
    <t>Q58</t>
  </si>
  <si>
    <t>Hertfordshire and The South Midlands Area Team</t>
  </si>
  <si>
    <t>E38000010</t>
  </si>
  <si>
    <t>03V</t>
  </si>
  <si>
    <t>NHS Corby CCG</t>
  </si>
  <si>
    <t>E38000037</t>
  </si>
  <si>
    <t>06K</t>
  </si>
  <si>
    <t>NHS East and North Hertfordshire CCG</t>
  </si>
  <si>
    <t>E38000049</t>
  </si>
  <si>
    <t>06N</t>
  </si>
  <si>
    <t>NHS Herts Valleys CCG</t>
  </si>
  <si>
    <t>E38000079</t>
  </si>
  <si>
    <t>06P</t>
  </si>
  <si>
    <t>NHS Luton CCG</t>
  </si>
  <si>
    <t>E38000102</t>
  </si>
  <si>
    <t>04F</t>
  </si>
  <si>
    <t>NHS Milton Keynes CCG</t>
  </si>
  <si>
    <t>E38000107</t>
  </si>
  <si>
    <t>04G</t>
  </si>
  <si>
    <t>NHS Nene CCG</t>
  </si>
  <si>
    <t>E38000108</t>
  </si>
  <si>
    <t>03W</t>
  </si>
  <si>
    <t>NHS East Leicestershire and Rutland CCG</t>
  </si>
  <si>
    <t>Q59</t>
  </si>
  <si>
    <t>Leicestershire and Lincolnshire Area Team</t>
  </si>
  <si>
    <t>E38000051</t>
  </si>
  <si>
    <t>04C</t>
  </si>
  <si>
    <t>NHS Leicester City CCG</t>
  </si>
  <si>
    <t>E38000097</t>
  </si>
  <si>
    <t>03T</t>
  </si>
  <si>
    <t>NHS Lincolnshire East CCG</t>
  </si>
  <si>
    <t>E38000099</t>
  </si>
  <si>
    <t>04D</t>
  </si>
  <si>
    <t>NHS Lincolnshire West CCG</t>
  </si>
  <si>
    <t>E38000100</t>
  </si>
  <si>
    <t>99D</t>
  </si>
  <si>
    <t>NHS South Lincolnshire CCG</t>
  </si>
  <si>
    <t>E38000157</t>
  </si>
  <si>
    <t>04Q</t>
  </si>
  <si>
    <t>NHS South West Lincolnshire CCG</t>
  </si>
  <si>
    <t>E38000165</t>
  </si>
  <si>
    <t>04V</t>
  </si>
  <si>
    <t>NHS West Leicestershire CCG</t>
  </si>
  <si>
    <t>E38000201</t>
  </si>
  <si>
    <t>04Y</t>
  </si>
  <si>
    <t>NHS Cannock Chase CCG</t>
  </si>
  <si>
    <t>Q60</t>
  </si>
  <si>
    <t>Shropshire and Staffordshire Area Team</t>
  </si>
  <si>
    <t>E38000028</t>
  </si>
  <si>
    <t>05D</t>
  </si>
  <si>
    <t>NHS East Staffordshire CCG</t>
  </si>
  <si>
    <t>E38000053</t>
  </si>
  <si>
    <t>05G</t>
  </si>
  <si>
    <t>NHS North Staffordshire CCG</t>
  </si>
  <si>
    <t>E38000126</t>
  </si>
  <si>
    <t>05N</t>
  </si>
  <si>
    <t>NHS Shropshire CCG</t>
  </si>
  <si>
    <t>E38000147</t>
  </si>
  <si>
    <t>05Q</t>
  </si>
  <si>
    <t>NHS South East Staffordshire and Seisdon Peninsula CCG</t>
  </si>
  <si>
    <t>E38000153</t>
  </si>
  <si>
    <t>05V</t>
  </si>
  <si>
    <t>NHS Stafford and Surrounds CCG</t>
  </si>
  <si>
    <t>E38000173</t>
  </si>
  <si>
    <t>05W</t>
  </si>
  <si>
    <t>NHS Stoke On Trent CCG</t>
  </si>
  <si>
    <t>E38000175</t>
  </si>
  <si>
    <t>05X</t>
  </si>
  <si>
    <t>NHS Telford and Wrekin CCG</t>
  </si>
  <si>
    <t>E38000183</t>
  </si>
  <si>
    <t>11E</t>
  </si>
  <si>
    <t>NHS Bath and North East Somerset CCG</t>
  </si>
  <si>
    <t>Q64</t>
  </si>
  <si>
    <t>Bath, Gloucestershire, Swindon and Wiltshire Area Team</t>
  </si>
  <si>
    <t>E38000009</t>
  </si>
  <si>
    <t>11M</t>
  </si>
  <si>
    <t>NHS Gloucestershire CCG</t>
  </si>
  <si>
    <t>E38000062</t>
  </si>
  <si>
    <t>12D</t>
  </si>
  <si>
    <t>NHS Swindon CCG</t>
  </si>
  <si>
    <t>E38000181</t>
  </si>
  <si>
    <t>99N</t>
  </si>
  <si>
    <t>NHS Wiltshire CCG</t>
  </si>
  <si>
    <t>E38000206</t>
  </si>
  <si>
    <t>11H</t>
  </si>
  <si>
    <t>NHS Bristol CCG</t>
  </si>
  <si>
    <t>Q65</t>
  </si>
  <si>
    <t>Bristol, North Somerset, Somerset and South Gloucestershire Area Team</t>
  </si>
  <si>
    <t>E38000022</t>
  </si>
  <si>
    <t>11T</t>
  </si>
  <si>
    <t>NHS North Somerset CCG</t>
  </si>
  <si>
    <t>E38000125</t>
  </si>
  <si>
    <t>11X</t>
  </si>
  <si>
    <t>NHS Somerset CCG</t>
  </si>
  <si>
    <t>E38000150</t>
  </si>
  <si>
    <t>12A</t>
  </si>
  <si>
    <t>NHS South Gloucestershire CCG</t>
  </si>
  <si>
    <t>E38000155</t>
  </si>
  <si>
    <t>11N</t>
  </si>
  <si>
    <t>NHS Kernow CCG</t>
  </si>
  <si>
    <t>Q66</t>
  </si>
  <si>
    <t>Devon, Cornwall and Isles Of Scilly Area Team</t>
  </si>
  <si>
    <t>E38000089</t>
  </si>
  <si>
    <t>99P</t>
  </si>
  <si>
    <t>NHS Northern, Eastern and Western Devon CCG</t>
  </si>
  <si>
    <t>E38000129</t>
  </si>
  <si>
    <t>99Q</t>
  </si>
  <si>
    <t>NHS South Devon and Torbay CCG</t>
  </si>
  <si>
    <t>E38000152</t>
  </si>
  <si>
    <t>09C</t>
  </si>
  <si>
    <t>NHS Ashford CCG</t>
  </si>
  <si>
    <t>Q67</t>
  </si>
  <si>
    <t>Kent and Medway Area Team</t>
  </si>
  <si>
    <t>E38000002</t>
  </si>
  <si>
    <t>09E</t>
  </si>
  <si>
    <t>NHS Canterbury and Coastal CCG</t>
  </si>
  <si>
    <t>E38000029</t>
  </si>
  <si>
    <t>09J</t>
  </si>
  <si>
    <t>NHS Dartford, Gravesham and Swanley CCG</t>
  </si>
  <si>
    <t>E38000043</t>
  </si>
  <si>
    <t>09W</t>
  </si>
  <si>
    <t>NHS Medway CCG</t>
  </si>
  <si>
    <t>E38000104</t>
  </si>
  <si>
    <t>10A</t>
  </si>
  <si>
    <t>NHS South Kent Coast CCG</t>
  </si>
  <si>
    <t>E38000156</t>
  </si>
  <si>
    <t>10D</t>
  </si>
  <si>
    <t>NHS Swale CCG</t>
  </si>
  <si>
    <t>E38000180</t>
  </si>
  <si>
    <t>10E</t>
  </si>
  <si>
    <t>NHS Thanet CCG</t>
  </si>
  <si>
    <t>E38000184</t>
  </si>
  <si>
    <t>99J</t>
  </si>
  <si>
    <t>NHS West Kent CCG</t>
  </si>
  <si>
    <t>E38000199</t>
  </si>
  <si>
    <t>09D</t>
  </si>
  <si>
    <t>NHS Brighton and Hove CCG</t>
  </si>
  <si>
    <t>Q68</t>
  </si>
  <si>
    <t>Surrey and Sussex Area Team</t>
  </si>
  <si>
    <t>E38000021</t>
  </si>
  <si>
    <t>09G</t>
  </si>
  <si>
    <t>NHS Coastal West Sussex CCG</t>
  </si>
  <si>
    <t>E38000036</t>
  </si>
  <si>
    <t>09H</t>
  </si>
  <si>
    <t>NHS Crawley CCG</t>
  </si>
  <si>
    <t>E38000039</t>
  </si>
  <si>
    <t>09L</t>
  </si>
  <si>
    <t>NHS East Surrey CCG</t>
  </si>
  <si>
    <t>E38000054</t>
  </si>
  <si>
    <t>09F</t>
  </si>
  <si>
    <t>NHS Eastbourne, Hailsham and Seaford CCG</t>
  </si>
  <si>
    <t>E38000055</t>
  </si>
  <si>
    <t>09N</t>
  </si>
  <si>
    <t>NHS Guildford and Waverley CCG</t>
  </si>
  <si>
    <t>E38000067</t>
  </si>
  <si>
    <t>09P</t>
  </si>
  <si>
    <t>NHS Hastings and Rother CCG</t>
  </si>
  <si>
    <t>E38000076</t>
  </si>
  <si>
    <t>99K</t>
  </si>
  <si>
    <t>NHS High Weald Lewes Havens CCG</t>
  </si>
  <si>
    <t>E38000081</t>
  </si>
  <si>
    <t>09X</t>
  </si>
  <si>
    <t>NHS Horsham and Mid Sussex CCG</t>
  </si>
  <si>
    <t>E38000083</t>
  </si>
  <si>
    <t>09Y</t>
  </si>
  <si>
    <t>NHS North West Surrey CCG</t>
  </si>
  <si>
    <t>E38000128</t>
  </si>
  <si>
    <t>99H</t>
  </si>
  <si>
    <t>NHS Surrey Downs CCG</t>
  </si>
  <si>
    <t>E38000177</t>
  </si>
  <si>
    <t>10C</t>
  </si>
  <si>
    <t>NHS Surrey Heath CCG</t>
  </si>
  <si>
    <t>E38000178</t>
  </si>
  <si>
    <t>10Y</t>
  </si>
  <si>
    <t>NHS Aylesbury Vale CCG</t>
  </si>
  <si>
    <t>Q69</t>
  </si>
  <si>
    <t>Thames Valley Area Team</t>
  </si>
  <si>
    <t>E38000003</t>
  </si>
  <si>
    <t>10G</t>
  </si>
  <si>
    <t>NHS Bracknell and Ascot CCG</t>
  </si>
  <si>
    <t>E38000017</t>
  </si>
  <si>
    <t>10H</t>
  </si>
  <si>
    <t>NHS Chiltern CCG</t>
  </si>
  <si>
    <t>E38000033</t>
  </si>
  <si>
    <t>10M</t>
  </si>
  <si>
    <t>NHS Newbury and District CCG</t>
  </si>
  <si>
    <t>E38000110</t>
  </si>
  <si>
    <t>10N</t>
  </si>
  <si>
    <t>NHS North &amp; West Reading CCG</t>
  </si>
  <si>
    <t>E38000114</t>
  </si>
  <si>
    <t>10Q</t>
  </si>
  <si>
    <t>NHS Oxfordshire CCG</t>
  </si>
  <si>
    <t>E38000136</t>
  </si>
  <si>
    <t>10T</t>
  </si>
  <si>
    <t>NHS Slough CCG</t>
  </si>
  <si>
    <t>E38000148</t>
  </si>
  <si>
    <t>10W</t>
  </si>
  <si>
    <t>NHS South Reading CCG</t>
  </si>
  <si>
    <t>E38000160</t>
  </si>
  <si>
    <t>11C</t>
  </si>
  <si>
    <t>NHS Windsor, Ascot and Maidenhead CCG</t>
  </si>
  <si>
    <t>E38000207</t>
  </si>
  <si>
    <t>11D</t>
  </si>
  <si>
    <t>NHS Wokingham CCG</t>
  </si>
  <si>
    <t>E38000209</t>
  </si>
  <si>
    <t>11J</t>
  </si>
  <si>
    <t>NHS Dorset CCG</t>
  </si>
  <si>
    <t>Q70</t>
  </si>
  <si>
    <t>Wessex Area Team</t>
  </si>
  <si>
    <t>E38000045</t>
  </si>
  <si>
    <t>10K</t>
  </si>
  <si>
    <t>NHS Fareham and Gosport CCG</t>
  </si>
  <si>
    <t>E38000059</t>
  </si>
  <si>
    <t>10L</t>
  </si>
  <si>
    <t>NHS Isle Of Wight CCG</t>
  </si>
  <si>
    <t>E38000087</t>
  </si>
  <si>
    <t>99M</t>
  </si>
  <si>
    <t>NHS North East Hampshire and Farnham CCG</t>
  </si>
  <si>
    <t>E38000118</t>
  </si>
  <si>
    <t>10J</t>
  </si>
  <si>
    <t>NHS North Hampshire CCG</t>
  </si>
  <si>
    <t>E38000120</t>
  </si>
  <si>
    <t>10R</t>
  </si>
  <si>
    <t>NHS Portsmouth CCG</t>
  </si>
  <si>
    <t>E38000137</t>
  </si>
  <si>
    <t>10V</t>
  </si>
  <si>
    <t>NHS South Eastern Hampshire CCG</t>
  </si>
  <si>
    <t>E38000154</t>
  </si>
  <si>
    <t>10X</t>
  </si>
  <si>
    <t>NHS Southampton CCG</t>
  </si>
  <si>
    <t>E38000167</t>
  </si>
  <si>
    <t>11A</t>
  </si>
  <si>
    <t>NHS West Hampshire CCG</t>
  </si>
  <si>
    <t>E38000198</t>
  </si>
  <si>
    <t>07L</t>
  </si>
  <si>
    <t>NHS Barking and Dagenham CCG</t>
  </si>
  <si>
    <t>Q71</t>
  </si>
  <si>
    <t>London Area Team</t>
  </si>
  <si>
    <t>E38000004</t>
  </si>
  <si>
    <t>07M</t>
  </si>
  <si>
    <t>NHS Barnet CCG</t>
  </si>
  <si>
    <t>E38000005</t>
  </si>
  <si>
    <t>07N</t>
  </si>
  <si>
    <t>NHS Bexley CCG</t>
  </si>
  <si>
    <t>E38000011</t>
  </si>
  <si>
    <t>07P</t>
  </si>
  <si>
    <t>NHS Brent CCG</t>
  </si>
  <si>
    <t>E38000020</t>
  </si>
  <si>
    <t>07Q</t>
  </si>
  <si>
    <t>NHS Bromley CCG</t>
  </si>
  <si>
    <t>E38000023</t>
  </si>
  <si>
    <t>07R</t>
  </si>
  <si>
    <t>NHS Camden CCG</t>
  </si>
  <si>
    <t>E38000027</t>
  </si>
  <si>
    <t>09A</t>
  </si>
  <si>
    <t>NHS Central London (Westminster) CCG</t>
  </si>
  <si>
    <t>E38000031</t>
  </si>
  <si>
    <t>07T</t>
  </si>
  <si>
    <t>NHS City and Hackney CCG</t>
  </si>
  <si>
    <t>E38000035</t>
  </si>
  <si>
    <t>07V</t>
  </si>
  <si>
    <t>NHS Croydon CCG</t>
  </si>
  <si>
    <t>E38000040</t>
  </si>
  <si>
    <t>07W</t>
  </si>
  <si>
    <t>NHS Ealing CCG</t>
  </si>
  <si>
    <t>E38000048</t>
  </si>
  <si>
    <t>07X</t>
  </si>
  <si>
    <t>NHS Enfield CCG</t>
  </si>
  <si>
    <t>E38000057</t>
  </si>
  <si>
    <t>08A</t>
  </si>
  <si>
    <t>NHS Greenwich CCG</t>
  </si>
  <si>
    <t>E38000066</t>
  </si>
  <si>
    <t>08C</t>
  </si>
  <si>
    <t>NHS Hammersmith and Fulham CCG</t>
  </si>
  <si>
    <t>E38000070</t>
  </si>
  <si>
    <t>08D</t>
  </si>
  <si>
    <t>NHS Haringey CCG</t>
  </si>
  <si>
    <t>E38000072</t>
  </si>
  <si>
    <t>08E</t>
  </si>
  <si>
    <t>NHS Harrow CCG</t>
  </si>
  <si>
    <t>E38000074</t>
  </si>
  <si>
    <t>08F</t>
  </si>
  <si>
    <t>NHS Havering CCG</t>
  </si>
  <si>
    <t>E38000077</t>
  </si>
  <si>
    <t>08G</t>
  </si>
  <si>
    <t>NHS Hillingdon CCG</t>
  </si>
  <si>
    <t>E38000082</t>
  </si>
  <si>
    <t>07Y</t>
  </si>
  <si>
    <t>NHS Hounslow CCG</t>
  </si>
  <si>
    <t>E38000084</t>
  </si>
  <si>
    <t>08H</t>
  </si>
  <si>
    <t>NHS Islington CCG</t>
  </si>
  <si>
    <t>E38000088</t>
  </si>
  <si>
    <t>08J</t>
  </si>
  <si>
    <t>NHS Kingston CCG</t>
  </si>
  <si>
    <t>E38000090</t>
  </si>
  <si>
    <t>08K</t>
  </si>
  <si>
    <t>NHS Lambeth CCG</t>
  </si>
  <si>
    <t>E38000092</t>
  </si>
  <si>
    <t>08L</t>
  </si>
  <si>
    <t>NHS Lewisham CCG</t>
  </si>
  <si>
    <t>E38000098</t>
  </si>
  <si>
    <t>08R</t>
  </si>
  <si>
    <t>NHS Merton CCG</t>
  </si>
  <si>
    <t>E38000105</t>
  </si>
  <si>
    <t>08M</t>
  </si>
  <si>
    <t>NHS Newham CCG</t>
  </si>
  <si>
    <t>E38000113</t>
  </si>
  <si>
    <t>08N</t>
  </si>
  <si>
    <t>NHS Redbridge CCG</t>
  </si>
  <si>
    <t>E38000138</t>
  </si>
  <si>
    <t>08P</t>
  </si>
  <si>
    <t>NHS Richmond CCG</t>
  </si>
  <si>
    <t>E38000140</t>
  </si>
  <si>
    <t>08Q</t>
  </si>
  <si>
    <t>NHS Southwark CCG</t>
  </si>
  <si>
    <t>E38000171</t>
  </si>
  <si>
    <t>08T</t>
  </si>
  <si>
    <t>NHS Sutton CCG</t>
  </si>
  <si>
    <t>E38000179</t>
  </si>
  <si>
    <t>08V</t>
  </si>
  <si>
    <t>NHS Tower Hamlets CCG</t>
  </si>
  <si>
    <t>E38000186</t>
  </si>
  <si>
    <t>08W</t>
  </si>
  <si>
    <t>NHS Waltham Forest CCG</t>
  </si>
  <si>
    <t>E38000192</t>
  </si>
  <si>
    <t>08X</t>
  </si>
  <si>
    <t>NHS Wandsworth CCG</t>
  </si>
  <si>
    <t>E38000193</t>
  </si>
  <si>
    <t>08Y</t>
  </si>
  <si>
    <t>NHS West London CCG</t>
  </si>
  <si>
    <t>E38000202</t>
  </si>
  <si>
    <t>CCG Name</t>
  </si>
  <si>
    <t>St Helens</t>
  </si>
  <si>
    <t>N Kirklees</t>
  </si>
  <si>
    <t>Durham, Darlington And Tees Area Team</t>
  </si>
  <si>
    <t>Wakefield</t>
  </si>
  <si>
    <t>Cheshire, Warrington And Wirral Area Team</t>
  </si>
  <si>
    <t>Vale Royal</t>
  </si>
  <si>
    <t>Arden, Herefordshire And Worcestershire Area Team</t>
  </si>
  <si>
    <t>Wyre Forest</t>
  </si>
  <si>
    <t>Darlington</t>
  </si>
  <si>
    <t>South Yorkshire And Bassetlaw Area Team</t>
  </si>
  <si>
    <t>Wigan Borough</t>
  </si>
  <si>
    <t>Chorley &amp; S Ribble</t>
  </si>
  <si>
    <t>Birmingham And The Black Country Area Team</t>
  </si>
  <si>
    <t>Leeds S &amp; East</t>
  </si>
  <si>
    <t>S Cheshire</t>
  </si>
  <si>
    <t>W Cheshire</t>
  </si>
  <si>
    <t>W Lancashire</t>
  </si>
  <si>
    <t>Greater Preston</t>
  </si>
  <si>
    <t>Salford</t>
  </si>
  <si>
    <t>Hertfordshire And The South Midlands Area Team</t>
  </si>
  <si>
    <t>Luton</t>
  </si>
  <si>
    <t>Derbyshire And Nottinghamshire Area Team</t>
  </si>
  <si>
    <t>Mansfield &amp; Ashfield</t>
  </si>
  <si>
    <t>Southern Derbyshire</t>
  </si>
  <si>
    <t>Shropshire And Staffordshire Area Team</t>
  </si>
  <si>
    <t>E Staffordshire</t>
  </si>
  <si>
    <t>Warrington</t>
  </si>
  <si>
    <t>Central Manchester</t>
  </si>
  <si>
    <t>Walsall</t>
  </si>
  <si>
    <t>Airedale, Wharfedale &amp; Craven</t>
  </si>
  <si>
    <t>N Manchester</t>
  </si>
  <si>
    <t>North Yorkshire And Humber Area Team</t>
  </si>
  <si>
    <t>Scarborough &amp; Ryedale</t>
  </si>
  <si>
    <t>Leeds West</t>
  </si>
  <si>
    <t>Wolverhampton</t>
  </si>
  <si>
    <t>N Derbyshire</t>
  </si>
  <si>
    <t>Cumbria, Northumberland, Tyne And Wear Area Team</t>
  </si>
  <si>
    <t>Cumbria</t>
  </si>
  <si>
    <t>Bath, Gloucestershire, Swindon And Wiltshire Area Team</t>
  </si>
  <si>
    <t>Heywood, Middleton &amp; Rochdale</t>
  </si>
  <si>
    <t>Norwich</t>
  </si>
  <si>
    <t>N Norfolk</t>
  </si>
  <si>
    <t>S Norfolk</t>
  </si>
  <si>
    <t>Surrey And Sussex Area Team</t>
  </si>
  <si>
    <t>Guildford &amp; Waverley</t>
  </si>
  <si>
    <t>S Worcestershire</t>
  </si>
  <si>
    <t>E Lancashire</t>
  </si>
  <si>
    <t>Southport &amp; Formby</t>
  </si>
  <si>
    <t>N E Essex</t>
  </si>
  <si>
    <t>Oldham</t>
  </si>
  <si>
    <t>Corby</t>
  </si>
  <si>
    <t>Trafford</t>
  </si>
  <si>
    <t>Bury</t>
  </si>
  <si>
    <t>Bradford City</t>
  </si>
  <si>
    <t>Blackburn with Darwen</t>
  </si>
  <si>
    <t>Se Staffordshire &amp; Seisdon Peninsula</t>
  </si>
  <si>
    <t>Vale Of York</t>
  </si>
  <si>
    <t>S Manchester</t>
  </si>
  <si>
    <t>Leeds North</t>
  </si>
  <si>
    <t>Coventry &amp; Rugby</t>
  </si>
  <si>
    <t>Leicestershire And Lincolnshire Area Team</t>
  </si>
  <si>
    <t>Leicester City</t>
  </si>
  <si>
    <t>Harrogate &amp; Rural District</t>
  </si>
  <si>
    <t>N &amp; W Reading</t>
  </si>
  <si>
    <t>City &amp; Hackney</t>
  </si>
  <si>
    <t>Nene</t>
  </si>
  <si>
    <t>Solihull</t>
  </si>
  <si>
    <t>S Reading</t>
  </si>
  <si>
    <t>Oxfordshire</t>
  </si>
  <si>
    <t>Brighton &amp; Hove</t>
  </si>
  <si>
    <t>Hambleton, Richmondshire &amp; Whitby</t>
  </si>
  <si>
    <t>S Lincolnshire</t>
  </si>
  <si>
    <t>Coastal W Sussex</t>
  </si>
  <si>
    <t>Bristol, North Somerset, Somerset And South Gloucestershire Area Team</t>
  </si>
  <si>
    <t>N Somerset</t>
  </si>
  <si>
    <t>N E Hampshire &amp; Farnham</t>
  </si>
  <si>
    <t>Bristol</t>
  </si>
  <si>
    <t>Crawley</t>
  </si>
  <si>
    <t>Warwickshire North</t>
  </si>
  <si>
    <t>Sutton</t>
  </si>
  <si>
    <t>S Gloucestershire</t>
  </si>
  <si>
    <t>Kent And Medway Area Team</t>
  </si>
  <si>
    <t>Ashford</t>
  </si>
  <si>
    <t>Devon, Cornwall And Isles Of Scilly Area Team</t>
  </si>
  <si>
    <t>Kernow</t>
  </si>
  <si>
    <t>S Kent Coast</t>
  </si>
  <si>
    <t>Thanet</t>
  </si>
  <si>
    <t>Slough</t>
  </si>
  <si>
    <t>Redditch &amp; Bromsgrove</t>
  </si>
  <si>
    <t>Lancashire North</t>
  </si>
  <si>
    <t>Eastbourne, Hailsham &amp; Seaford</t>
  </si>
  <si>
    <t>Birmingham Crosscity</t>
  </si>
  <si>
    <t>Sandwell &amp; W Birmingham</t>
  </si>
  <si>
    <t>Canterbury &amp; Coastal</t>
  </si>
  <si>
    <t>Barking &amp; Dagenham</t>
  </si>
  <si>
    <t>Greenwich</t>
  </si>
  <si>
    <t>Nottingham City</t>
  </si>
  <si>
    <t>Thurrock</t>
  </si>
  <si>
    <t>E Surrey</t>
  </si>
  <si>
    <t>Swale</t>
  </si>
  <si>
    <t>Bexley</t>
  </si>
  <si>
    <t>Birmingham S &amp; Central</t>
  </si>
  <si>
    <t>Dartford, Gravesham &amp; Swanley</t>
  </si>
  <si>
    <t>S Eastern Hampshire</t>
  </si>
  <si>
    <t>Swindon</t>
  </si>
  <si>
    <t>Southend</t>
  </si>
  <si>
    <t>Castle Point &amp; Rochford</t>
  </si>
  <si>
    <t>Fareham &amp; Gosport</t>
  </si>
  <si>
    <t>Hastings &amp; Rother</t>
  </si>
  <si>
    <t>Merton</t>
  </si>
  <si>
    <t>Southampton</t>
  </si>
  <si>
    <t>N Durham</t>
  </si>
  <si>
    <t>Herefordshire</t>
  </si>
  <si>
    <t>Lincolnshire West</t>
  </si>
  <si>
    <t>Wokingham</t>
  </si>
  <si>
    <t>W Kent</t>
  </si>
  <si>
    <t>Surrey Downs</t>
  </si>
  <si>
    <t>Bracknell &amp; Ascot</t>
  </si>
  <si>
    <t>Surrey Heath</t>
  </si>
  <si>
    <t>E Leicestershire &amp; Rutland</t>
  </si>
  <si>
    <t>Tameside &amp; Glossop</t>
  </si>
  <si>
    <t>W Leicestershire</t>
  </si>
  <si>
    <t>Great Yarmouth &amp; Waveney</t>
  </si>
  <si>
    <t>S W Lincolnshire</t>
  </si>
  <si>
    <t>Halton</t>
  </si>
  <si>
    <t>High Weald Lewes Havens</t>
  </si>
  <si>
    <t>Northern, Eastern &amp; Western Devon</t>
  </si>
  <si>
    <t>Herts Valleys</t>
  </si>
  <si>
    <t>Horsham &amp; Mid Sussex</t>
  </si>
  <si>
    <t>Bradford Districts</t>
  </si>
  <si>
    <t>Wirral</t>
  </si>
  <si>
    <t>Lincolnshire East</t>
  </si>
  <si>
    <t>Newark &amp; Sherwood</t>
  </si>
  <si>
    <t>Hardwick</t>
  </si>
  <si>
    <t>Durham Dales, Easington &amp; Sedgefield</t>
  </si>
  <si>
    <t>Northumberland</t>
  </si>
  <si>
    <t>Haringey</t>
  </si>
  <si>
    <t>Knowsley</t>
  </si>
  <si>
    <t>Central London (Westminster)</t>
  </si>
  <si>
    <t>Cannock Chase</t>
  </si>
  <si>
    <t>Cambridgeshire &amp; Peterborough</t>
  </si>
  <si>
    <t>Brent</t>
  </si>
  <si>
    <t>Richmond</t>
  </si>
  <si>
    <t>W London</t>
  </si>
  <si>
    <t>Hammersmith &amp; Fulham</t>
  </si>
  <si>
    <t>Newbury &amp; District</t>
  </si>
  <si>
    <t>Erewash</t>
  </si>
  <si>
    <t>Dorset</t>
  </si>
  <si>
    <t>S Sefton</t>
  </si>
  <si>
    <t>Wiltshire</t>
  </si>
  <si>
    <t>N Tyneside</t>
  </si>
  <si>
    <t>Somerset</t>
  </si>
  <si>
    <t>Bedfordshire</t>
  </si>
  <si>
    <t>Basildon &amp; Brentwood</t>
  </si>
  <si>
    <t>Eastern Cheshire</t>
  </si>
  <si>
    <t>E Riding of Yorkshire</t>
  </si>
  <si>
    <t>Windsor, Ascot &amp; Maidenhead</t>
  </si>
  <si>
    <t>Hartlepool &amp; Stockton-On-Tees</t>
  </si>
  <si>
    <t>N W Surrey</t>
  </si>
  <si>
    <t>Aylesbury Vale</t>
  </si>
  <si>
    <t>Bath &amp; N E Somerset</t>
  </si>
  <si>
    <t>Fylde &amp; Wyre</t>
  </si>
  <si>
    <t>Ipswich &amp; E Suffolk</t>
  </si>
  <si>
    <t>Sunderland</t>
  </si>
  <si>
    <t>S Devon &amp; Torbay</t>
  </si>
  <si>
    <t>W Norfolk</t>
  </si>
  <si>
    <t>Chiltern</t>
  </si>
  <si>
    <t>W Hampshire</t>
  </si>
  <si>
    <t>N Hampshire</t>
  </si>
  <si>
    <t>Stafford &amp; Surrounds</t>
  </si>
  <si>
    <t>Greater Huddersfield</t>
  </si>
  <si>
    <t>Liverpool</t>
  </si>
  <si>
    <t>W Essex</t>
  </si>
  <si>
    <t>Shropshire</t>
  </si>
  <si>
    <t>Nottingham N &amp; East</t>
  </si>
  <si>
    <t>E &amp; N Hertfordshire</t>
  </si>
  <si>
    <t>Rushcliffe</t>
  </si>
  <si>
    <t>Nottingham West</t>
  </si>
  <si>
    <t>Calderdale</t>
  </si>
  <si>
    <t>N Staffordshire</t>
  </si>
  <si>
    <t>N Lincolnshire</t>
  </si>
  <si>
    <t>Stoke On Trent</t>
  </si>
  <si>
    <t>Newcastle West</t>
  </si>
  <si>
    <t>Telford &amp; Wrekin</t>
  </si>
  <si>
    <t>Newcastle N &amp; E</t>
  </si>
  <si>
    <t>Doncaster</t>
  </si>
  <si>
    <t>Bassetlaw</t>
  </si>
  <si>
    <t>N E Lincolnshire</t>
  </si>
  <si>
    <t>Hull</t>
  </si>
  <si>
    <t>No. of infants due a 6–8 week check (1)</t>
  </si>
  <si>
    <t>Infants totally or partially breastfed (2)</t>
  </si>
  <si>
    <t>Infants totally breastfed (2)</t>
  </si>
  <si>
    <t>Infants partially breastfed (2)</t>
  </si>
  <si>
    <t>Infants not at all breastfed (2)</t>
  </si>
  <si>
    <t>Infants whose breastfeeding status was not known (3)</t>
  </si>
  <si>
    <t>1. Red cells mean that no. of infants due for a 6–8  week checks does not meet validation criteria (see definitions sheet for details).</t>
  </si>
  <si>
    <t>2. Blank cells mean that data does not meet validation criteria (see definitions sheet for details).</t>
  </si>
  <si>
    <t>3. Shaded cells mean that percentage of infants whose breastfeeding status was recorded falls short of data quality standard of 95%.</t>
  </si>
  <si>
    <t>Qtr % totally breastfed at 6-8 weeks</t>
  </si>
  <si>
    <t>Qtr % partially breastfed at 6-8 weeks</t>
  </si>
  <si>
    <t>Qtr % not at all breastfed at 6-8 weeks</t>
  </si>
  <si>
    <t>Qtr % Not Known BF 6-8 Weeks</t>
  </si>
  <si>
    <t xml:space="preserve">Qtr % BF 6-8 </t>
  </si>
  <si>
    <t>No of Live Births v Infants Compare QA Min</t>
  </si>
  <si>
    <t>No of Live Births v Infants Compare QA Max</t>
  </si>
  <si>
    <t>2013/14</t>
  </si>
  <si>
    <t>Table 1: Initiation of breastfeeding, England Trend</t>
  </si>
  <si>
    <t>Table 2: Prevalence of breastfeeding at 6 to 8 weeks, England Trend</t>
  </si>
  <si>
    <t>Table 1: Initiation of breastfeeding, England Trend - Commissioner based</t>
  </si>
  <si>
    <t>Table 2: Prevalence of breastfeeding at 6 to 8 weeks, England Trend - Commissioner based</t>
  </si>
  <si>
    <t>Breastfeeding initiation definitions</t>
  </si>
  <si>
    <t>Ashford and St Peter's Hospitals NHS Foundation Trust</t>
  </si>
  <si>
    <t>Barking, Havering and Redbridge University Hospitals NHS Trust</t>
  </si>
  <si>
    <t>Barts Health NHS Trust</t>
  </si>
  <si>
    <t>Basildon and Thurrock University Hospitals NHS Foundation Trust</t>
  </si>
  <si>
    <t>Bedford Hospital NHS Trust</t>
  </si>
  <si>
    <t>Buckinghamshire Healthcare NHS Trust</t>
  </si>
  <si>
    <t>Calderdale and Huddersfield NHS Foundation Trust</t>
  </si>
  <si>
    <t>City Hospitals Sunderland NHS Foundation Trust</t>
  </si>
  <si>
    <t>Dartford and Gravesham NHS Trust</t>
  </si>
  <si>
    <t>Doncaster and Bassetlaw Hospitals NHS Foundation Trust</t>
  </si>
  <si>
    <t>East and North Hertfordshire NHS Trust</t>
  </si>
  <si>
    <t>East Cheshire NHS Trust</t>
  </si>
  <si>
    <t>East Sussex Healthcare NHS Trust</t>
  </si>
  <si>
    <t>Hampshire Hospitals NHS Foundation Trust</t>
  </si>
  <si>
    <t>Hull and East Yorkshire Hospitals NHS Trust</t>
  </si>
  <si>
    <t>Ipswich Hospital NHS Trust</t>
  </si>
  <si>
    <t>Lancashire Teaching Hospitals NHS Foundation Trust</t>
  </si>
  <si>
    <t>Medway NHS Foundation Trust</t>
  </si>
  <si>
    <t>Norfolk and Norwich University Hospitals NHS Foundation Trust</t>
  </si>
  <si>
    <t>North Tees and Hartlepool NHS Foundation Trust</t>
  </si>
  <si>
    <t>Northern Devon Healthcare NHS Trust</t>
  </si>
  <si>
    <t>Northern Lincolnshire and Goole NHS Foundation Trust</t>
  </si>
  <si>
    <t>Poole Hospital NHS Foundation Trust</t>
  </si>
  <si>
    <t>Sheffield Teaching Hospitals NHS Foundation Trust</t>
  </si>
  <si>
    <t>Shrewsbury and Telford Hospital NHS Trust</t>
  </si>
  <si>
    <t>South Devon Healthcare NHS Foundation Trust</t>
  </si>
  <si>
    <t>South London Healthcare NHS Trust</t>
  </si>
  <si>
    <t>Southend University Hospital NHS Foundation Trust</t>
  </si>
  <si>
    <t>Surrey and Sussex Healthcare NHS Trust</t>
  </si>
  <si>
    <t>Taunton and Somerset NHS Foundation Trust</t>
  </si>
  <si>
    <t>The Newcastle Upon Tyne Hospitals NHS Foundation Trust</t>
  </si>
  <si>
    <t>The Queen Elizabeth Hospital, King's Lynn, NHS Foundation Trust</t>
  </si>
  <si>
    <t>The Royal Bournemouth and Christchurch Hospitals NHS Foundation Trust</t>
  </si>
  <si>
    <t>The Whittington Hospital NHS Trust</t>
  </si>
  <si>
    <t>University Hospital Southampton NHS Foundation Trust</t>
  </si>
  <si>
    <t>West Middlesex University Hospital NHS Trust</t>
  </si>
  <si>
    <t>2013/14 OT</t>
  </si>
  <si>
    <t>Source: NHS England</t>
  </si>
  <si>
    <t>Q00</t>
  </si>
  <si>
    <t>England</t>
  </si>
  <si>
    <t>Table 3: Drop Off rate between breastfeeding initiation &amp; Prevalence of breastfeeding at 6 to 8 weeks, England Trend</t>
  </si>
  <si>
    <t>Table 4 : Initiation of breastfeeding, by NHS Trust Quarterly</t>
  </si>
  <si>
    <t>6-8 week breastfeeding definitions</t>
  </si>
  <si>
    <t>Data Quality</t>
  </si>
  <si>
    <t>2014/15 Q1</t>
  </si>
  <si>
    <t>4. Area Team and England actuals and percentages are calculated including the data from those CCGs who have failed the validation criteria.</t>
  </si>
  <si>
    <t>2013/14 Q1*</t>
  </si>
  <si>
    <t>2013/14 Q2*</t>
  </si>
  <si>
    <t>2013/14 Q3*</t>
  </si>
  <si>
    <t>2013/14 Q4*</t>
  </si>
  <si>
    <t>3. * Comparisons with OT before 2013/14 cannot be made as there was a definition change between 2012/13 and 2013/14, from 2013/14 comparison of 6-8 week prevalence against the previous quarter's BFI</t>
  </si>
  <si>
    <t>2014/15 Q2</t>
  </si>
  <si>
    <t>2014/15 Q3</t>
  </si>
  <si>
    <t>2014/15 Q4</t>
  </si>
  <si>
    <t>Check children</t>
  </si>
  <si>
    <t>Check 5%</t>
  </si>
  <si>
    <t>Check higher than bfi</t>
  </si>
  <si>
    <t>Table 3: Drop Off rate between breastfeeding initiation and Prevalence of breastfeeding at 6 to 8 weeks</t>
  </si>
  <si>
    <t>2015/16 Q1</t>
  </si>
  <si>
    <t>X24</t>
  </si>
  <si>
    <t>Military Practices</t>
  </si>
  <si>
    <t>NHS England</t>
  </si>
  <si>
    <t>12H</t>
  </si>
  <si>
    <t>Durham, Darlington &amp; Tees Commissioning Hub</t>
  </si>
  <si>
    <t>Durham, Darlington &amp; Tees</t>
  </si>
  <si>
    <t>12K</t>
  </si>
  <si>
    <t>Lancashire Commissioning Hub</t>
  </si>
  <si>
    <t>12M</t>
  </si>
  <si>
    <t>Cumbria, Northumberland, Tyne &amp; Wear Commissioning Hub</t>
  </si>
  <si>
    <t>Cumbria, Northumberland, Tyne &amp; Wear</t>
  </si>
  <si>
    <t>12Q</t>
  </si>
  <si>
    <t>West Yorkshire Commissioning Hub</t>
  </si>
  <si>
    <t>West Yorkshire</t>
  </si>
  <si>
    <t>12V</t>
  </si>
  <si>
    <t>Derbyshire &amp; Nottinghamshire Commissioning Hub</t>
  </si>
  <si>
    <t>Derbyshire &amp; Nottinghamshire</t>
  </si>
  <si>
    <t>12W</t>
  </si>
  <si>
    <t>East Anglia Commissioning Hub</t>
  </si>
  <si>
    <t>East Anglia</t>
  </si>
  <si>
    <t>13C</t>
  </si>
  <si>
    <t>Shropshire &amp; Staffordshire Commissioning Hub</t>
  </si>
  <si>
    <t>Shropshire &amp; Staffordshire</t>
  </si>
  <si>
    <t>13D</t>
  </si>
  <si>
    <t>North East London Commissioning Hub</t>
  </si>
  <si>
    <t>London</t>
  </si>
  <si>
    <t>13F</t>
  </si>
  <si>
    <t>South London Commissioning Hub</t>
  </si>
  <si>
    <t>13H</t>
  </si>
  <si>
    <t>Bristol, N Somerset, Somerset &amp; S Gloucestershire Commissioning Hub</t>
  </si>
  <si>
    <t>Bristol, N Somerset, Somerset &amp; S Gloucestershire</t>
  </si>
  <si>
    <t>13K</t>
  </si>
  <si>
    <t>Kent &amp; Medway Commissioning Hub</t>
  </si>
  <si>
    <t>Kent &amp; Medway</t>
  </si>
  <si>
    <t>13M</t>
  </si>
  <si>
    <t>Thames Valley Commissioning Hub</t>
  </si>
  <si>
    <t>Thames Valley</t>
  </si>
  <si>
    <t>13A</t>
  </si>
  <si>
    <t>13R</t>
  </si>
  <si>
    <t>Leicesterhire &amp; Lincolnshire Commissioning Hub</t>
  </si>
  <si>
    <t>London Commissioning Hub</t>
  </si>
  <si>
    <t>RD1</t>
  </si>
  <si>
    <t>Heatherwood and Wexham Park Hospitals NHS Foundation Trust*</t>
  </si>
  <si>
    <t>Imperial College Healthcare NHS Trust*</t>
  </si>
  <si>
    <t>Sandwell and West Birmingham Hospitals NHS Trust*</t>
  </si>
  <si>
    <t>South Tees Hospitals NHS Foundation Trust*</t>
  </si>
  <si>
    <t>Worcestershire Acute Hospitals NHS Trust*</t>
  </si>
  <si>
    <t>Barnet and Chase Farm Hospitals NHS Trust*</t>
  </si>
  <si>
    <t>Isle Of Wight NHS Trust*</t>
  </si>
  <si>
    <t>Mid Staffordshire NHS Foundation Trust*</t>
  </si>
  <si>
    <t>Kettering General Hospital NHS Foundation Trust*</t>
  </si>
  <si>
    <t>Great Western Hospitals NHS Foundation Trust*</t>
  </si>
  <si>
    <t>King's College Hospital NHS Foundation Trust*</t>
  </si>
  <si>
    <t>Lewisham and Greenwich NHS Trust*</t>
  </si>
  <si>
    <t>* See Data Quality note for explanation</t>
  </si>
  <si>
    <t>Crown Copyright © 2015</t>
  </si>
  <si>
    <t>England Trend - Commissioner based</t>
  </si>
  <si>
    <t>Royal United Hospitals Bath NHS Foundation Trust*</t>
  </si>
  <si>
    <t>R1K</t>
  </si>
  <si>
    <t>E38000212</t>
  </si>
  <si>
    <t>E38000213</t>
  </si>
  <si>
    <t>E38000214</t>
  </si>
  <si>
    <t>E38000215</t>
  </si>
  <si>
    <t>E38000216</t>
  </si>
  <si>
    <t>E38000217</t>
  </si>
  <si>
    <t>E38000218</t>
  </si>
  <si>
    <t>E38000219</t>
  </si>
  <si>
    <t>E38000220</t>
  </si>
  <si>
    <t>E38000221</t>
  </si>
  <si>
    <t>E38000222</t>
  </si>
  <si>
    <t>E38000223</t>
  </si>
  <si>
    <t>E38000224</t>
  </si>
  <si>
    <t>E38000225</t>
  </si>
  <si>
    <t>E38000226</t>
  </si>
  <si>
    <t>E38000227</t>
  </si>
  <si>
    <t>E38000228</t>
  </si>
  <si>
    <t>E38000229</t>
  </si>
  <si>
    <t>E38000230</t>
  </si>
  <si>
    <t>E38000231</t>
  </si>
  <si>
    <t>E38000232</t>
  </si>
  <si>
    <t>E38000233</t>
  </si>
  <si>
    <t>E38000234</t>
  </si>
  <si>
    <t>E38000235</t>
  </si>
  <si>
    <t>E38000236</t>
  </si>
  <si>
    <t>E38000237</t>
  </si>
  <si>
    <t>E38000238</t>
  </si>
  <si>
    <t>E38000239</t>
  </si>
  <si>
    <t>E38000240</t>
  </si>
  <si>
    <t>E38000241</t>
  </si>
  <si>
    <t>E38000242</t>
  </si>
  <si>
    <t>E38000243</t>
  </si>
  <si>
    <t>E38000244</t>
  </si>
  <si>
    <t>E38000245</t>
  </si>
  <si>
    <t>E38000246</t>
  </si>
  <si>
    <t>E38000247</t>
  </si>
  <si>
    <t>E38000248</t>
  </si>
  <si>
    <t>E38000249</t>
  </si>
  <si>
    <t>E38000250</t>
  </si>
  <si>
    <t>E38000251</t>
  </si>
  <si>
    <t>E38000252</t>
  </si>
  <si>
    <t>E38000253</t>
  </si>
  <si>
    <t>E38000254</t>
  </si>
  <si>
    <t>E38000255</t>
  </si>
  <si>
    <t>E38000256</t>
  </si>
  <si>
    <t>E38000257</t>
  </si>
  <si>
    <t>E38000258</t>
  </si>
  <si>
    <t>E38000259</t>
  </si>
  <si>
    <t>E38000260</t>
  </si>
  <si>
    <t>E38000261</t>
  </si>
  <si>
    <t>E38000262</t>
  </si>
  <si>
    <t>E38000263</t>
  </si>
  <si>
    <t>E38000264</t>
  </si>
  <si>
    <t>E38000265</t>
  </si>
  <si>
    <t>E38000266</t>
  </si>
  <si>
    <t>Table 4 : Initiation of breastfeeding, by NHS Trust - Quarterly 2014/15</t>
  </si>
  <si>
    <t>Fig 5 : Infants 6-8 week breastfeeding status as a percentage of infants due 6-8 week reviews by CCGs 2014/15 Q3</t>
  </si>
  <si>
    <t>Fig 6 : Percentage Infants not known breastfeeding as a percentage of infants due 6-8 week reviews by CCGs 2014/15 Q3</t>
  </si>
  <si>
    <t>Not at all</t>
  </si>
  <si>
    <t>Cambridge University Hospitals NHS Foundation Trust*</t>
  </si>
  <si>
    <t>University Hospitals Of North Midlands NHS Trust*</t>
  </si>
  <si>
    <t>Royal Free London NHS Foundation Trust*</t>
  </si>
  <si>
    <t>Frimley Health NHS Foundation Trust*</t>
  </si>
  <si>
    <t>North West London Hospitals NHS Trust*</t>
  </si>
  <si>
    <t>Ealing Hospital NHS Trust*</t>
  </si>
  <si>
    <t>London North West Healthcare NHS Trust*</t>
  </si>
  <si>
    <t>Quarter 4 2014/15</t>
  </si>
  <si>
    <t>2nd July 2015</t>
  </si>
  <si>
    <t>Table 5: Initiation of breastfeeding, Annual Outturn, by NHS Trust</t>
  </si>
  <si>
    <t>2014/15 OT</t>
  </si>
  <si>
    <t>Table 6: Initiation of breastfeeding, by CCG and Area Team - Quarterly 2014/15</t>
  </si>
  <si>
    <t>Table 7: Initiation of breastfeeding, by CCG and Area Team - 2014/15 Outturn</t>
  </si>
  <si>
    <t>GOR Name</t>
  </si>
  <si>
    <t>A</t>
  </si>
  <si>
    <t>North East</t>
  </si>
  <si>
    <t>B</t>
  </si>
  <si>
    <t>North West</t>
  </si>
  <si>
    <t>D</t>
  </si>
  <si>
    <t>Yorks &amp; Humber</t>
  </si>
  <si>
    <t>E</t>
  </si>
  <si>
    <t>East Midlands</t>
  </si>
  <si>
    <t>F</t>
  </si>
  <si>
    <t>West Midlands</t>
  </si>
  <si>
    <t>G</t>
  </si>
  <si>
    <t>East of England</t>
  </si>
  <si>
    <t>H</t>
  </si>
  <si>
    <t>J</t>
  </si>
  <si>
    <t>South East</t>
  </si>
  <si>
    <t>K</t>
  </si>
  <si>
    <t>South West</t>
  </si>
  <si>
    <t>00EJ</t>
  </si>
  <si>
    <t>County Durham UA</t>
  </si>
  <si>
    <t>E06000047</t>
  </si>
  <si>
    <t>00EH</t>
  </si>
  <si>
    <t>Darlington UA</t>
  </si>
  <si>
    <t>E06000005</t>
  </si>
  <si>
    <t>00CH</t>
  </si>
  <si>
    <t>Gateshead MD</t>
  </si>
  <si>
    <t>E08000020</t>
  </si>
  <si>
    <t>00EB</t>
  </si>
  <si>
    <t>Hartlepool UA</t>
  </si>
  <si>
    <t>E06000001</t>
  </si>
  <si>
    <t>00EC</t>
  </si>
  <si>
    <t>Middlesbrough UA</t>
  </si>
  <si>
    <t>E06000002</t>
  </si>
  <si>
    <t>00CJ</t>
  </si>
  <si>
    <t>Newcastle Upon Tyne MD</t>
  </si>
  <si>
    <t>E08000021</t>
  </si>
  <si>
    <t>00CK</t>
  </si>
  <si>
    <t>North Tyneside MD</t>
  </si>
  <si>
    <t>E08000022</t>
  </si>
  <si>
    <t>00EM</t>
  </si>
  <si>
    <t>Northumberland UA</t>
  </si>
  <si>
    <t>E06000048</t>
  </si>
  <si>
    <t>00EE</t>
  </si>
  <si>
    <t>Redcar and Cleveland UA</t>
  </si>
  <si>
    <t>E06000003</t>
  </si>
  <si>
    <t>00CL</t>
  </si>
  <si>
    <t>South Tyneside MD</t>
  </si>
  <si>
    <t>E08000023</t>
  </si>
  <si>
    <t>00EF</t>
  </si>
  <si>
    <t>Stockton-On-Tees UA</t>
  </si>
  <si>
    <t>E06000004</t>
  </si>
  <si>
    <t>00CM</t>
  </si>
  <si>
    <t>Sunderland MD</t>
  </si>
  <si>
    <t>E08000024</t>
  </si>
  <si>
    <t>16UB</t>
  </si>
  <si>
    <t>Allerdale LD</t>
  </si>
  <si>
    <t>E10000006</t>
  </si>
  <si>
    <t>16UC</t>
  </si>
  <si>
    <t>Barrow-In-Furness LD</t>
  </si>
  <si>
    <t>00EX</t>
  </si>
  <si>
    <t>Blackburn with Darwen UA</t>
  </si>
  <si>
    <t>E06000008</t>
  </si>
  <si>
    <t>00EY</t>
  </si>
  <si>
    <t>Blackpool UA</t>
  </si>
  <si>
    <t>E06000009</t>
  </si>
  <si>
    <t>00BL</t>
  </si>
  <si>
    <t>Bolton MD</t>
  </si>
  <si>
    <t>E08000001</t>
  </si>
  <si>
    <t>30UD</t>
  </si>
  <si>
    <t>Burnley LD</t>
  </si>
  <si>
    <t>E10000017</t>
  </si>
  <si>
    <t>00BM</t>
  </si>
  <si>
    <t>Bury MD</t>
  </si>
  <si>
    <t>E08000002</t>
  </si>
  <si>
    <t>16UD</t>
  </si>
  <si>
    <t>Carlisle LD</t>
  </si>
  <si>
    <t>00EQ</t>
  </si>
  <si>
    <t>Cheshire East UA</t>
  </si>
  <si>
    <t>E06000049</t>
  </si>
  <si>
    <t>00EW</t>
  </si>
  <si>
    <t>Cheshire West and Chester UA</t>
  </si>
  <si>
    <t>E06000050</t>
  </si>
  <si>
    <t>30UE</t>
  </si>
  <si>
    <t>Chorley LD</t>
  </si>
  <si>
    <t>16UE</t>
  </si>
  <si>
    <t>Copeland LD</t>
  </si>
  <si>
    <t>16UF</t>
  </si>
  <si>
    <t>Eden LD</t>
  </si>
  <si>
    <t>30UF</t>
  </si>
  <si>
    <t>Fylde LD</t>
  </si>
  <si>
    <t>00ET</t>
  </si>
  <si>
    <t>Halton UA</t>
  </si>
  <si>
    <t>E06000006</t>
  </si>
  <si>
    <t>30UG</t>
  </si>
  <si>
    <t>Hyndburn LD</t>
  </si>
  <si>
    <t>00BX</t>
  </si>
  <si>
    <t>Knowsley MD</t>
  </si>
  <si>
    <t>E08000011</t>
  </si>
  <si>
    <t>30UH</t>
  </si>
  <si>
    <t>Lancaster LD</t>
  </si>
  <si>
    <t>00BY</t>
  </si>
  <si>
    <t>Liverpool MD</t>
  </si>
  <si>
    <t>E08000012</t>
  </si>
  <si>
    <t>00BN</t>
  </si>
  <si>
    <t>Manchester MD</t>
  </si>
  <si>
    <t>E08000003</t>
  </si>
  <si>
    <t>00BP</t>
  </si>
  <si>
    <t>Oldham MD</t>
  </si>
  <si>
    <t>E08000004</t>
  </si>
  <si>
    <t>30UJ</t>
  </si>
  <si>
    <t>Pendle LD</t>
  </si>
  <si>
    <t>30UK</t>
  </si>
  <si>
    <t>Preston LD</t>
  </si>
  <si>
    <t>30UL</t>
  </si>
  <si>
    <t>Ribble Valley LD</t>
  </si>
  <si>
    <t>00BQ</t>
  </si>
  <si>
    <t>Rochdale MD</t>
  </si>
  <si>
    <t>E08000005</t>
  </si>
  <si>
    <t>30UM</t>
  </si>
  <si>
    <t>Rossendale LD</t>
  </si>
  <si>
    <t>00BR</t>
  </si>
  <si>
    <t>Salford MD</t>
  </si>
  <si>
    <t>E08000006</t>
  </si>
  <si>
    <t>00CA</t>
  </si>
  <si>
    <t>Sefton MD</t>
  </si>
  <si>
    <t>E08000014</t>
  </si>
  <si>
    <t>16UG</t>
  </si>
  <si>
    <t>South Lakeland LD</t>
  </si>
  <si>
    <t>30UN</t>
  </si>
  <si>
    <t>South Ribble LD</t>
  </si>
  <si>
    <t>00BZ</t>
  </si>
  <si>
    <t>St. Helens MD</t>
  </si>
  <si>
    <t>E08000013</t>
  </si>
  <si>
    <t>00BS</t>
  </si>
  <si>
    <t>Stockport MD</t>
  </si>
  <si>
    <t>E08000007</t>
  </si>
  <si>
    <t>00BT</t>
  </si>
  <si>
    <t>Tameside MD</t>
  </si>
  <si>
    <t>E08000008</t>
  </si>
  <si>
    <t>00BU</t>
  </si>
  <si>
    <t>Trafford MD</t>
  </si>
  <si>
    <t>E08000009</t>
  </si>
  <si>
    <t>00EU</t>
  </si>
  <si>
    <t>Warrington UA</t>
  </si>
  <si>
    <t>E06000007</t>
  </si>
  <si>
    <t>30UP</t>
  </si>
  <si>
    <t>West Lancashire LD</t>
  </si>
  <si>
    <t>00BW</t>
  </si>
  <si>
    <t>Wigan MD</t>
  </si>
  <si>
    <t>E08000010</t>
  </si>
  <si>
    <t>00CB</t>
  </si>
  <si>
    <t>Wirral MD</t>
  </si>
  <si>
    <t>E08000015</t>
  </si>
  <si>
    <t>30UQ</t>
  </si>
  <si>
    <t>Wyre LD</t>
  </si>
  <si>
    <t>00CC</t>
  </si>
  <si>
    <t>Barnsley MD</t>
  </si>
  <si>
    <t>E08000016</t>
  </si>
  <si>
    <t>00CX</t>
  </si>
  <si>
    <t>Bradford MD</t>
  </si>
  <si>
    <t>E08000032</t>
  </si>
  <si>
    <t>00CY</t>
  </si>
  <si>
    <t>Calderdale MD</t>
  </si>
  <si>
    <t>E08000033</t>
  </si>
  <si>
    <t>36UB</t>
  </si>
  <si>
    <t>Craven LD</t>
  </si>
  <si>
    <t>E10000023</t>
  </si>
  <si>
    <t>00CE</t>
  </si>
  <si>
    <t>Doncaster MD</t>
  </si>
  <si>
    <t>E08000017</t>
  </si>
  <si>
    <t>00FB</t>
  </si>
  <si>
    <t>East Riding of Yorkshire UA</t>
  </si>
  <si>
    <t>E06000011</t>
  </si>
  <si>
    <t>36UC</t>
  </si>
  <si>
    <t>Hambleton LD</t>
  </si>
  <si>
    <t>36UD</t>
  </si>
  <si>
    <t>Harrogate LD</t>
  </si>
  <si>
    <t>00FA</t>
  </si>
  <si>
    <t>Kingston-Upon-Hull, City of UA</t>
  </si>
  <si>
    <t>E06000010</t>
  </si>
  <si>
    <t>00CZ</t>
  </si>
  <si>
    <t>Kirklees MD</t>
  </si>
  <si>
    <t>E08000034</t>
  </si>
  <si>
    <t>00DA</t>
  </si>
  <si>
    <t>Leeds MD</t>
  </si>
  <si>
    <t>E08000035</t>
  </si>
  <si>
    <t>00FC</t>
  </si>
  <si>
    <t>North East Lincolnshire UA</t>
  </si>
  <si>
    <t>E06000012</t>
  </si>
  <si>
    <t>00FD</t>
  </si>
  <si>
    <t>North Lincolnshire UA</t>
  </si>
  <si>
    <t>E06000013</t>
  </si>
  <si>
    <t>36UE</t>
  </si>
  <si>
    <t>Richmondshire LD</t>
  </si>
  <si>
    <t>00CF</t>
  </si>
  <si>
    <t>Rotherham MD</t>
  </si>
  <si>
    <t>E08000018</t>
  </si>
  <si>
    <t>36UF</t>
  </si>
  <si>
    <t>Ryedale LD</t>
  </si>
  <si>
    <t>36UG</t>
  </si>
  <si>
    <t>Scarborough LD</t>
  </si>
  <si>
    <t>36UH</t>
  </si>
  <si>
    <t>Selby LD</t>
  </si>
  <si>
    <t>00CG</t>
  </si>
  <si>
    <t>Sheffield MD</t>
  </si>
  <si>
    <t>E08000019</t>
  </si>
  <si>
    <t>00DB</t>
  </si>
  <si>
    <t>Wakefield MD</t>
  </si>
  <si>
    <t>E08000036</t>
  </si>
  <si>
    <t>00FF</t>
  </si>
  <si>
    <t>York UA</t>
  </si>
  <si>
    <t>E06000014</t>
  </si>
  <si>
    <t>17UB</t>
  </si>
  <si>
    <t>Amber Valley LD</t>
  </si>
  <si>
    <t>E10000007</t>
  </si>
  <si>
    <t>37UB</t>
  </si>
  <si>
    <t>Ashfield LD</t>
  </si>
  <si>
    <t>E10000024</t>
  </si>
  <si>
    <t>37UC</t>
  </si>
  <si>
    <t>Bassetlaw LD</t>
  </si>
  <si>
    <t>31UB</t>
  </si>
  <si>
    <t>Blaby LD</t>
  </si>
  <si>
    <t>E10000018</t>
  </si>
  <si>
    <t>17UC</t>
  </si>
  <si>
    <t>Bolsover LD</t>
  </si>
  <si>
    <t>32UB</t>
  </si>
  <si>
    <t>Boston LD</t>
  </si>
  <si>
    <t>E10000019</t>
  </si>
  <si>
    <t>37UD</t>
  </si>
  <si>
    <t>Broxtowe LD</t>
  </si>
  <si>
    <t>31UC</t>
  </si>
  <si>
    <t>Charnwood LD</t>
  </si>
  <si>
    <t>17UD</t>
  </si>
  <si>
    <t>Chesterfield LD</t>
  </si>
  <si>
    <t>34UB</t>
  </si>
  <si>
    <t>Corby LD</t>
  </si>
  <si>
    <t>E10000021</t>
  </si>
  <si>
    <t>34UC</t>
  </si>
  <si>
    <t>Daventry LD</t>
  </si>
  <si>
    <t>00FK</t>
  </si>
  <si>
    <t>Derby UA</t>
  </si>
  <si>
    <t>E06000015</t>
  </si>
  <si>
    <t>17UF</t>
  </si>
  <si>
    <t>Derbyshire Dales LD</t>
  </si>
  <si>
    <t>32UC</t>
  </si>
  <si>
    <t>East Lindsey LD</t>
  </si>
  <si>
    <t>34UD</t>
  </si>
  <si>
    <t>East Northamptonshire LD</t>
  </si>
  <si>
    <t>17UG</t>
  </si>
  <si>
    <t>Erewash LD</t>
  </si>
  <si>
    <t>37UE</t>
  </si>
  <si>
    <t>Gedling LD</t>
  </si>
  <si>
    <t>31UD</t>
  </si>
  <si>
    <t>Harborough LD</t>
  </si>
  <si>
    <t>17UH</t>
  </si>
  <si>
    <t>High Peak LD</t>
  </si>
  <si>
    <t>31UE</t>
  </si>
  <si>
    <t>Hinckley and Bosworth LD</t>
  </si>
  <si>
    <t>34UE</t>
  </si>
  <si>
    <t>Kettering LD</t>
  </si>
  <si>
    <t>00FN</t>
  </si>
  <si>
    <t>Leicester UA</t>
  </si>
  <si>
    <t>E06000016</t>
  </si>
  <si>
    <t>32UD</t>
  </si>
  <si>
    <t>Lincoln LD</t>
  </si>
  <si>
    <t>37UF</t>
  </si>
  <si>
    <t>Manfield LD</t>
  </si>
  <si>
    <t>31UG</t>
  </si>
  <si>
    <t>Melton LD</t>
  </si>
  <si>
    <t>37UG</t>
  </si>
  <si>
    <t>Newark and Sherwood LD</t>
  </si>
  <si>
    <t>17UJ</t>
  </si>
  <si>
    <t>North East Derbyshire LD</t>
  </si>
  <si>
    <t>32UE</t>
  </si>
  <si>
    <t>North Kesteven LD</t>
  </si>
  <si>
    <t>31UH</t>
  </si>
  <si>
    <t>North West Leicestershire LD</t>
  </si>
  <si>
    <t>34UF</t>
  </si>
  <si>
    <t>Northampton LD</t>
  </si>
  <si>
    <t>00FY</t>
  </si>
  <si>
    <t>Nottingham UA</t>
  </si>
  <si>
    <t>E06000018</t>
  </si>
  <si>
    <t>31UJ</t>
  </si>
  <si>
    <t>Oadby and Wigston LD</t>
  </si>
  <si>
    <t>37UJ</t>
  </si>
  <si>
    <t>Rushcliffe LD</t>
  </si>
  <si>
    <t>00FP</t>
  </si>
  <si>
    <t>Rutland UA</t>
  </si>
  <si>
    <t>E06000017</t>
  </si>
  <si>
    <t>17UK</t>
  </si>
  <si>
    <t>South Derbyshire LD</t>
  </si>
  <si>
    <t>32UF</t>
  </si>
  <si>
    <t>South Holland LD</t>
  </si>
  <si>
    <t>32UG</t>
  </si>
  <si>
    <t>South Kesteven LD</t>
  </si>
  <si>
    <t>34UG</t>
  </si>
  <si>
    <t>South Northamptonshire LD</t>
  </si>
  <si>
    <t>34UH</t>
  </si>
  <si>
    <t>Wellingborough LD</t>
  </si>
  <si>
    <t>32UH</t>
  </si>
  <si>
    <t>West Lindsey LD</t>
  </si>
  <si>
    <t>00CN</t>
  </si>
  <si>
    <t>Birmingham MD</t>
  </si>
  <si>
    <t>E08000025</t>
  </si>
  <si>
    <t>47UB</t>
  </si>
  <si>
    <t>Bromsgrove LD</t>
  </si>
  <si>
    <t>E10000034</t>
  </si>
  <si>
    <t>41UB</t>
  </si>
  <si>
    <t>Cannock Chase LD</t>
  </si>
  <si>
    <t>E10000028</t>
  </si>
  <si>
    <t>00CQ</t>
  </si>
  <si>
    <t>Coventry MD</t>
  </si>
  <si>
    <t>E08000026</t>
  </si>
  <si>
    <t>00CR</t>
  </si>
  <si>
    <t>Dudley MD</t>
  </si>
  <si>
    <t>E08000027</t>
  </si>
  <si>
    <t>41UC</t>
  </si>
  <si>
    <t>East Staffordshire LD</t>
  </si>
  <si>
    <t>00GA</t>
  </si>
  <si>
    <t>Herefordshire County UA</t>
  </si>
  <si>
    <t>E06000019</t>
  </si>
  <si>
    <t>41UD</t>
  </si>
  <si>
    <t>Lichfield LD</t>
  </si>
  <si>
    <t>47UC</t>
  </si>
  <si>
    <t>Malvern Hills LD</t>
  </si>
  <si>
    <t>41UE</t>
  </si>
  <si>
    <t>Newcastle-Under-Lyme LD</t>
  </si>
  <si>
    <t>44UB</t>
  </si>
  <si>
    <t>North Warwickshire LD</t>
  </si>
  <si>
    <t>E10000031</t>
  </si>
  <si>
    <t>44UC</t>
  </si>
  <si>
    <t>Nuneaton and Bedworth LD</t>
  </si>
  <si>
    <t>47UD</t>
  </si>
  <si>
    <t>Redditch LD</t>
  </si>
  <si>
    <t>44UD</t>
  </si>
  <si>
    <t>Rugby LD</t>
  </si>
  <si>
    <t>00CS</t>
  </si>
  <si>
    <t>Sandwell MD</t>
  </si>
  <si>
    <t>E08000028</t>
  </si>
  <si>
    <t>00GG</t>
  </si>
  <si>
    <t>Shropshire UA</t>
  </si>
  <si>
    <t>E06000051</t>
  </si>
  <si>
    <t>00CT</t>
  </si>
  <si>
    <t>Solihull MD</t>
  </si>
  <si>
    <t>E08000029</t>
  </si>
  <si>
    <t>41UF</t>
  </si>
  <si>
    <t>South Staffordshire LD</t>
  </si>
  <si>
    <t>41UG</t>
  </si>
  <si>
    <t>Stafford LD</t>
  </si>
  <si>
    <t>41UH</t>
  </si>
  <si>
    <t>Staffordshire Moorlands LD</t>
  </si>
  <si>
    <t>00GL</t>
  </si>
  <si>
    <t>Stoke-On-Trent UA</t>
  </si>
  <si>
    <t>E06000021</t>
  </si>
  <si>
    <t>44UE</t>
  </si>
  <si>
    <t>Stratford-On-Avon LD</t>
  </si>
  <si>
    <t>41UK</t>
  </si>
  <si>
    <t>Tamworth LD</t>
  </si>
  <si>
    <t>00GF</t>
  </si>
  <si>
    <t>Telford and Wrekin UA</t>
  </si>
  <si>
    <t>E06000020</t>
  </si>
  <si>
    <t>00CU</t>
  </si>
  <si>
    <t>Walsall MD</t>
  </si>
  <si>
    <t>E08000030</t>
  </si>
  <si>
    <t>44UF</t>
  </si>
  <si>
    <t>Warwick LD</t>
  </si>
  <si>
    <t>00CW</t>
  </si>
  <si>
    <t>Wolverhampton MD</t>
  </si>
  <si>
    <t>E08000031</t>
  </si>
  <si>
    <t>47UE</t>
  </si>
  <si>
    <t>Worcester LD</t>
  </si>
  <si>
    <t>47UF</t>
  </si>
  <si>
    <t>Wychavon LB</t>
  </si>
  <si>
    <t>47UG</t>
  </si>
  <si>
    <t>42UB</t>
  </si>
  <si>
    <t>Babergh LD</t>
  </si>
  <si>
    <t>E10000029</t>
  </si>
  <si>
    <t>22UB</t>
  </si>
  <si>
    <t>Basildon LD</t>
  </si>
  <si>
    <t>E10000012</t>
  </si>
  <si>
    <t>00KB</t>
  </si>
  <si>
    <t>Bedford UA</t>
  </si>
  <si>
    <t>E06000055</t>
  </si>
  <si>
    <t>22UC</t>
  </si>
  <si>
    <t>Braintree LD</t>
  </si>
  <si>
    <t>33UB</t>
  </si>
  <si>
    <t>Breckland LD</t>
  </si>
  <si>
    <t>E10000020</t>
  </si>
  <si>
    <t>22UD</t>
  </si>
  <si>
    <t>Brentwood LD</t>
  </si>
  <si>
    <t>33UC</t>
  </si>
  <si>
    <t>Broadland LD</t>
  </si>
  <si>
    <t>26UB</t>
  </si>
  <si>
    <t>Broxbourne LD</t>
  </si>
  <si>
    <t>E10000015</t>
  </si>
  <si>
    <t>12UB</t>
  </si>
  <si>
    <t>Cambridge LD</t>
  </si>
  <si>
    <t>E10000003</t>
  </si>
  <si>
    <t>22UE</t>
  </si>
  <si>
    <t>Castle Point LD</t>
  </si>
  <si>
    <t>00KC</t>
  </si>
  <si>
    <t>Central Bedfordshire UA</t>
  </si>
  <si>
    <t>E06000056</t>
  </si>
  <si>
    <t>22UF</t>
  </si>
  <si>
    <t>Chelmsford LD</t>
  </si>
  <si>
    <t>22UG</t>
  </si>
  <si>
    <t>Colchester LD</t>
  </si>
  <si>
    <t>26UC</t>
  </si>
  <si>
    <t>Dacorum LD</t>
  </si>
  <si>
    <t>12UC</t>
  </si>
  <si>
    <t>East Cambridgeshire LD</t>
  </si>
  <si>
    <t>26UD</t>
  </si>
  <si>
    <t>East Hertfordshire LD</t>
  </si>
  <si>
    <t>22UH</t>
  </si>
  <si>
    <t>Epping Forest LD</t>
  </si>
  <si>
    <t>12UD</t>
  </si>
  <si>
    <t>Fenland LD</t>
  </si>
  <si>
    <t>42UC</t>
  </si>
  <si>
    <t>Forest Heath LD</t>
  </si>
  <si>
    <t>33UD</t>
  </si>
  <si>
    <t>Great Yarmouth LD</t>
  </si>
  <si>
    <t>22UJ</t>
  </si>
  <si>
    <t>Harlow LD</t>
  </si>
  <si>
    <t>26UE</t>
  </si>
  <si>
    <t>Hertsmere LD</t>
  </si>
  <si>
    <t>12UE</t>
  </si>
  <si>
    <t>Huntingdonshire LD</t>
  </si>
  <si>
    <t>42UD</t>
  </si>
  <si>
    <t>Ipswich LD</t>
  </si>
  <si>
    <t>33UE</t>
  </si>
  <si>
    <t>Kings Lynn and West Norfolk LD</t>
  </si>
  <si>
    <t>00KA</t>
  </si>
  <si>
    <t>Luton UA</t>
  </si>
  <si>
    <t>E06000032</t>
  </si>
  <si>
    <t>22UK</t>
  </si>
  <si>
    <t>Maldon LD</t>
  </si>
  <si>
    <t>42UE</t>
  </si>
  <si>
    <t>Mid Suffolk LD</t>
  </si>
  <si>
    <t>26UF</t>
  </si>
  <si>
    <t>North Hertfordshire LD</t>
  </si>
  <si>
    <t>33UF</t>
  </si>
  <si>
    <t>North Norfolk LD</t>
  </si>
  <si>
    <t>33UG</t>
  </si>
  <si>
    <t>Norwich LD</t>
  </si>
  <si>
    <t>00JA</t>
  </si>
  <si>
    <t>Peterborough UA</t>
  </si>
  <si>
    <t>E06000031</t>
  </si>
  <si>
    <t>22UL</t>
  </si>
  <si>
    <t>Rochford LD</t>
  </si>
  <si>
    <t>12UG</t>
  </si>
  <si>
    <t>South Cambridgeshire LD</t>
  </si>
  <si>
    <t>33UH</t>
  </si>
  <si>
    <t>South Norfolk LD</t>
  </si>
  <si>
    <t>00KF</t>
  </si>
  <si>
    <t>Southend-On-Sea UA</t>
  </si>
  <si>
    <t>E06000033</t>
  </si>
  <si>
    <t>26UG</t>
  </si>
  <si>
    <t>St. Albans LD</t>
  </si>
  <si>
    <t>42UF</t>
  </si>
  <si>
    <t>St. Edmundsbury LD</t>
  </si>
  <si>
    <t>26UH</t>
  </si>
  <si>
    <t>Stevenage LD</t>
  </si>
  <si>
    <t>42UG</t>
  </si>
  <si>
    <t>Suffolk Coastal LD</t>
  </si>
  <si>
    <t>22UN</t>
  </si>
  <si>
    <t>Tendring LD</t>
  </si>
  <si>
    <t>26UJ</t>
  </si>
  <si>
    <t>Three Rivers LD</t>
  </si>
  <si>
    <t>00KG</t>
  </si>
  <si>
    <t>Thurrock UA</t>
  </si>
  <si>
    <t>E06000034</t>
  </si>
  <si>
    <t>22UQ</t>
  </si>
  <si>
    <t>Uttlesford LD</t>
  </si>
  <si>
    <t>26UK</t>
  </si>
  <si>
    <t>Watford LD</t>
  </si>
  <si>
    <t>42UH</t>
  </si>
  <si>
    <t>Waveney LD</t>
  </si>
  <si>
    <t>26UL</t>
  </si>
  <si>
    <t>Welwyn Hatfield LD</t>
  </si>
  <si>
    <t>00AB</t>
  </si>
  <si>
    <t>Barking and Dagenham LB</t>
  </si>
  <si>
    <t>E09000002</t>
  </si>
  <si>
    <t>00AC</t>
  </si>
  <si>
    <t>Barnet LB</t>
  </si>
  <si>
    <t>E09000003</t>
  </si>
  <si>
    <t>00AD</t>
  </si>
  <si>
    <t>Bexley LB</t>
  </si>
  <si>
    <t>E09000004</t>
  </si>
  <si>
    <t>00AE</t>
  </si>
  <si>
    <t>Brent LB</t>
  </si>
  <si>
    <t>E09000005</t>
  </si>
  <si>
    <t>00AF</t>
  </si>
  <si>
    <t>Bromley LB</t>
  </si>
  <si>
    <t>E09000006</t>
  </si>
  <si>
    <t>00AG</t>
  </si>
  <si>
    <t>Camden LB</t>
  </si>
  <si>
    <t>E09000007</t>
  </si>
  <si>
    <t>00AA</t>
  </si>
  <si>
    <t>City of London LB</t>
  </si>
  <si>
    <t>E09000001</t>
  </si>
  <si>
    <t>00AH</t>
  </si>
  <si>
    <t>Croydon LB</t>
  </si>
  <si>
    <t>E09000008</t>
  </si>
  <si>
    <t>00AJ</t>
  </si>
  <si>
    <t>Ealing LB</t>
  </si>
  <si>
    <t>E09000009</t>
  </si>
  <si>
    <t>00AK</t>
  </si>
  <si>
    <t>Enfield LB</t>
  </si>
  <si>
    <t>E09000010</t>
  </si>
  <si>
    <t>00AL</t>
  </si>
  <si>
    <t>Greenwich LB</t>
  </si>
  <si>
    <t>E09000011</t>
  </si>
  <si>
    <t>00AM</t>
  </si>
  <si>
    <t>Hackney LB</t>
  </si>
  <si>
    <t>E09000012</t>
  </si>
  <si>
    <t>00AN</t>
  </si>
  <si>
    <t>Hammersmith and Fulham LB</t>
  </si>
  <si>
    <t>E09000013</t>
  </si>
  <si>
    <t>00AP</t>
  </si>
  <si>
    <t>Haringey LB</t>
  </si>
  <si>
    <t>E09000014</t>
  </si>
  <si>
    <t>00AQ</t>
  </si>
  <si>
    <t>Harrow LB</t>
  </si>
  <si>
    <t>E09000015</t>
  </si>
  <si>
    <t>00AR</t>
  </si>
  <si>
    <t>Havering LB</t>
  </si>
  <si>
    <t>E09000016</t>
  </si>
  <si>
    <t>00AS</t>
  </si>
  <si>
    <t>Hillingdon LB</t>
  </si>
  <si>
    <t>E09000017</t>
  </si>
  <si>
    <t>00AT</t>
  </si>
  <si>
    <t>Hounslow LB</t>
  </si>
  <si>
    <t>E09000018</t>
  </si>
  <si>
    <t>00AU</t>
  </si>
  <si>
    <t>Islington LB</t>
  </si>
  <si>
    <t>E09000019</t>
  </si>
  <si>
    <t>00AW</t>
  </si>
  <si>
    <t>Kensington and Chelsea LB</t>
  </si>
  <si>
    <t>E09000020</t>
  </si>
  <si>
    <t>00AX</t>
  </si>
  <si>
    <t>Kingston Upon Thames LB</t>
  </si>
  <si>
    <t>E09000021</t>
  </si>
  <si>
    <t>00AY</t>
  </si>
  <si>
    <t>Lambeth LB</t>
  </si>
  <si>
    <t>E09000022</t>
  </si>
  <si>
    <t>00AZ</t>
  </si>
  <si>
    <t>Lewisham LB</t>
  </si>
  <si>
    <t>E09000023</t>
  </si>
  <si>
    <t>00BA</t>
  </si>
  <si>
    <t>Merton LB</t>
  </si>
  <si>
    <t>E09000024</t>
  </si>
  <si>
    <t>00BB</t>
  </si>
  <si>
    <t>Newham LB</t>
  </si>
  <si>
    <t>E09000025</t>
  </si>
  <si>
    <t>00BC</t>
  </si>
  <si>
    <t>Redbridge LB</t>
  </si>
  <si>
    <t>E09000026</t>
  </si>
  <si>
    <t>00BD</t>
  </si>
  <si>
    <t>Richmond Upon Thames LB</t>
  </si>
  <si>
    <t>E09000027</t>
  </si>
  <si>
    <t>00BE</t>
  </si>
  <si>
    <t>Southwark LB</t>
  </si>
  <si>
    <t>E09000028</t>
  </si>
  <si>
    <t>00BF</t>
  </si>
  <si>
    <t>Sutton LB</t>
  </si>
  <si>
    <t>E09000029</t>
  </si>
  <si>
    <t>00BG</t>
  </si>
  <si>
    <t>Tower Hamlets LB</t>
  </si>
  <si>
    <t>E09000030</t>
  </si>
  <si>
    <t>00BH</t>
  </si>
  <si>
    <t>Waltham Forest LB</t>
  </si>
  <si>
    <t>E09000031</t>
  </si>
  <si>
    <t>00BJ</t>
  </si>
  <si>
    <t>Wandsworth LB</t>
  </si>
  <si>
    <t>E09000032</t>
  </si>
  <si>
    <t>00BK</t>
  </si>
  <si>
    <t>Westminster LB</t>
  </si>
  <si>
    <t>E09000033</t>
  </si>
  <si>
    <t>45UB</t>
  </si>
  <si>
    <t>Adur LD</t>
  </si>
  <si>
    <t>E10000032</t>
  </si>
  <si>
    <t>45UC</t>
  </si>
  <si>
    <t>Arun LD</t>
  </si>
  <si>
    <t>29UB</t>
  </si>
  <si>
    <t>Ashford LD</t>
  </si>
  <si>
    <t>E10000016</t>
  </si>
  <si>
    <t>11UB</t>
  </si>
  <si>
    <t>Aylesbury Vale LD</t>
  </si>
  <si>
    <t>E10000002</t>
  </si>
  <si>
    <t>24UB</t>
  </si>
  <si>
    <t>Basingstoke and Deane LD</t>
  </si>
  <si>
    <t>E10000014</t>
  </si>
  <si>
    <t>00MA</t>
  </si>
  <si>
    <t>Bracknell Forest UA</t>
  </si>
  <si>
    <t>E06000036</t>
  </si>
  <si>
    <t>00ML</t>
  </si>
  <si>
    <t>Brighton and Hove UA</t>
  </si>
  <si>
    <t>E06000043</t>
  </si>
  <si>
    <t>29UC</t>
  </si>
  <si>
    <t>Canterbury LD</t>
  </si>
  <si>
    <t>38UB</t>
  </si>
  <si>
    <t>Cherwell LD</t>
  </si>
  <si>
    <t>E10000025</t>
  </si>
  <si>
    <t>45UD</t>
  </si>
  <si>
    <t>Chichester LD</t>
  </si>
  <si>
    <t>11UC</t>
  </si>
  <si>
    <t>Chiltern LD</t>
  </si>
  <si>
    <t>45UE</t>
  </si>
  <si>
    <t>Crawley LD</t>
  </si>
  <si>
    <t>29UD</t>
  </si>
  <si>
    <t>Dartford LD</t>
  </si>
  <si>
    <t>29UE</t>
  </si>
  <si>
    <t>Dover LD</t>
  </si>
  <si>
    <t>24UC</t>
  </si>
  <si>
    <t>East Hampshire LD</t>
  </si>
  <si>
    <t>21UC</t>
  </si>
  <si>
    <t>Eastbourne LD</t>
  </si>
  <si>
    <t>E10000011</t>
  </si>
  <si>
    <t>24UD</t>
  </si>
  <si>
    <t>Eastleigh LD</t>
  </si>
  <si>
    <t>43UB</t>
  </si>
  <si>
    <t>Elmbridge LD</t>
  </si>
  <si>
    <t>E10000030</t>
  </si>
  <si>
    <t>43UC</t>
  </si>
  <si>
    <t>Epsom and Ewell LD</t>
  </si>
  <si>
    <t>24UE</t>
  </si>
  <si>
    <t>Fareham LD</t>
  </si>
  <si>
    <t>24UF</t>
  </si>
  <si>
    <t>Gosport LD</t>
  </si>
  <si>
    <t>29UG</t>
  </si>
  <si>
    <t>Gravesham LD</t>
  </si>
  <si>
    <t>43UD</t>
  </si>
  <si>
    <t>Guildford LD</t>
  </si>
  <si>
    <t>24UG</t>
  </si>
  <si>
    <t>Hart LD</t>
  </si>
  <si>
    <t>21UD</t>
  </si>
  <si>
    <t>Hastings LD</t>
  </si>
  <si>
    <t>24UH</t>
  </si>
  <si>
    <t>Havant LD</t>
  </si>
  <si>
    <t>45UF</t>
  </si>
  <si>
    <t>Horsham LD</t>
  </si>
  <si>
    <t>00MW</t>
  </si>
  <si>
    <t>Isle of Wight UA</t>
  </si>
  <si>
    <t>E06000046</t>
  </si>
  <si>
    <t>21UF</t>
  </si>
  <si>
    <t>Lewes LD</t>
  </si>
  <si>
    <t>29UH</t>
  </si>
  <si>
    <t>Maidstone LD</t>
  </si>
  <si>
    <t>00LC</t>
  </si>
  <si>
    <t>Medway UA</t>
  </si>
  <si>
    <t>E06000035</t>
  </si>
  <si>
    <t>45UG</t>
  </si>
  <si>
    <t>Mid Sussex LD</t>
  </si>
  <si>
    <t>00MG</t>
  </si>
  <si>
    <t>Milton Keynes UA</t>
  </si>
  <si>
    <t>E06000042</t>
  </si>
  <si>
    <t>43UE</t>
  </si>
  <si>
    <t>Mole Valley LD</t>
  </si>
  <si>
    <t>24UJ</t>
  </si>
  <si>
    <t>New Forest LD</t>
  </si>
  <si>
    <t>38UC</t>
  </si>
  <si>
    <t>Oxford LD</t>
  </si>
  <si>
    <t>00MR</t>
  </si>
  <si>
    <t>Portsmouth UA</t>
  </si>
  <si>
    <t>E06000044</t>
  </si>
  <si>
    <t>00MC</t>
  </si>
  <si>
    <t>Reading UA</t>
  </si>
  <si>
    <t>E06000038</t>
  </si>
  <si>
    <t>43UF</t>
  </si>
  <si>
    <t>Reigate and Banstead LD</t>
  </si>
  <si>
    <t>21UG</t>
  </si>
  <si>
    <t>Rother LD</t>
  </si>
  <si>
    <t>43UG</t>
  </si>
  <si>
    <t>Runnymeade LD</t>
  </si>
  <si>
    <t>24UL</t>
  </si>
  <si>
    <t>Rushmoor LD</t>
  </si>
  <si>
    <t>29UK</t>
  </si>
  <si>
    <t>Sevenoaks LD</t>
  </si>
  <si>
    <t>29UL</t>
  </si>
  <si>
    <t>Shepway LD</t>
  </si>
  <si>
    <t>00MD</t>
  </si>
  <si>
    <t>Slough UA</t>
  </si>
  <si>
    <t>E06000039</t>
  </si>
  <si>
    <t>11UE</t>
  </si>
  <si>
    <t>South Bucks LD</t>
  </si>
  <si>
    <t>38UD</t>
  </si>
  <si>
    <t>South Oxfordshire LD</t>
  </si>
  <si>
    <t>00MS</t>
  </si>
  <si>
    <t>Southampton UA</t>
  </si>
  <si>
    <t>E06000045</t>
  </si>
  <si>
    <t>43UH</t>
  </si>
  <si>
    <t>Spelthorne LD</t>
  </si>
  <si>
    <t>43UJ</t>
  </si>
  <si>
    <t>Surrey Heath LD</t>
  </si>
  <si>
    <t>29UM</t>
  </si>
  <si>
    <t>Swale LD</t>
  </si>
  <si>
    <t>43UK</t>
  </si>
  <si>
    <t>Tandridge LD</t>
  </si>
  <si>
    <t>24UN</t>
  </si>
  <si>
    <t>Test Valley LD</t>
  </si>
  <si>
    <t>29UN</t>
  </si>
  <si>
    <t>Thanet LD</t>
  </si>
  <si>
    <t>29UP</t>
  </si>
  <si>
    <t>Tonbridge and Malling LD</t>
  </si>
  <si>
    <t>29UQ</t>
  </si>
  <si>
    <t>Tunbridge Wells LD</t>
  </si>
  <si>
    <t>38UE</t>
  </si>
  <si>
    <t>Vale of White Horse LD</t>
  </si>
  <si>
    <t>43UL</t>
  </si>
  <si>
    <t>Waverley LD</t>
  </si>
  <si>
    <t>21UH</t>
  </si>
  <si>
    <t>Wealden LD</t>
  </si>
  <si>
    <t>00MB</t>
  </si>
  <si>
    <t>West Berkshire UA</t>
  </si>
  <si>
    <t>E06000037</t>
  </si>
  <si>
    <t>38UF</t>
  </si>
  <si>
    <t>West Oxfordshire LD</t>
  </si>
  <si>
    <t>24UP</t>
  </si>
  <si>
    <t>Winchester LD</t>
  </si>
  <si>
    <t>00ME</t>
  </si>
  <si>
    <t>Windsor and Maidenhead UA</t>
  </si>
  <si>
    <t>E06000040</t>
  </si>
  <si>
    <t>43UM</t>
  </si>
  <si>
    <t>Woking LD</t>
  </si>
  <si>
    <t>00MF</t>
  </si>
  <si>
    <t>Wokingham UA</t>
  </si>
  <si>
    <t>E06000041</t>
  </si>
  <si>
    <t>45UH</t>
  </si>
  <si>
    <t>Worthing LD</t>
  </si>
  <si>
    <t>11UF</t>
  </si>
  <si>
    <t>Wycombe LD</t>
  </si>
  <si>
    <t>00HA</t>
  </si>
  <si>
    <t>Bath and North East Somerset UA</t>
  </si>
  <si>
    <t>E06000022</t>
  </si>
  <si>
    <t>00HN</t>
  </si>
  <si>
    <t>Bournemouth UA</t>
  </si>
  <si>
    <t>E06000028</t>
  </si>
  <si>
    <t>00HB</t>
  </si>
  <si>
    <t>Bristol UA</t>
  </si>
  <si>
    <t>E06000023</t>
  </si>
  <si>
    <t>23UB</t>
  </si>
  <si>
    <t>Cheltenham LD</t>
  </si>
  <si>
    <t>E10000013</t>
  </si>
  <si>
    <t>19UC</t>
  </si>
  <si>
    <t>Christchurch LD</t>
  </si>
  <si>
    <t>E10000009</t>
  </si>
  <si>
    <t>00HE</t>
  </si>
  <si>
    <t>Cornwall UA</t>
  </si>
  <si>
    <t>E06000052</t>
  </si>
  <si>
    <t>23UC</t>
  </si>
  <si>
    <t>Cotswold LD</t>
  </si>
  <si>
    <t>18UB</t>
  </si>
  <si>
    <t>East Devon LD</t>
  </si>
  <si>
    <t>E10000008</t>
  </si>
  <si>
    <t>19UD</t>
  </si>
  <si>
    <t>East Dorset LD</t>
  </si>
  <si>
    <t>18UC</t>
  </si>
  <si>
    <t>Exeter LD</t>
  </si>
  <si>
    <t>23UD</t>
  </si>
  <si>
    <t>Forest of Dean LD</t>
  </si>
  <si>
    <t>23UE</t>
  </si>
  <si>
    <t>Gloucester LD</t>
  </si>
  <si>
    <t>00HF</t>
  </si>
  <si>
    <t>Isles of Scilly UA</t>
  </si>
  <si>
    <t>E06000053</t>
  </si>
  <si>
    <t>40UB</t>
  </si>
  <si>
    <t>Mendip LD</t>
  </si>
  <si>
    <t>E10000027</t>
  </si>
  <si>
    <t>18UD</t>
  </si>
  <si>
    <t>Mid Devon LD</t>
  </si>
  <si>
    <t>18UE</t>
  </si>
  <si>
    <t>North Devon LD</t>
  </si>
  <si>
    <t>19UE</t>
  </si>
  <si>
    <t>North Dorset LD</t>
  </si>
  <si>
    <t>00HC</t>
  </si>
  <si>
    <t>North Somerset UA</t>
  </si>
  <si>
    <t>E06000024</t>
  </si>
  <si>
    <t>00HG</t>
  </si>
  <si>
    <t>Plymouth UA</t>
  </si>
  <si>
    <t>E06000026</t>
  </si>
  <si>
    <t>00HP</t>
  </si>
  <si>
    <t>Poole UA</t>
  </si>
  <si>
    <t>E06000029</t>
  </si>
  <si>
    <t>19UG</t>
  </si>
  <si>
    <t>Purbeck LD</t>
  </si>
  <si>
    <t>40UC</t>
  </si>
  <si>
    <t>Sedgemoor LD</t>
  </si>
  <si>
    <t>00HD</t>
  </si>
  <si>
    <t>South Gloucestershire UA</t>
  </si>
  <si>
    <t>E06000025</t>
  </si>
  <si>
    <t>18UG</t>
  </si>
  <si>
    <t>South Hams LD</t>
  </si>
  <si>
    <t>40UD</t>
  </si>
  <si>
    <t>South Somerset LD</t>
  </si>
  <si>
    <t>23UF</t>
  </si>
  <si>
    <t>Stroud LD</t>
  </si>
  <si>
    <t>00HX</t>
  </si>
  <si>
    <t>Swindon UA</t>
  </si>
  <si>
    <t>E06000030</t>
  </si>
  <si>
    <t>40UE</t>
  </si>
  <si>
    <t>Taunton Deane LD</t>
  </si>
  <si>
    <t>18UH</t>
  </si>
  <si>
    <t>Teignbridge LD</t>
  </si>
  <si>
    <t>23UG</t>
  </si>
  <si>
    <t>Tewkesbury LD</t>
  </si>
  <si>
    <t>00HH</t>
  </si>
  <si>
    <t>Torbay UA</t>
  </si>
  <si>
    <t>E06000027</t>
  </si>
  <si>
    <t>18UK</t>
  </si>
  <si>
    <t>Torridge LD</t>
  </si>
  <si>
    <t>18UL</t>
  </si>
  <si>
    <t>West Devon LD</t>
  </si>
  <si>
    <t>19UH</t>
  </si>
  <si>
    <t>West Dorset LD</t>
  </si>
  <si>
    <t>40UF</t>
  </si>
  <si>
    <t>West Somerset LD</t>
  </si>
  <si>
    <t>19UJ</t>
  </si>
  <si>
    <t>Weymouth and Portland LD</t>
  </si>
  <si>
    <t>00HY</t>
  </si>
  <si>
    <t>Wiltshire UA</t>
  </si>
  <si>
    <t>E06000054</t>
  </si>
  <si>
    <t>4. England actuals and percentages are calculated including the data from those CCGs who have failed the validation criteria.</t>
  </si>
  <si>
    <t>Table 8: Initiation of breastfeeding, by LAD and Government Office Region - 2014/15 Outturn</t>
  </si>
  <si>
    <t>Table 9 : Prevalence of breastfeeding at 6 to 8 weeks, 2014/15 Q1, by CCG and Area Team</t>
  </si>
  <si>
    <t>Table 10 : Prevalence of breastfeeding at 6 to 8 weeks, 2014/15 Q2, by CCG and Area Team</t>
  </si>
  <si>
    <t>Table 11 : Prevalence of breastfeeding at 6 to 8 weeks, 2014/15 Q3, by CCG and Area Team</t>
  </si>
  <si>
    <t>Table 12 : Prevalence of breastfeeding at 6 to 8 weeks, 2014/15 Q4, by CCG and Area Team</t>
  </si>
  <si>
    <t>Check</t>
  </si>
  <si>
    <t>Table 13 : Prevalence of breastfeeding at 6 to 8 weeks, 2014/15 OT, by CCG and Area Team</t>
  </si>
  <si>
    <t>Table 14 : Prevalence of breastfeeding at 6 to 8 weeks, 2014/15 OT, by Local Authority District &amp; GOR</t>
  </si>
  <si>
    <t>2014/15 Q1  to 2014/15 Q2</t>
  </si>
  <si>
    <t>Blank cells mean that data does not meet validation criteria (see definitions sheet for details).</t>
  </si>
  <si>
    <t>Drop off rates are calculated as follows (Percentage of mothers initiating breastfeeding MINUS Percentage of infants being breastfed at 6-8 weeks) DIVIDED BY Percentage of mothers initiating breastfeeding</t>
  </si>
  <si>
    <t>Drop of rates are calculated by using the breastfeeding initiation percentage from the previous quarter compared to the 6-8 week breastfeeding percentage from the current quarter.</t>
  </si>
  <si>
    <t>Table 15: Trend in Breastfeeding Drop Off Rates, by CCG and Area Team</t>
  </si>
  <si>
    <t>2014/15 Q2  to 2014/15 Q3</t>
  </si>
  <si>
    <t>2014/15 Q3  to 2014/15 Q4</t>
  </si>
  <si>
    <t>Fig 1 : Mothers initiating breastfeeding as a percentage of maternities by NHS Trusts 2014/15 Q4</t>
  </si>
  <si>
    <t>Fig 2 : Mothers not known initiating breastfeeding as a percentage of maternities by NHS Trusts 2014/15 Q4</t>
  </si>
  <si>
    <t>Table 5 : Initiation of breastfeeding, by NHS Trust OT</t>
  </si>
  <si>
    <t>Table 6 : Initiation of breastfeeding, by CCG and Area Team Quarterly</t>
  </si>
  <si>
    <t>Table 7 : Initiation of breastfeeding, by CCG and Area Team OT</t>
  </si>
  <si>
    <t>Fig 3 : Mothers initiating breastfeeding as a percentage of maternities by CCGs 2014/15 OT</t>
  </si>
  <si>
    <t>Fig 4 : Mothers not known initiating breastfeeding as a percentage of maternities by CCGs 2014/15 OT</t>
  </si>
  <si>
    <t>Table 8 : Initiation of breastfeeding, by Local Authority and GOR 2014/15 OT</t>
  </si>
  <si>
    <t>Table 9 : Prevalence of breastfeeding at 6 to 8 weeks by CCG and Area Team Quarterly 2014/15 Q1</t>
  </si>
  <si>
    <t>Table 10 : Prevalence of breastfeeding at 6 to 8 weeks by CCG and Area Team Quarterly 2014/15 Q2</t>
  </si>
  <si>
    <t>Table 11: Prevalence of breastfeeding at 6 to 8 weeks by CCG and Area Team Quarterly 2014/15 Q3</t>
  </si>
  <si>
    <t>Table 13: Prevalence of breastfeeding at 6 to 8 weeks by CCG and Area Team OT</t>
  </si>
  <si>
    <t>Table 14 : Prevalence of breastfeeding at 6 to 8 weeks, by Local Authority and GOR 2014/15 OT</t>
  </si>
  <si>
    <t>Table 15 :  Trend in Breastfeeding Drop Off Rates, by CCG and Area Team</t>
  </si>
  <si>
    <t>Table 12: Prevalence of breastfeeding at 6 to 8 weeks by CCG and Area Team Quarterly 2014/15 Q4</t>
  </si>
  <si>
    <t>Coverage Target 85%*</t>
  </si>
  <si>
    <t xml:space="preserve">  Feedback was sought from the user perspective on lowering the threshold for the England figure.  </t>
  </si>
  <si>
    <t xml:space="preserve">  The change in quality standard for the validation check does not apply at the lower levels of geography.  </t>
  </si>
  <si>
    <t xml:space="preserve">* Coverage target for 2013/14 and 2014/15 have been reduced to 85% for England level figures only. </t>
  </si>
  <si>
    <t>The Princess Alexandra Hospital NHS Trust</t>
  </si>
  <si>
    <t>University Hospitals Of Leicester NHS Trust*</t>
  </si>
  <si>
    <t>NHS Sheffield CCG*</t>
  </si>
  <si>
    <t>NHS Sandwell and West Birmingham CCG*</t>
  </si>
  <si>
    <t>NHS Telford and Wrekin CCG*</t>
  </si>
  <si>
    <t>St George's University Hospitals NHS Foundation Trust*</t>
  </si>
  <si>
    <t>Derby Teaching Hospitals NHS Foundation Trust*</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</si>
</sst>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 #,##0.00_-;_-* &quot;-&quot;??_-;_-@_-"/>
    <numFmt numFmtId="164" formatCode="0.0%"/>
    <numFmt numFmtId="165" formatCode="0.000000000000000%"/>
    <numFmt numFmtId="166" formatCode="[$-F800]dddd\,\ mmmm\ dd\,\ yyyy"/>
  </numFmts>
  <fonts count="5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0"/>
      <name val="Arial"/>
      <family val="2"/>
    </font>
    <font>
      <u/>
      <sz val="10"/>
      <color indexed="12"/>
      <name val="Arial"/>
      <family val="2"/>
    </font>
    <font>
      <sz val="8"/>
      <name val="Arial"/>
      <family val="2"/>
    </font>
    <font>
      <sz val="14"/>
      <name val="Arial"/>
      <family val="2"/>
    </font>
    <font>
      <sz val="12"/>
      <name val="Arial"/>
      <family val="2"/>
    </font>
    <font>
      <sz val="12"/>
      <name val="Times New Roman"/>
      <family val="1"/>
    </font>
    <font>
      <b/>
      <sz val="12"/>
      <name val="Times New Roman"/>
      <family val="1"/>
    </font>
    <font>
      <sz val="10"/>
      <name val="Arial"/>
      <family val="2"/>
    </font>
    <font>
      <b/>
      <sz val="10"/>
      <name val="Arial"/>
      <family val="2"/>
    </font>
    <font>
      <sz val="10"/>
      <name val="Arial"/>
      <family val="2"/>
    </font>
    <font>
      <sz val="10"/>
      <color indexed="9"/>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4"/>
      <color indexed="21"/>
      <name val="Arial"/>
      <family val="2"/>
    </font>
    <font>
      <sz val="12"/>
      <color theme="1"/>
      <name val="Arial"/>
      <family val="2"/>
    </font>
    <font>
      <sz val="10"/>
      <color theme="0"/>
      <name val="Arial"/>
      <family val="2"/>
    </font>
    <font>
      <sz val="10"/>
      <color indexed="10"/>
      <name val="Arial"/>
      <family val="2"/>
    </font>
    <font>
      <sz val="10"/>
      <color indexed="8"/>
      <name val="Arial"/>
      <family val="2"/>
    </font>
    <font>
      <u/>
      <sz val="12"/>
      <name val="Arial"/>
      <family val="2"/>
    </font>
    <font>
      <b/>
      <sz val="12"/>
      <name val="Arial"/>
      <family val="2"/>
    </font>
    <font>
      <u/>
      <sz val="12"/>
      <color indexed="12"/>
      <name val="Arial"/>
      <family val="2"/>
    </font>
    <font>
      <sz val="14"/>
      <color theme="4"/>
      <name val="Arial"/>
      <family val="2"/>
    </font>
    <font>
      <b/>
      <sz val="14"/>
      <color theme="4"/>
      <name val="Arial"/>
      <family val="2"/>
    </font>
    <font>
      <sz val="12"/>
      <color theme="4"/>
      <name val="Arial"/>
      <family val="2"/>
    </font>
    <font>
      <b/>
      <sz val="12"/>
      <color theme="4"/>
      <name val="Arial"/>
      <family val="2"/>
    </font>
    <font>
      <sz val="10"/>
      <color theme="4"/>
      <name val="Arial"/>
      <family val="2"/>
    </font>
    <font>
      <u/>
      <sz val="11"/>
      <color theme="10"/>
      <name val="Calibri"/>
      <family val="2"/>
      <scheme val="minor"/>
    </font>
    <font>
      <u/>
      <sz val="10"/>
      <name val="Arial"/>
      <family val="2"/>
    </font>
    <font>
      <sz val="10"/>
      <color rgb="FFFF0000"/>
      <name val="Arial"/>
      <family val="2"/>
    </font>
    <font>
      <sz val="10"/>
      <color theme="1"/>
      <name val="Arial"/>
      <family val="2"/>
    </font>
    <font>
      <sz val="11"/>
      <name val="Calibri"/>
      <family val="2"/>
    </font>
    <font>
      <sz val="10"/>
      <name val="Arial"/>
    </font>
    <font>
      <b/>
      <sz val="10"/>
      <color theme="0"/>
      <name val="Arial"/>
      <family val="2"/>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theme="0" tint="-0.34998626667073579"/>
        <bgColor indexed="64"/>
      </patternFill>
    </fill>
    <fill>
      <patternFill patternType="solid">
        <fgColor indexed="22"/>
        <bgColor indexed="0"/>
      </patternFill>
    </fill>
    <fill>
      <patternFill patternType="solid">
        <fgColor theme="0" tint="-0.249977111117893"/>
        <bgColor indexed="64"/>
      </patternFill>
    </fill>
  </fills>
  <borders count="3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top/>
      <bottom style="medium">
        <color indexed="64"/>
      </bottom>
      <diagonal/>
    </border>
    <border>
      <left/>
      <right style="thin">
        <color auto="1"/>
      </right>
      <top/>
      <bottom style="medium">
        <color indexed="64"/>
      </bottom>
      <diagonal/>
    </border>
    <border>
      <left style="thin">
        <color indexed="8"/>
      </left>
      <right/>
      <top/>
      <bottom/>
      <diagonal/>
    </border>
    <border>
      <left/>
      <right/>
      <top style="thin">
        <color auto="1"/>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1">
    <xf numFmtId="0" fontId="0" fillId="0" borderId="0"/>
    <xf numFmtId="0" fontId="20" fillId="2" borderId="0" applyNumberFormat="0" applyBorder="0" applyAlignment="0" applyProtection="0"/>
    <xf numFmtId="0" fontId="20" fillId="3" borderId="0" applyNumberFormat="0" applyBorder="0" applyAlignment="0" applyProtection="0"/>
    <xf numFmtId="0" fontId="20" fillId="4" borderId="0" applyNumberFormat="0" applyBorder="0" applyAlignment="0" applyProtection="0"/>
    <xf numFmtId="0" fontId="20" fillId="5" borderId="0" applyNumberFormat="0" applyBorder="0" applyAlignment="0" applyProtection="0"/>
    <xf numFmtId="0" fontId="20" fillId="6" borderId="0" applyNumberFormat="0" applyBorder="0" applyAlignment="0" applyProtection="0"/>
    <xf numFmtId="0" fontId="20" fillId="7" borderId="0" applyNumberFormat="0" applyBorder="0" applyAlignment="0" applyProtection="0"/>
    <xf numFmtId="0" fontId="20" fillId="8" borderId="0" applyNumberFormat="0" applyBorder="0" applyAlignment="0" applyProtection="0"/>
    <xf numFmtId="0" fontId="20" fillId="9" borderId="0" applyNumberFormat="0" applyBorder="0" applyAlignment="0" applyProtection="0"/>
    <xf numFmtId="0" fontId="20" fillId="10" borderId="0" applyNumberFormat="0" applyBorder="0" applyAlignment="0" applyProtection="0"/>
    <xf numFmtId="0" fontId="20" fillId="5" borderId="0" applyNumberFormat="0" applyBorder="0" applyAlignment="0" applyProtection="0"/>
    <xf numFmtId="0" fontId="20" fillId="8" borderId="0" applyNumberFormat="0" applyBorder="0" applyAlignment="0" applyProtection="0"/>
    <xf numFmtId="0" fontId="20" fillId="11"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2" fillId="3" borderId="0" applyNumberFormat="0" applyBorder="0" applyAlignment="0" applyProtection="0"/>
    <xf numFmtId="0" fontId="23" fillId="20" borderId="1" applyNumberFormat="0" applyAlignment="0" applyProtection="0"/>
    <xf numFmtId="0" fontId="24" fillId="21" borderId="2" applyNumberFormat="0" applyAlignment="0" applyProtection="0"/>
    <xf numFmtId="0" fontId="25" fillId="0" borderId="0" applyNumberFormat="0" applyFill="0" applyBorder="0" applyAlignment="0" applyProtection="0"/>
    <xf numFmtId="0" fontId="26" fillId="4" borderId="0" applyNumberFormat="0" applyBorder="0" applyAlignment="0" applyProtection="0"/>
    <xf numFmtId="0" fontId="27" fillId="0" borderId="3" applyNumberFormat="0" applyFill="0" applyAlignment="0" applyProtection="0"/>
    <xf numFmtId="0" fontId="28" fillId="0" borderId="4" applyNumberFormat="0" applyFill="0" applyAlignment="0" applyProtection="0"/>
    <xf numFmtId="0" fontId="29" fillId="0" borderId="5" applyNumberFormat="0" applyFill="0" applyAlignment="0" applyProtection="0"/>
    <xf numFmtId="0" fontId="29" fillId="0" borderId="0" applyNumberFormat="0" applyFill="0" applyBorder="0" applyAlignment="0" applyProtection="0"/>
    <xf numFmtId="0" fontId="10" fillId="0" borderId="0" applyNumberFormat="0" applyFill="0" applyBorder="0" applyAlignment="0" applyProtection="0">
      <alignment vertical="top"/>
      <protection locked="0"/>
    </xf>
    <xf numFmtId="0" fontId="30" fillId="7" borderId="1" applyNumberFormat="0" applyAlignment="0" applyProtection="0"/>
    <xf numFmtId="0" fontId="31" fillId="0" borderId="6" applyNumberFormat="0" applyFill="0" applyAlignment="0" applyProtection="0"/>
    <xf numFmtId="0" fontId="32" fillId="22" borderId="0" applyNumberFormat="0" applyBorder="0" applyAlignment="0" applyProtection="0"/>
    <xf numFmtId="0" fontId="16" fillId="0" borderId="0"/>
    <xf numFmtId="0" fontId="9" fillId="0" borderId="0"/>
    <xf numFmtId="0" fontId="7" fillId="0" borderId="0"/>
    <xf numFmtId="0" fontId="9" fillId="0" borderId="0"/>
    <xf numFmtId="0" fontId="7" fillId="0" borderId="0"/>
    <xf numFmtId="0" fontId="8" fillId="0" borderId="0"/>
    <xf numFmtId="0" fontId="7" fillId="0" borderId="0"/>
    <xf numFmtId="0" fontId="38" fillId="0" borderId="0"/>
    <xf numFmtId="0" fontId="9" fillId="23" borderId="7" applyNumberFormat="0" applyFont="0" applyAlignment="0" applyProtection="0"/>
    <xf numFmtId="0" fontId="7" fillId="23" borderId="7" applyNumberFormat="0" applyFont="0" applyAlignment="0" applyProtection="0"/>
    <xf numFmtId="0" fontId="33" fillId="20" borderId="8" applyNumberFormat="0" applyAlignment="0" applyProtection="0"/>
    <xf numFmtId="9" fontId="18" fillId="0" borderId="0" applyFont="0" applyFill="0" applyBorder="0" applyAlignment="0" applyProtection="0"/>
    <xf numFmtId="9" fontId="9"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34" fillId="0" borderId="0" applyNumberFormat="0" applyFill="0" applyBorder="0" applyAlignment="0" applyProtection="0"/>
    <xf numFmtId="0" fontId="35" fillId="0" borderId="9" applyNumberFormat="0" applyFill="0" applyAlignment="0" applyProtection="0"/>
    <xf numFmtId="0" fontId="36" fillId="0" borderId="0" applyNumberFormat="0" applyFill="0" applyBorder="0" applyAlignment="0" applyProtection="0"/>
    <xf numFmtId="0" fontId="6" fillId="0" borderId="0"/>
    <xf numFmtId="0" fontId="7" fillId="0" borderId="0"/>
    <xf numFmtId="9" fontId="6" fillId="0" borderId="0" applyFont="0" applyFill="0" applyBorder="0" applyAlignment="0" applyProtection="0"/>
    <xf numFmtId="43" fontId="7" fillId="0" borderId="0" applyFont="0" applyFill="0" applyBorder="0" applyAlignment="0" applyProtection="0"/>
    <xf numFmtId="0" fontId="10" fillId="0" borderId="0" applyNumberFormat="0" applyFill="0" applyBorder="0" applyAlignment="0" applyProtection="0">
      <alignment vertical="top"/>
      <protection locked="0"/>
    </xf>
    <xf numFmtId="0" fontId="5" fillId="0" borderId="0"/>
    <xf numFmtId="9" fontId="5" fillId="0" borderId="0" applyFont="0" applyFill="0" applyBorder="0" applyAlignment="0" applyProtection="0"/>
    <xf numFmtId="0" fontId="50" fillId="0" borderId="0" applyNumberFormat="0" applyFill="0" applyBorder="0" applyAlignment="0" applyProtection="0"/>
    <xf numFmtId="0" fontId="4" fillId="0" borderId="0"/>
    <xf numFmtId="0" fontId="4" fillId="0" borderId="0"/>
    <xf numFmtId="0" fontId="3" fillId="0" borderId="0"/>
    <xf numFmtId="0" fontId="3" fillId="0" borderId="0"/>
    <xf numFmtId="0" fontId="3" fillId="0" borderId="0"/>
    <xf numFmtId="9" fontId="3" fillId="0" borderId="0" applyFont="0" applyFill="0" applyBorder="0" applyAlignment="0" applyProtection="0"/>
    <xf numFmtId="0" fontId="2" fillId="0" borderId="0"/>
    <xf numFmtId="0" fontId="7" fillId="0" borderId="0"/>
    <xf numFmtId="0" fontId="1" fillId="0" borderId="0"/>
    <xf numFmtId="0" fontId="7" fillId="0" borderId="0"/>
    <xf numFmtId="0" fontId="54" fillId="0" borderId="0"/>
    <xf numFmtId="0" fontId="7" fillId="0" borderId="0"/>
    <xf numFmtId="0" fontId="1" fillId="0" borderId="0"/>
    <xf numFmtId="0" fontId="1" fillId="0" borderId="0"/>
    <xf numFmtId="0" fontId="1" fillId="0" borderId="0"/>
    <xf numFmtId="0" fontId="38" fillId="0" borderId="0"/>
    <xf numFmtId="0" fontId="1" fillId="0" borderId="0"/>
    <xf numFmtId="0" fontId="38" fillId="0" borderId="0"/>
    <xf numFmtId="0" fontId="1" fillId="0" borderId="0"/>
    <xf numFmtId="0" fontId="1" fillId="0" borderId="0"/>
    <xf numFmtId="0" fontId="1" fillId="0" borderId="0"/>
    <xf numFmtId="0" fontId="7"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5" fillId="0" borderId="0" applyFont="0" applyFill="0" applyBorder="0" applyAlignment="0" applyProtection="0"/>
  </cellStyleXfs>
  <cellXfs count="446">
    <xf numFmtId="0" fontId="0" fillId="0" borderId="0" xfId="0"/>
    <xf numFmtId="0" fontId="12" fillId="24" borderId="0" xfId="0" applyFont="1" applyFill="1"/>
    <xf numFmtId="0" fontId="12" fillId="24" borderId="10" xfId="0" applyFont="1" applyFill="1" applyBorder="1"/>
    <xf numFmtId="0" fontId="11" fillId="24" borderId="0" xfId="0" applyFont="1" applyFill="1"/>
    <xf numFmtId="0" fontId="13" fillId="24" borderId="0" xfId="0" applyFont="1" applyFill="1" applyAlignment="1">
      <alignment vertical="top" wrapText="1"/>
    </xf>
    <xf numFmtId="0" fontId="11" fillId="24" borderId="10" xfId="0" applyFont="1" applyFill="1" applyBorder="1"/>
    <xf numFmtId="0" fontId="14" fillId="0" borderId="0" xfId="0" applyFont="1"/>
    <xf numFmtId="0" fontId="15" fillId="0" borderId="0" xfId="0" applyFont="1"/>
    <xf numFmtId="0" fontId="14" fillId="0" borderId="0" xfId="0" applyFont="1" applyAlignment="1">
      <alignment horizontal="justify"/>
    </xf>
    <xf numFmtId="0" fontId="10" fillId="0" borderId="0" xfId="34" applyAlignment="1" applyProtection="1">
      <alignment horizontal="justify"/>
    </xf>
    <xf numFmtId="0" fontId="15" fillId="0" borderId="0" xfId="0" applyFont="1" applyAlignment="1">
      <alignment horizontal="center"/>
    </xf>
    <xf numFmtId="0" fontId="15" fillId="0" borderId="0" xfId="0" applyFont="1" applyAlignment="1">
      <alignment horizontal="justify"/>
    </xf>
    <xf numFmtId="0" fontId="10" fillId="0" borderId="0" xfId="34" applyFont="1" applyAlignment="1" applyProtection="1">
      <alignment horizontal="justify"/>
    </xf>
    <xf numFmtId="0" fontId="37" fillId="0" borderId="0" xfId="44" applyFont="1"/>
    <xf numFmtId="0" fontId="7" fillId="0" borderId="0" xfId="44"/>
    <xf numFmtId="0" fontId="17" fillId="0" borderId="0" xfId="44" applyFont="1" applyBorder="1"/>
    <xf numFmtId="0" fontId="7" fillId="0" borderId="0" xfId="44" applyBorder="1"/>
    <xf numFmtId="0" fontId="7" fillId="24" borderId="17" xfId="44" applyFill="1" applyBorder="1"/>
    <xf numFmtId="3" fontId="0" fillId="0" borderId="17" xfId="0" applyNumberFormat="1" applyBorder="1"/>
    <xf numFmtId="3" fontId="0" fillId="0" borderId="18" xfId="0" applyNumberFormat="1" applyBorder="1"/>
    <xf numFmtId="164" fontId="0" fillId="0" borderId="0" xfId="51" applyNumberFormat="1" applyFont="1" applyBorder="1"/>
    <xf numFmtId="3" fontId="7" fillId="0" borderId="17" xfId="44" applyNumberFormat="1" applyBorder="1"/>
    <xf numFmtId="3" fontId="7" fillId="0" borderId="18" xfId="44" applyNumberFormat="1" applyBorder="1"/>
    <xf numFmtId="164" fontId="0" fillId="0" borderId="0" xfId="52" applyNumberFormat="1" applyFont="1" applyBorder="1"/>
    <xf numFmtId="0" fontId="7" fillId="0" borderId="17" xfId="44" applyBorder="1" applyAlignment="1">
      <alignment horizontal="right"/>
    </xf>
    <xf numFmtId="3" fontId="7" fillId="0" borderId="0" xfId="44" applyNumberFormat="1"/>
    <xf numFmtId="164" fontId="7" fillId="0" borderId="17" xfId="44" applyNumberFormat="1" applyBorder="1"/>
    <xf numFmtId="164" fontId="7" fillId="0" borderId="0" xfId="51" applyNumberFormat="1"/>
    <xf numFmtId="0" fontId="7" fillId="24" borderId="18" xfId="44" applyFill="1" applyBorder="1" applyProtection="1">
      <protection locked="0"/>
    </xf>
    <xf numFmtId="0" fontId="7" fillId="24" borderId="19" xfId="44" applyFill="1" applyBorder="1" applyProtection="1">
      <protection locked="0"/>
    </xf>
    <xf numFmtId="0" fontId="7" fillId="24" borderId="17" xfId="44" applyFill="1" applyBorder="1" applyAlignment="1">
      <alignment horizontal="right" wrapText="1"/>
    </xf>
    <xf numFmtId="0" fontId="7" fillId="0" borderId="17" xfId="44" applyBorder="1"/>
    <xf numFmtId="3" fontId="0" fillId="0" borderId="18" xfId="0" applyNumberFormat="1" applyBorder="1" applyProtection="1">
      <protection locked="0"/>
    </xf>
    <xf numFmtId="164" fontId="0" fillId="0" borderId="19" xfId="51" applyNumberFormat="1" applyFont="1" applyBorder="1" applyProtection="1">
      <protection locked="0"/>
    </xf>
    <xf numFmtId="164" fontId="7" fillId="0" borderId="0" xfId="44" applyNumberFormat="1"/>
    <xf numFmtId="165" fontId="7" fillId="0" borderId="0" xfId="44" applyNumberFormat="1"/>
    <xf numFmtId="0" fontId="7" fillId="0" borderId="14" xfId="44" applyBorder="1"/>
    <xf numFmtId="3" fontId="0" fillId="0" borderId="14" xfId="0" applyNumberFormat="1" applyBorder="1"/>
    <xf numFmtId="3" fontId="0" fillId="0" borderId="15" xfId="0" applyNumberFormat="1" applyBorder="1"/>
    <xf numFmtId="164" fontId="0" fillId="0" borderId="16" xfId="51" applyNumberFormat="1" applyFont="1" applyBorder="1"/>
    <xf numFmtId="3" fontId="7" fillId="0" borderId="14" xfId="44" applyNumberFormat="1" applyBorder="1"/>
    <xf numFmtId="3" fontId="7" fillId="0" borderId="15" xfId="44" applyNumberFormat="1" applyBorder="1"/>
    <xf numFmtId="164" fontId="0" fillId="0" borderId="16" xfId="52" applyNumberFormat="1" applyFont="1" applyBorder="1"/>
    <xf numFmtId="164" fontId="7" fillId="0" borderId="14" xfId="44" applyNumberFormat="1" applyBorder="1"/>
    <xf numFmtId="3" fontId="7" fillId="0" borderId="0" xfId="44" applyNumberFormat="1" applyBorder="1"/>
    <xf numFmtId="0" fontId="7" fillId="0" borderId="0" xfId="44" applyFont="1" applyAlignment="1">
      <alignment horizontal="left"/>
    </xf>
    <xf numFmtId="0" fontId="7" fillId="25" borderId="11" xfId="44" applyFont="1" applyFill="1" applyBorder="1" applyAlignment="1">
      <alignment horizontal="center" vertical="center"/>
    </xf>
    <xf numFmtId="0" fontId="7" fillId="25" borderId="11" xfId="44" applyFont="1" applyFill="1" applyBorder="1" applyAlignment="1">
      <alignment horizontal="center" wrapText="1"/>
    </xf>
    <xf numFmtId="0" fontId="7" fillId="25" borderId="11" xfId="44" applyFont="1" applyFill="1" applyBorder="1" applyAlignment="1">
      <alignment horizontal="center" vertical="center" wrapText="1"/>
    </xf>
    <xf numFmtId="0" fontId="7" fillId="25" borderId="0" xfId="44" applyFill="1"/>
    <xf numFmtId="0" fontId="7" fillId="25" borderId="14" xfId="44" applyFill="1" applyBorder="1"/>
    <xf numFmtId="0" fontId="7" fillId="25" borderId="14" xfId="44" applyFill="1" applyBorder="1" applyAlignment="1">
      <alignment horizontal="center" wrapText="1"/>
    </xf>
    <xf numFmtId="0" fontId="7" fillId="25" borderId="14" xfId="44" applyFill="1" applyBorder="1" applyAlignment="1">
      <alignment horizontal="center"/>
    </xf>
    <xf numFmtId="0" fontId="0" fillId="25" borderId="15" xfId="0" applyFill="1" applyBorder="1" applyAlignment="1">
      <alignment horizontal="center"/>
    </xf>
    <xf numFmtId="0" fontId="0" fillId="25" borderId="16" xfId="0" applyFill="1" applyBorder="1" applyAlignment="1">
      <alignment horizontal="center" wrapText="1"/>
    </xf>
    <xf numFmtId="0" fontId="7" fillId="25" borderId="15" xfId="44" applyFill="1" applyBorder="1" applyAlignment="1">
      <alignment horizontal="center"/>
    </xf>
    <xf numFmtId="0" fontId="7" fillId="25" borderId="16" xfId="44" applyFill="1" applyBorder="1" applyAlignment="1">
      <alignment horizontal="center" wrapText="1"/>
    </xf>
    <xf numFmtId="0" fontId="17" fillId="0" borderId="0" xfId="0" applyFont="1" applyBorder="1"/>
    <xf numFmtId="0" fontId="0" fillId="0" borderId="0" xfId="0" applyBorder="1"/>
    <xf numFmtId="0" fontId="0" fillId="0" borderId="17" xfId="0" applyBorder="1"/>
    <xf numFmtId="164" fontId="11" fillId="0" borderId="0" xfId="51" applyNumberFormat="1" applyFont="1" applyBorder="1" applyAlignment="1">
      <alignment horizontal="right"/>
    </xf>
    <xf numFmtId="164" fontId="0" fillId="0" borderId="19" xfId="51" applyNumberFormat="1" applyFont="1" applyBorder="1"/>
    <xf numFmtId="3" fontId="0" fillId="0" borderId="0" xfId="0" applyNumberFormat="1"/>
    <xf numFmtId="164" fontId="0" fillId="0" borderId="0" xfId="0" applyNumberFormat="1"/>
    <xf numFmtId="164" fontId="7" fillId="0" borderId="19" xfId="51" applyNumberFormat="1" applyBorder="1"/>
    <xf numFmtId="164" fontId="0" fillId="0" borderId="21" xfId="51" applyNumberFormat="1" applyFont="1" applyBorder="1"/>
    <xf numFmtId="0" fontId="7" fillId="0" borderId="0" xfId="44" applyBorder="1" applyAlignment="1">
      <alignment horizontal="right"/>
    </xf>
    <xf numFmtId="164" fontId="11" fillId="0" borderId="0" xfId="52" applyNumberFormat="1" applyFont="1" applyBorder="1" applyAlignment="1">
      <alignment horizontal="right"/>
    </xf>
    <xf numFmtId="164" fontId="7" fillId="24" borderId="19" xfId="52" applyNumberFormat="1" applyFont="1" applyFill="1" applyBorder="1" applyAlignment="1">
      <alignment horizontal="right" wrapText="1"/>
    </xf>
    <xf numFmtId="164" fontId="7" fillId="0" borderId="17" xfId="52" applyNumberFormat="1" applyBorder="1"/>
    <xf numFmtId="0" fontId="7" fillId="24" borderId="19" xfId="44" applyFill="1" applyBorder="1" applyAlignment="1">
      <alignment horizontal="right" wrapText="1"/>
    </xf>
    <xf numFmtId="164" fontId="0" fillId="0" borderId="17" xfId="52" applyNumberFormat="1" applyFont="1" applyBorder="1"/>
    <xf numFmtId="164" fontId="0" fillId="0" borderId="17" xfId="52" applyNumberFormat="1" applyFont="1" applyFill="1" applyBorder="1"/>
    <xf numFmtId="164" fontId="0" fillId="0" borderId="14" xfId="52" applyNumberFormat="1" applyFont="1" applyBorder="1"/>
    <xf numFmtId="164" fontId="7" fillId="0" borderId="14" xfId="52" applyNumberFormat="1" applyBorder="1"/>
    <xf numFmtId="164" fontId="7" fillId="0" borderId="0" xfId="52" applyNumberFormat="1" applyBorder="1"/>
    <xf numFmtId="0" fontId="0" fillId="0" borderId="0" xfId="0" applyFill="1" applyBorder="1"/>
    <xf numFmtId="0" fontId="19" fillId="0" borderId="0" xfId="0" applyFont="1" applyFill="1" applyBorder="1"/>
    <xf numFmtId="0" fontId="17" fillId="0" borderId="0" xfId="0" applyFont="1" applyFill="1" applyBorder="1"/>
    <xf numFmtId="0" fontId="7" fillId="0" borderId="0" xfId="0" applyFont="1" applyFill="1" applyBorder="1"/>
    <xf numFmtId="0" fontId="0" fillId="0" borderId="10" xfId="0" applyFill="1" applyBorder="1"/>
    <xf numFmtId="0" fontId="0" fillId="0" borderId="22" xfId="0" applyFill="1" applyBorder="1" applyAlignment="1">
      <alignment horizontal="center"/>
    </xf>
    <xf numFmtId="0" fontId="0" fillId="0" borderId="10" xfId="0" applyFill="1" applyBorder="1" applyAlignment="1">
      <alignment horizontal="center"/>
    </xf>
    <xf numFmtId="0" fontId="0" fillId="0" borderId="23" xfId="0" applyFill="1" applyBorder="1" applyAlignment="1">
      <alignment horizontal="center"/>
    </xf>
    <xf numFmtId="0" fontId="7" fillId="0" borderId="22" xfId="0" applyFont="1" applyFill="1" applyBorder="1" applyAlignment="1">
      <alignment horizontal="center" wrapText="1"/>
    </xf>
    <xf numFmtId="0" fontId="7" fillId="0" borderId="10" xfId="0" applyFont="1" applyFill="1" applyBorder="1" applyAlignment="1">
      <alignment horizontal="center" wrapText="1"/>
    </xf>
    <xf numFmtId="0" fontId="0" fillId="0" borderId="10" xfId="0" applyFill="1" applyBorder="1" applyAlignment="1">
      <alignment horizontal="right" wrapText="1"/>
    </xf>
    <xf numFmtId="0" fontId="0" fillId="0" borderId="23" xfId="0" applyFill="1" applyBorder="1" applyAlignment="1">
      <alignment horizontal="right" wrapText="1"/>
    </xf>
    <xf numFmtId="0" fontId="0" fillId="0" borderId="22" xfId="0" applyFill="1" applyBorder="1" applyAlignment="1">
      <alignment horizontal="right"/>
    </xf>
    <xf numFmtId="0" fontId="0" fillId="0" borderId="10" xfId="0" applyFill="1" applyBorder="1" applyAlignment="1">
      <alignment horizontal="right"/>
    </xf>
    <xf numFmtId="0" fontId="0" fillId="0" borderId="23" xfId="0" applyFill="1" applyBorder="1" applyAlignment="1">
      <alignment horizontal="right"/>
    </xf>
    <xf numFmtId="0" fontId="39" fillId="0" borderId="10" xfId="0" applyFont="1" applyFill="1" applyBorder="1" applyAlignment="1">
      <alignment horizontal="center"/>
    </xf>
    <xf numFmtId="3" fontId="0" fillId="0" borderId="18" xfId="0" applyNumberFormat="1" applyFill="1" applyBorder="1"/>
    <xf numFmtId="3" fontId="0" fillId="0" borderId="0" xfId="0" applyNumberFormat="1" applyFill="1" applyBorder="1"/>
    <xf numFmtId="164" fontId="7" fillId="0" borderId="0" xfId="51" applyNumberFormat="1" applyFill="1" applyBorder="1"/>
    <xf numFmtId="164" fontId="11" fillId="0" borderId="0" xfId="51" applyNumberFormat="1" applyFont="1" applyFill="1" applyBorder="1" applyAlignment="1">
      <alignment horizontal="right"/>
    </xf>
    <xf numFmtId="164" fontId="7" fillId="0" borderId="19" xfId="51" applyNumberFormat="1" applyFill="1" applyBorder="1"/>
    <xf numFmtId="0" fontId="0" fillId="0" borderId="16" xfId="0" applyFill="1" applyBorder="1"/>
    <xf numFmtId="164" fontId="7" fillId="0" borderId="16" xfId="51" applyNumberFormat="1" applyFill="1" applyBorder="1"/>
    <xf numFmtId="164" fontId="7" fillId="0" borderId="21" xfId="51" applyNumberFormat="1" applyFill="1" applyBorder="1"/>
    <xf numFmtId="0" fontId="40" fillId="0" borderId="0" xfId="0" applyFont="1" applyFill="1" applyBorder="1"/>
    <xf numFmtId="0" fontId="0" fillId="0" borderId="0" xfId="0" applyFill="1" applyBorder="1" applyAlignment="1"/>
    <xf numFmtId="0" fontId="0" fillId="0" borderId="0" xfId="0" applyBorder="1" applyAlignment="1">
      <alignment horizontal="left"/>
    </xf>
    <xf numFmtId="0" fontId="39" fillId="25" borderId="0" xfId="0" applyFont="1" applyFill="1" applyBorder="1"/>
    <xf numFmtId="0" fontId="0" fillId="26" borderId="0" xfId="0" applyFill="1" applyBorder="1"/>
    <xf numFmtId="0" fontId="6" fillId="0" borderId="0" xfId="56"/>
    <xf numFmtId="0" fontId="41" fillId="27" borderId="24" xfId="57" applyFont="1" applyFill="1" applyBorder="1" applyAlignment="1">
      <alignment horizontal="center" wrapText="1"/>
    </xf>
    <xf numFmtId="164" fontId="6" fillId="0" borderId="0" xfId="58" applyNumberFormat="1" applyFont="1"/>
    <xf numFmtId="0" fontId="7" fillId="0" borderId="10" xfId="0" applyFont="1" applyFill="1" applyBorder="1"/>
    <xf numFmtId="0" fontId="19" fillId="28" borderId="0" xfId="0" applyFont="1" applyFill="1" applyBorder="1"/>
    <xf numFmtId="0" fontId="7" fillId="0" borderId="0" xfId="40" applyBorder="1"/>
    <xf numFmtId="0" fontId="7" fillId="0" borderId="0" xfId="40"/>
    <xf numFmtId="0" fontId="17" fillId="0" borderId="0" xfId="40" applyFont="1" applyBorder="1"/>
    <xf numFmtId="0" fontId="7" fillId="0" borderId="0" xfId="40" applyFill="1"/>
    <xf numFmtId="3" fontId="7" fillId="0" borderId="0" xfId="40" applyNumberFormat="1" applyBorder="1"/>
    <xf numFmtId="0" fontId="19" fillId="0" borderId="0" xfId="40" applyFont="1"/>
    <xf numFmtId="0" fontId="7" fillId="0" borderId="0" xfId="40" applyBorder="1" applyAlignment="1">
      <alignment horizontal="left"/>
    </xf>
    <xf numFmtId="164" fontId="0" fillId="0" borderId="0" xfId="58" applyNumberFormat="1" applyFont="1"/>
    <xf numFmtId="0" fontId="7" fillId="25" borderId="14" xfId="44" applyFill="1" applyBorder="1" applyAlignment="1">
      <alignment horizontal="right" wrapText="1"/>
    </xf>
    <xf numFmtId="0" fontId="7" fillId="25" borderId="15" xfId="44" applyFill="1" applyBorder="1" applyAlignment="1">
      <alignment horizontal="right"/>
    </xf>
    <xf numFmtId="0" fontId="7" fillId="25" borderId="16" xfId="44" applyFill="1" applyBorder="1" applyAlignment="1">
      <alignment horizontal="right" wrapText="1"/>
    </xf>
    <xf numFmtId="0" fontId="7" fillId="25" borderId="21" xfId="44" applyFill="1" applyBorder="1" applyAlignment="1">
      <alignment horizontal="right" wrapText="1"/>
    </xf>
    <xf numFmtId="0" fontId="7" fillId="25" borderId="0" xfId="44" applyFill="1" applyBorder="1" applyAlignment="1">
      <alignment horizontal="right"/>
    </xf>
    <xf numFmtId="0" fontId="0" fillId="25" borderId="11" xfId="0" applyFill="1" applyBorder="1" applyAlignment="1">
      <alignment horizontal="center" vertical="center"/>
    </xf>
    <xf numFmtId="0" fontId="0" fillId="25" borderId="11" xfId="0" applyFill="1" applyBorder="1" applyAlignment="1">
      <alignment horizontal="center"/>
    </xf>
    <xf numFmtId="9" fontId="0" fillId="25" borderId="13" xfId="0" applyNumberFormat="1" applyFill="1" applyBorder="1" applyAlignment="1">
      <alignment horizontal="right"/>
    </xf>
    <xf numFmtId="0" fontId="0" fillId="25" borderId="0" xfId="0" applyFill="1"/>
    <xf numFmtId="0" fontId="0" fillId="25" borderId="14" xfId="0" applyFill="1" applyBorder="1"/>
    <xf numFmtId="0" fontId="0" fillId="25" borderId="14" xfId="0" applyFill="1" applyBorder="1" applyAlignment="1">
      <alignment horizontal="right"/>
    </xf>
    <xf numFmtId="0" fontId="0" fillId="25" borderId="15" xfId="0" applyFill="1" applyBorder="1" applyAlignment="1">
      <alignment horizontal="right"/>
    </xf>
    <xf numFmtId="0" fontId="0" fillId="25" borderId="16" xfId="0" applyFill="1" applyBorder="1" applyAlignment="1">
      <alignment horizontal="right" wrapText="1"/>
    </xf>
    <xf numFmtId="0" fontId="0" fillId="25" borderId="21" xfId="0" applyFill="1" applyBorder="1" applyAlignment="1">
      <alignment horizontal="right" wrapText="1"/>
    </xf>
    <xf numFmtId="164" fontId="11" fillId="0" borderId="21" xfId="51" applyNumberFormat="1" applyFont="1" applyBorder="1" applyAlignment="1">
      <alignment horizontal="right"/>
    </xf>
    <xf numFmtId="0" fontId="39" fillId="0" borderId="0" xfId="0" applyFont="1" applyFill="1" applyBorder="1"/>
    <xf numFmtId="0" fontId="13" fillId="0" borderId="0" xfId="0" applyFont="1"/>
    <xf numFmtId="0" fontId="13" fillId="24" borderId="0" xfId="0" applyFont="1" applyFill="1"/>
    <xf numFmtId="0" fontId="13" fillId="24" borderId="10" xfId="0" applyFont="1" applyFill="1" applyBorder="1"/>
    <xf numFmtId="0" fontId="13" fillId="24" borderId="10" xfId="0" applyFont="1" applyFill="1" applyBorder="1" applyAlignment="1">
      <alignment wrapText="1"/>
    </xf>
    <xf numFmtId="0" fontId="42" fillId="24" borderId="0" xfId="34" applyFont="1" applyFill="1" applyAlignment="1" applyProtection="1">
      <alignment vertical="top" wrapText="1"/>
    </xf>
    <xf numFmtId="0" fontId="13" fillId="24" borderId="0" xfId="0" applyFont="1" applyFill="1" applyAlignment="1">
      <alignment wrapText="1"/>
    </xf>
    <xf numFmtId="0" fontId="43" fillId="0" borderId="0" xfId="0" applyFont="1"/>
    <xf numFmtId="0" fontId="13" fillId="0" borderId="0" xfId="0" applyFont="1" applyAlignment="1">
      <alignment horizontal="justify"/>
    </xf>
    <xf numFmtId="0" fontId="44" fillId="0" borderId="0" xfId="34" applyFont="1" applyAlignment="1" applyProtection="1">
      <alignment horizontal="justify"/>
    </xf>
    <xf numFmtId="0" fontId="43" fillId="0" borderId="0" xfId="0" applyFont="1" applyAlignment="1">
      <alignment horizontal="center"/>
    </xf>
    <xf numFmtId="0" fontId="45" fillId="24" borderId="0" xfId="0" applyFont="1" applyFill="1" applyAlignment="1">
      <alignment horizontal="center"/>
    </xf>
    <xf numFmtId="0" fontId="46" fillId="24" borderId="0" xfId="0" applyFont="1" applyFill="1" applyAlignment="1">
      <alignment horizontal="center"/>
    </xf>
    <xf numFmtId="166" fontId="47" fillId="24" borderId="0" xfId="0" applyNumberFormat="1" applyFont="1" applyFill="1" applyAlignment="1">
      <alignment horizontal="center"/>
    </xf>
    <xf numFmtId="166" fontId="47" fillId="24" borderId="0" xfId="0" applyNumberFormat="1" applyFont="1" applyFill="1" applyBorder="1" applyAlignment="1">
      <alignment horizontal="center"/>
    </xf>
    <xf numFmtId="0" fontId="47" fillId="24" borderId="10" xfId="0" applyFont="1" applyFill="1" applyBorder="1"/>
    <xf numFmtId="0" fontId="47" fillId="24" borderId="0" xfId="0" applyFont="1" applyFill="1"/>
    <xf numFmtId="0" fontId="48" fillId="24" borderId="0" xfId="0" applyFont="1" applyFill="1"/>
    <xf numFmtId="0" fontId="46" fillId="0" borderId="0" xfId="44" applyFont="1"/>
    <xf numFmtId="0" fontId="46" fillId="0" borderId="0" xfId="0" applyFont="1"/>
    <xf numFmtId="0" fontId="49" fillId="0" borderId="0" xfId="0" applyFont="1" applyFill="1" applyBorder="1"/>
    <xf numFmtId="0" fontId="46" fillId="0" borderId="0" xfId="0" applyFont="1" applyFill="1" applyBorder="1"/>
    <xf numFmtId="0" fontId="46" fillId="0" borderId="0" xfId="40" applyFont="1" applyBorder="1"/>
    <xf numFmtId="164" fontId="0" fillId="0" borderId="0" xfId="0" applyNumberFormat="1" applyFill="1" applyBorder="1"/>
    <xf numFmtId="164" fontId="11" fillId="0" borderId="21" xfId="52" applyNumberFormat="1" applyFont="1" applyBorder="1" applyAlignment="1">
      <alignment horizontal="right"/>
    </xf>
    <xf numFmtId="0" fontId="39" fillId="0" borderId="0" xfId="0" applyFont="1"/>
    <xf numFmtId="0" fontId="39" fillId="25" borderId="0" xfId="0" applyFont="1" applyFill="1"/>
    <xf numFmtId="3" fontId="39" fillId="0" borderId="0" xfId="0" applyNumberFormat="1" applyFont="1"/>
    <xf numFmtId="3" fontId="39" fillId="0" borderId="0" xfId="44" applyNumberFormat="1" applyFont="1"/>
    <xf numFmtId="0" fontId="0" fillId="0" borderId="26" xfId="0" applyFill="1" applyBorder="1"/>
    <xf numFmtId="164" fontId="0" fillId="0" borderId="10" xfId="0" applyNumberFormat="1" applyFill="1" applyBorder="1" applyAlignment="1">
      <alignment horizontal="center"/>
    </xf>
    <xf numFmtId="164" fontId="0" fillId="0" borderId="10" xfId="0" applyNumberFormat="1" applyFill="1" applyBorder="1" applyAlignment="1">
      <alignment horizontal="right"/>
    </xf>
    <xf numFmtId="164" fontId="0" fillId="0" borderId="23" xfId="0" applyNumberFormat="1" applyFill="1" applyBorder="1" applyAlignment="1">
      <alignment horizontal="right"/>
    </xf>
    <xf numFmtId="3" fontId="7" fillId="0" borderId="0" xfId="0" applyNumberFormat="1" applyFont="1" applyFill="1" applyBorder="1" applyAlignment="1">
      <alignment horizontal="center" wrapText="1"/>
    </xf>
    <xf numFmtId="164" fontId="0" fillId="0" borderId="0" xfId="0" applyNumberFormat="1" applyFill="1" applyBorder="1" applyAlignment="1">
      <alignment horizontal="center"/>
    </xf>
    <xf numFmtId="164" fontId="0" fillId="0" borderId="0" xfId="0" applyNumberFormat="1" applyFill="1" applyBorder="1" applyAlignment="1">
      <alignment horizontal="right"/>
    </xf>
    <xf numFmtId="0" fontId="0" fillId="0" borderId="0" xfId="0" applyFill="1" applyBorder="1" applyAlignment="1">
      <alignment horizontal="right"/>
    </xf>
    <xf numFmtId="164" fontId="0" fillId="0" borderId="19" xfId="0" applyNumberFormat="1" applyFill="1" applyBorder="1" applyAlignment="1">
      <alignment horizontal="right"/>
    </xf>
    <xf numFmtId="3" fontId="7" fillId="0" borderId="18" xfId="0" applyNumberFormat="1" applyFont="1" applyFill="1" applyBorder="1" applyAlignment="1">
      <alignment horizontal="center" wrapText="1"/>
    </xf>
    <xf numFmtId="1" fontId="40" fillId="0" borderId="0" xfId="0" applyNumberFormat="1" applyFont="1" applyFill="1" applyBorder="1"/>
    <xf numFmtId="164" fontId="0" fillId="0" borderId="0" xfId="0" applyNumberFormat="1" applyFill="1" applyBorder="1" applyAlignment="1"/>
    <xf numFmtId="164" fontId="39" fillId="0" borderId="0" xfId="51" applyNumberFormat="1" applyFont="1" applyFill="1" applyBorder="1"/>
    <xf numFmtId="0" fontId="40" fillId="0" borderId="0" xfId="0" applyFont="1" applyBorder="1"/>
    <xf numFmtId="164" fontId="0" fillId="0" borderId="0" xfId="0" applyNumberFormat="1" applyBorder="1"/>
    <xf numFmtId="1" fontId="0" fillId="0" borderId="0" xfId="0" applyNumberFormat="1" applyBorder="1" applyAlignment="1">
      <alignment horizontal="left"/>
    </xf>
    <xf numFmtId="0" fontId="7" fillId="0" borderId="0" xfId="44" applyNumberFormat="1"/>
    <xf numFmtId="0" fontId="7" fillId="25" borderId="0" xfId="44" applyNumberFormat="1" applyFill="1"/>
    <xf numFmtId="0" fontId="4" fillId="0" borderId="0" xfId="65"/>
    <xf numFmtId="0" fontId="7" fillId="0" borderId="12" xfId="0" applyFont="1" applyFill="1" applyBorder="1" applyAlignment="1">
      <alignment horizontal="center" wrapText="1"/>
    </xf>
    <xf numFmtId="0" fontId="7" fillId="0" borderId="20" xfId="0" applyFont="1" applyFill="1" applyBorder="1" applyAlignment="1">
      <alignment horizontal="center" wrapText="1"/>
    </xf>
    <xf numFmtId="0" fontId="0" fillId="0" borderId="15" xfId="0" applyFill="1" applyBorder="1" applyAlignment="1">
      <alignment horizontal="center"/>
    </xf>
    <xf numFmtId="0" fontId="0" fillId="0" borderId="16" xfId="0" applyFill="1" applyBorder="1" applyAlignment="1">
      <alignment horizontal="center"/>
    </xf>
    <xf numFmtId="0" fontId="0" fillId="0" borderId="16" xfId="0" applyFill="1" applyBorder="1" applyAlignment="1">
      <alignment horizontal="right" wrapText="1"/>
    </xf>
    <xf numFmtId="0" fontId="0" fillId="0" borderId="21" xfId="0" applyBorder="1" applyAlignment="1">
      <alignment horizontal="center"/>
    </xf>
    <xf numFmtId="0" fontId="0" fillId="0" borderId="20" xfId="0" applyBorder="1" applyAlignment="1">
      <alignment horizontal="center"/>
    </xf>
    <xf numFmtId="0" fontId="0" fillId="0" borderId="19" xfId="0" applyBorder="1" applyAlignment="1">
      <alignment horizontal="center"/>
    </xf>
    <xf numFmtId="0" fontId="7" fillId="0" borderId="19" xfId="51" applyNumberFormat="1" applyFill="1" applyBorder="1"/>
    <xf numFmtId="0" fontId="7" fillId="25" borderId="12" xfId="44" applyFont="1" applyFill="1" applyBorder="1" applyAlignment="1">
      <alignment horizontal="center" vertical="center"/>
    </xf>
    <xf numFmtId="0" fontId="7" fillId="24" borderId="18" xfId="44" applyFill="1" applyBorder="1"/>
    <xf numFmtId="3" fontId="7" fillId="0" borderId="18" xfId="0" applyNumberFormat="1" applyFont="1" applyBorder="1"/>
    <xf numFmtId="0" fontId="0" fillId="0" borderId="0" xfId="0" applyFill="1" applyBorder="1" applyAlignment="1">
      <alignment horizontal="center"/>
    </xf>
    <xf numFmtId="0" fontId="0" fillId="0" borderId="19" xfId="0" applyFill="1" applyBorder="1" applyAlignment="1">
      <alignment horizontal="center"/>
    </xf>
    <xf numFmtId="0" fontId="0" fillId="0" borderId="18" xfId="0" applyFill="1" applyBorder="1" applyAlignment="1">
      <alignment horizontal="center"/>
    </xf>
    <xf numFmtId="164" fontId="7" fillId="0" borderId="27" xfId="51" applyNumberFormat="1" applyFill="1" applyBorder="1"/>
    <xf numFmtId="0" fontId="0" fillId="0" borderId="0" xfId="0" applyFill="1" applyBorder="1" applyAlignment="1">
      <alignment horizontal="center"/>
    </xf>
    <xf numFmtId="0" fontId="0" fillId="0" borderId="19" xfId="0" applyFill="1" applyBorder="1" applyAlignment="1">
      <alignment horizontal="center"/>
    </xf>
    <xf numFmtId="0" fontId="0" fillId="0" borderId="18" xfId="0" applyFill="1" applyBorder="1" applyAlignment="1">
      <alignment horizontal="center"/>
    </xf>
    <xf numFmtId="0" fontId="7" fillId="0" borderId="25" xfId="0" applyFont="1" applyFill="1" applyBorder="1" applyAlignment="1">
      <alignment horizontal="center" wrapText="1"/>
    </xf>
    <xf numFmtId="1" fontId="39" fillId="0" borderId="0" xfId="44" applyNumberFormat="1" applyFont="1"/>
    <xf numFmtId="1" fontId="7" fillId="0" borderId="0" xfId="51" applyNumberFormat="1" applyFill="1" applyBorder="1"/>
    <xf numFmtId="0" fontId="0" fillId="0" borderId="19" xfId="0" applyFill="1" applyBorder="1"/>
    <xf numFmtId="0" fontId="0" fillId="0" borderId="21" xfId="0" applyFill="1" applyBorder="1"/>
    <xf numFmtId="0" fontId="0" fillId="0" borderId="19" xfId="0" applyBorder="1"/>
    <xf numFmtId="0" fontId="0" fillId="0" borderId="21" xfId="0" applyBorder="1"/>
    <xf numFmtId="1" fontId="39" fillId="0" borderId="0" xfId="40" applyNumberFormat="1" applyFont="1"/>
    <xf numFmtId="0" fontId="39" fillId="0" borderId="0" xfId="40" applyFont="1"/>
    <xf numFmtId="1" fontId="39" fillId="0" borderId="0" xfId="0" applyNumberFormat="1" applyFont="1" applyFill="1"/>
    <xf numFmtId="0" fontId="39" fillId="0" borderId="0" xfId="40" applyFont="1" applyFill="1"/>
    <xf numFmtId="1" fontId="39" fillId="0" borderId="0" xfId="0" applyNumberFormat="1" applyFont="1" applyFill="1" applyAlignment="1">
      <alignment horizontal="center"/>
    </xf>
    <xf numFmtId="1" fontId="39" fillId="0" borderId="0" xfId="0" applyNumberFormat="1" applyFont="1"/>
    <xf numFmtId="0" fontId="7" fillId="0" borderId="25" xfId="0" applyFont="1" applyFill="1" applyBorder="1" applyAlignment="1">
      <alignment horizontal="center" wrapText="1"/>
    </xf>
    <xf numFmtId="1" fontId="39" fillId="0" borderId="0" xfId="40" applyNumberFormat="1" applyFont="1" applyFill="1"/>
    <xf numFmtId="0" fontId="39" fillId="0" borderId="0" xfId="0" applyFont="1" applyFill="1"/>
    <xf numFmtId="0" fontId="7" fillId="0" borderId="25" xfId="0" applyFont="1" applyFill="1" applyBorder="1" applyAlignment="1">
      <alignment horizontal="center" wrapText="1"/>
    </xf>
    <xf numFmtId="0" fontId="51" fillId="0" borderId="0" xfId="34" applyFont="1" applyFill="1" applyBorder="1" applyAlignment="1" applyProtection="1"/>
    <xf numFmtId="0" fontId="19" fillId="0" borderId="0" xfId="40" applyFont="1" applyBorder="1"/>
    <xf numFmtId="0" fontId="7" fillId="26" borderId="0" xfId="40" applyFill="1" applyBorder="1"/>
    <xf numFmtId="0" fontId="0" fillId="0" borderId="0" xfId="0" applyFill="1" applyBorder="1" applyAlignment="1">
      <alignment horizontal="center"/>
    </xf>
    <xf numFmtId="0" fontId="0" fillId="0" borderId="19" xfId="0" applyFill="1" applyBorder="1" applyAlignment="1">
      <alignment horizontal="center"/>
    </xf>
    <xf numFmtId="0" fontId="0" fillId="0" borderId="18" xfId="0" applyFill="1" applyBorder="1" applyAlignment="1">
      <alignment horizontal="center"/>
    </xf>
    <xf numFmtId="3" fontId="0" fillId="0" borderId="0" xfId="0" applyNumberFormat="1" applyFill="1" applyBorder="1" applyAlignment="1">
      <alignment horizontal="center"/>
    </xf>
    <xf numFmtId="3" fontId="0" fillId="0" borderId="19" xfId="0" applyNumberFormat="1" applyFill="1" applyBorder="1" applyAlignment="1">
      <alignment horizontal="center"/>
    </xf>
    <xf numFmtId="3" fontId="0" fillId="0" borderId="18" xfId="0" applyNumberFormat="1" applyFill="1" applyBorder="1" applyAlignment="1">
      <alignment horizontal="center"/>
    </xf>
    <xf numFmtId="164" fontId="7" fillId="0" borderId="0" xfId="51" applyNumberFormat="1" applyFill="1" applyBorder="1" applyAlignment="1">
      <alignment horizontal="center"/>
    </xf>
    <xf numFmtId="3" fontId="0" fillId="0" borderId="16" xfId="0" applyNumberFormat="1" applyFill="1" applyBorder="1" applyAlignment="1">
      <alignment horizontal="center"/>
    </xf>
    <xf numFmtId="3" fontId="0" fillId="0" borderId="15" xfId="0" applyNumberFormat="1" applyFill="1" applyBorder="1" applyAlignment="1">
      <alignment horizontal="center"/>
    </xf>
    <xf numFmtId="164" fontId="7" fillId="0" borderId="16" xfId="51" applyNumberFormat="1" applyFill="1" applyBorder="1" applyAlignment="1">
      <alignment horizontal="center"/>
    </xf>
    <xf numFmtId="164" fontId="11" fillId="0" borderId="0" xfId="51" applyNumberFormat="1" applyFont="1" applyFill="1" applyBorder="1" applyAlignment="1">
      <alignment horizontal="center"/>
    </xf>
    <xf numFmtId="164" fontId="11" fillId="0" borderId="19" xfId="51" applyNumberFormat="1" applyFont="1" applyFill="1" applyBorder="1" applyAlignment="1">
      <alignment horizontal="center"/>
    </xf>
    <xf numFmtId="164" fontId="11" fillId="0" borderId="16" xfId="51" applyNumberFormat="1" applyFont="1" applyFill="1" applyBorder="1" applyAlignment="1">
      <alignment horizontal="center"/>
    </xf>
    <xf numFmtId="164" fontId="11" fillId="0" borderId="21" xfId="51" applyNumberFormat="1" applyFont="1" applyFill="1" applyBorder="1" applyAlignment="1">
      <alignment horizontal="center"/>
    </xf>
    <xf numFmtId="1" fontId="7" fillId="0" borderId="18" xfId="51" applyNumberFormat="1" applyFill="1" applyBorder="1" applyAlignment="1">
      <alignment horizontal="center"/>
    </xf>
    <xf numFmtId="1" fontId="7" fillId="0" borderId="0" xfId="51" applyNumberFormat="1" applyFill="1" applyBorder="1" applyAlignment="1">
      <alignment horizontal="center"/>
    </xf>
    <xf numFmtId="1" fontId="7" fillId="0" borderId="15" xfId="51" applyNumberFormat="1" applyFill="1" applyBorder="1" applyAlignment="1">
      <alignment horizontal="center"/>
    </xf>
    <xf numFmtId="3" fontId="0" fillId="0" borderId="12" xfId="0" applyNumberFormat="1" applyBorder="1" applyAlignment="1">
      <alignment horizontal="center"/>
    </xf>
    <xf numFmtId="3" fontId="0" fillId="0" borderId="25" xfId="0" applyNumberFormat="1" applyBorder="1" applyAlignment="1">
      <alignment horizontal="center"/>
    </xf>
    <xf numFmtId="164" fontId="7" fillId="0" borderId="0" xfId="51" applyNumberFormat="1" applyBorder="1" applyAlignment="1">
      <alignment horizontal="center"/>
    </xf>
    <xf numFmtId="164" fontId="11" fillId="0" borderId="25" xfId="51" applyNumberFormat="1" applyFont="1" applyBorder="1" applyAlignment="1">
      <alignment horizontal="center"/>
    </xf>
    <xf numFmtId="164" fontId="7" fillId="0" borderId="25" xfId="51" applyNumberFormat="1" applyBorder="1" applyAlignment="1">
      <alignment horizontal="center"/>
    </xf>
    <xf numFmtId="3" fontId="7" fillId="0" borderId="25" xfId="51" applyNumberFormat="1" applyBorder="1" applyAlignment="1">
      <alignment horizontal="center"/>
    </xf>
    <xf numFmtId="3" fontId="0" fillId="0" borderId="18" xfId="0" applyNumberFormat="1" applyBorder="1" applyAlignment="1">
      <alignment horizontal="center"/>
    </xf>
    <xf numFmtId="3" fontId="0" fillId="0" borderId="0" xfId="0" applyNumberFormat="1" applyBorder="1" applyAlignment="1">
      <alignment horizontal="center"/>
    </xf>
    <xf numFmtId="164" fontId="11" fillId="0" borderId="0" xfId="51" applyNumberFormat="1" applyFont="1" applyBorder="1" applyAlignment="1">
      <alignment horizontal="center"/>
    </xf>
    <xf numFmtId="3" fontId="0" fillId="0" borderId="0" xfId="51" applyNumberFormat="1" applyFont="1" applyBorder="1" applyAlignment="1">
      <alignment horizontal="center"/>
    </xf>
    <xf numFmtId="3" fontId="7" fillId="0" borderId="0" xfId="51" applyNumberFormat="1" applyBorder="1" applyAlignment="1">
      <alignment horizontal="center"/>
    </xf>
    <xf numFmtId="164" fontId="7" fillId="0" borderId="0" xfId="51" applyNumberFormat="1" applyFont="1" applyBorder="1" applyAlignment="1">
      <alignment horizontal="center"/>
    </xf>
    <xf numFmtId="3" fontId="0" fillId="0" borderId="16" xfId="0" applyNumberFormat="1" applyBorder="1" applyAlignment="1">
      <alignment horizontal="center"/>
    </xf>
    <xf numFmtId="164" fontId="7" fillId="0" borderId="16" xfId="51" applyNumberFormat="1" applyBorder="1" applyAlignment="1">
      <alignment horizontal="center"/>
    </xf>
    <xf numFmtId="164" fontId="11" fillId="0" borderId="16" xfId="51" applyNumberFormat="1" applyFont="1" applyBorder="1" applyAlignment="1">
      <alignment horizontal="center"/>
    </xf>
    <xf numFmtId="164" fontId="7" fillId="0" borderId="16" xfId="51" applyNumberFormat="1" applyFont="1" applyBorder="1" applyAlignment="1">
      <alignment horizontal="center"/>
    </xf>
    <xf numFmtId="3" fontId="7" fillId="0" borderId="16" xfId="51" applyNumberFormat="1" applyBorder="1" applyAlignment="1">
      <alignment horizontal="center"/>
    </xf>
    <xf numFmtId="0" fontId="7" fillId="0" borderId="21" xfId="51" applyNumberFormat="1" applyFill="1" applyBorder="1"/>
    <xf numFmtId="0" fontId="0" fillId="0" borderId="18" xfId="0" applyFill="1" applyBorder="1" applyAlignment="1">
      <alignment horizontal="center"/>
    </xf>
    <xf numFmtId="0" fontId="7" fillId="0" borderId="25" xfId="0" applyFont="1" applyFill="1" applyBorder="1" applyAlignment="1">
      <alignment horizontal="center" wrapText="1"/>
    </xf>
    <xf numFmtId="0" fontId="0" fillId="0" borderId="0" xfId="0" applyFill="1" applyBorder="1" applyAlignment="1">
      <alignment horizontal="center"/>
    </xf>
    <xf numFmtId="0" fontId="17" fillId="0" borderId="12" xfId="0" applyFont="1" applyFill="1" applyBorder="1" applyAlignment="1">
      <alignment horizontal="center"/>
    </xf>
    <xf numFmtId="0" fontId="52" fillId="0" borderId="0" xfId="0" applyFont="1" applyFill="1" applyBorder="1"/>
    <xf numFmtId="0" fontId="52" fillId="0" borderId="0" xfId="40" applyFont="1" applyFill="1"/>
    <xf numFmtId="0" fontId="17" fillId="0" borderId="12" xfId="0" applyFont="1" applyFill="1" applyBorder="1" applyAlignment="1"/>
    <xf numFmtId="0" fontId="17" fillId="0" borderId="20" xfId="0" applyFont="1" applyFill="1" applyBorder="1" applyAlignment="1"/>
    <xf numFmtId="0" fontId="7" fillId="0" borderId="18" xfId="0" applyFont="1" applyFill="1" applyBorder="1" applyAlignment="1">
      <alignment horizontal="center"/>
    </xf>
    <xf numFmtId="3" fontId="0" fillId="0" borderId="28" xfId="0" applyNumberFormat="1" applyFill="1" applyBorder="1"/>
    <xf numFmtId="0" fontId="0" fillId="0" borderId="28" xfId="0" applyFill="1" applyBorder="1"/>
    <xf numFmtId="164" fontId="7" fillId="0" borderId="26" xfId="51" applyNumberFormat="1" applyFill="1" applyBorder="1"/>
    <xf numFmtId="164" fontId="11" fillId="0" borderId="26" xfId="51" applyNumberFormat="1" applyFont="1" applyFill="1" applyBorder="1" applyAlignment="1">
      <alignment horizontal="right"/>
    </xf>
    <xf numFmtId="1" fontId="7" fillId="0" borderId="28" xfId="51" applyNumberFormat="1" applyFill="1" applyBorder="1"/>
    <xf numFmtId="0" fontId="0" fillId="0" borderId="18" xfId="0" applyFill="1" applyBorder="1"/>
    <xf numFmtId="1" fontId="7" fillId="0" borderId="18" xfId="51" applyNumberFormat="1" applyFill="1" applyBorder="1"/>
    <xf numFmtId="164" fontId="11" fillId="0" borderId="16" xfId="51" applyNumberFormat="1" applyFont="1" applyFill="1" applyBorder="1" applyAlignment="1">
      <alignment horizontal="right"/>
    </xf>
    <xf numFmtId="0" fontId="46" fillId="0" borderId="0" xfId="40" applyFont="1" applyFill="1" applyBorder="1"/>
    <xf numFmtId="0" fontId="7" fillId="0" borderId="0" xfId="40" applyFill="1" applyBorder="1"/>
    <xf numFmtId="0" fontId="39" fillId="0" borderId="0" xfId="40" applyFont="1" applyFill="1" applyBorder="1"/>
    <xf numFmtId="0" fontId="7" fillId="0" borderId="0" xfId="40" applyFont="1" applyFill="1" applyBorder="1"/>
    <xf numFmtId="0" fontId="17" fillId="0" borderId="0" xfId="40" applyFont="1" applyFill="1" applyBorder="1"/>
    <xf numFmtId="164" fontId="7" fillId="0" borderId="0" xfId="40" applyNumberFormat="1" applyFill="1" applyBorder="1"/>
    <xf numFmtId="0" fontId="17" fillId="0" borderId="12" xfId="40" applyFont="1" applyFill="1" applyBorder="1" applyAlignment="1">
      <alignment horizontal="center"/>
    </xf>
    <xf numFmtId="0" fontId="17" fillId="0" borderId="0" xfId="40" applyFont="1" applyFill="1" applyBorder="1" applyAlignment="1">
      <alignment horizontal="center"/>
    </xf>
    <xf numFmtId="0" fontId="7" fillId="0" borderId="18" xfId="40" applyFont="1" applyFill="1" applyBorder="1" applyAlignment="1">
      <alignment horizontal="center"/>
    </xf>
    <xf numFmtId="0" fontId="7" fillId="0" borderId="0" xfId="40" applyFill="1" applyBorder="1" applyAlignment="1">
      <alignment horizontal="center"/>
    </xf>
    <xf numFmtId="0" fontId="7" fillId="0" borderId="10" xfId="40" applyFill="1" applyBorder="1"/>
    <xf numFmtId="0" fontId="7" fillId="0" borderId="10" xfId="40" applyFont="1" applyFill="1" applyBorder="1"/>
    <xf numFmtId="0" fontId="7" fillId="0" borderId="22" xfId="40" applyFill="1" applyBorder="1" applyAlignment="1">
      <alignment horizontal="center"/>
    </xf>
    <xf numFmtId="0" fontId="7" fillId="0" borderId="22" xfId="40" applyFont="1" applyFill="1" applyBorder="1" applyAlignment="1">
      <alignment horizontal="center" wrapText="1"/>
    </xf>
    <xf numFmtId="0" fontId="7" fillId="0" borderId="10" xfId="40" applyFont="1" applyFill="1" applyBorder="1" applyAlignment="1">
      <alignment horizontal="center" wrapText="1"/>
    </xf>
    <xf numFmtId="0" fontId="7" fillId="0" borderId="10" xfId="40" applyFill="1" applyBorder="1" applyAlignment="1">
      <alignment horizontal="center"/>
    </xf>
    <xf numFmtId="0" fontId="7" fillId="0" borderId="10" xfId="40" applyFill="1" applyBorder="1" applyAlignment="1">
      <alignment horizontal="right" wrapText="1"/>
    </xf>
    <xf numFmtId="0" fontId="7" fillId="0" borderId="22" xfId="40" applyFill="1" applyBorder="1" applyAlignment="1">
      <alignment horizontal="right"/>
    </xf>
    <xf numFmtId="0" fontId="7" fillId="0" borderId="23" xfId="40" applyFill="1" applyBorder="1" applyAlignment="1">
      <alignment horizontal="right"/>
    </xf>
    <xf numFmtId="3" fontId="7" fillId="0" borderId="18" xfId="40" applyNumberFormat="1" applyFill="1" applyBorder="1"/>
    <xf numFmtId="3" fontId="7" fillId="0" borderId="0" xfId="40" applyNumberFormat="1" applyFont="1" applyFill="1" applyBorder="1" applyAlignment="1">
      <alignment horizontal="center" wrapText="1"/>
    </xf>
    <xf numFmtId="164" fontId="7" fillId="0" borderId="0" xfId="40" applyNumberFormat="1" applyFill="1" applyBorder="1" applyAlignment="1">
      <alignment horizontal="center"/>
    </xf>
    <xf numFmtId="3" fontId="7" fillId="0" borderId="18" xfId="40" applyNumberFormat="1" applyFill="1" applyBorder="1" applyAlignment="1">
      <alignment horizontal="right"/>
    </xf>
    <xf numFmtId="3" fontId="7" fillId="0" borderId="0" xfId="40" applyNumberFormat="1" applyFill="1" applyBorder="1"/>
    <xf numFmtId="3" fontId="7" fillId="0" borderId="18" xfId="51" applyNumberFormat="1" applyFill="1" applyBorder="1"/>
    <xf numFmtId="0" fontId="7" fillId="0" borderId="0" xfId="51" applyNumberFormat="1" applyFill="1" applyBorder="1"/>
    <xf numFmtId="0" fontId="19" fillId="0" borderId="0" xfId="40" applyFont="1" applyFill="1" applyBorder="1"/>
    <xf numFmtId="0" fontId="7" fillId="0" borderId="16" xfId="40" applyFill="1" applyBorder="1"/>
    <xf numFmtId="3" fontId="7" fillId="0" borderId="15" xfId="40" applyNumberFormat="1" applyFill="1" applyBorder="1"/>
    <xf numFmtId="3" fontId="7" fillId="0" borderId="16" xfId="40" applyNumberFormat="1" applyFill="1" applyBorder="1"/>
    <xf numFmtId="3" fontId="7" fillId="0" borderId="15" xfId="51" applyNumberFormat="1" applyFill="1" applyBorder="1"/>
    <xf numFmtId="0" fontId="40" fillId="0" borderId="0" xfId="40" applyFont="1" applyFill="1" applyBorder="1"/>
    <xf numFmtId="0" fontId="7" fillId="0" borderId="0" xfId="40" applyFill="1" applyBorder="1" applyAlignment="1"/>
    <xf numFmtId="0" fontId="19" fillId="28" borderId="0" xfId="40" applyFont="1" applyFill="1" applyBorder="1"/>
    <xf numFmtId="3" fontId="0" fillId="0" borderId="26" xfId="0" applyNumberFormat="1" applyFill="1" applyBorder="1"/>
    <xf numFmtId="3" fontId="0" fillId="0" borderId="28" xfId="0" applyNumberFormat="1" applyFill="1" applyBorder="1" applyAlignment="1">
      <alignment horizontal="right"/>
    </xf>
    <xf numFmtId="3" fontId="7" fillId="0" borderId="18" xfId="40" applyNumberFormat="1" applyFont="1" applyFill="1" applyBorder="1" applyAlignment="1">
      <alignment horizontal="right" wrapText="1"/>
    </xf>
    <xf numFmtId="3" fontId="7" fillId="0" borderId="0" xfId="40" applyNumberFormat="1" applyFont="1" applyFill="1" applyBorder="1" applyAlignment="1">
      <alignment horizontal="right" wrapText="1"/>
    </xf>
    <xf numFmtId="0" fontId="17" fillId="0" borderId="11" xfId="40" applyFont="1" applyFill="1" applyBorder="1" applyAlignment="1">
      <alignment horizontal="center"/>
    </xf>
    <xf numFmtId="0" fontId="7" fillId="0" borderId="17" xfId="40" applyFont="1" applyFill="1" applyBorder="1" applyAlignment="1">
      <alignment horizontal="center"/>
    </xf>
    <xf numFmtId="0" fontId="7" fillId="0" borderId="19" xfId="40" applyFill="1" applyBorder="1" applyAlignment="1">
      <alignment horizontal="center"/>
    </xf>
    <xf numFmtId="0" fontId="7" fillId="0" borderId="29" xfId="40" applyFill="1" applyBorder="1" applyAlignment="1">
      <alignment horizontal="center"/>
    </xf>
    <xf numFmtId="0" fontId="7" fillId="0" borderId="23" xfId="40" applyFont="1" applyFill="1" applyBorder="1" applyAlignment="1">
      <alignment horizontal="center" wrapText="1"/>
    </xf>
    <xf numFmtId="0" fontId="7" fillId="0" borderId="17" xfId="40" applyFill="1" applyBorder="1" applyAlignment="1">
      <alignment horizontal="center"/>
    </xf>
    <xf numFmtId="0" fontId="7" fillId="0" borderId="19" xfId="40" applyFont="1" applyFill="1" applyBorder="1" applyAlignment="1">
      <alignment horizontal="center" wrapText="1"/>
    </xf>
    <xf numFmtId="0" fontId="7" fillId="0" borderId="18" xfId="40" applyFill="1" applyBorder="1" applyAlignment="1">
      <alignment horizontal="right"/>
    </xf>
    <xf numFmtId="164" fontId="7" fillId="0" borderId="19" xfId="40" applyNumberFormat="1" applyFill="1" applyBorder="1" applyAlignment="1">
      <alignment horizontal="right"/>
    </xf>
    <xf numFmtId="0" fontId="7" fillId="0" borderId="18" xfId="40" applyFont="1" applyFill="1" applyBorder="1" applyAlignment="1">
      <alignment horizontal="center" wrapText="1"/>
    </xf>
    <xf numFmtId="0" fontId="7" fillId="0" borderId="0" xfId="40" applyFont="1" applyFill="1" applyBorder="1" applyAlignment="1">
      <alignment horizontal="center" wrapText="1"/>
    </xf>
    <xf numFmtId="3" fontId="7" fillId="0" borderId="17" xfId="40" applyNumberFormat="1" applyFill="1" applyBorder="1"/>
    <xf numFmtId="0" fontId="7" fillId="0" borderId="19" xfId="40" applyFill="1" applyBorder="1"/>
    <xf numFmtId="3" fontId="7" fillId="0" borderId="14" xfId="40" applyNumberFormat="1" applyFill="1" applyBorder="1"/>
    <xf numFmtId="0" fontId="7" fillId="0" borderId="21" xfId="40" applyFill="1" applyBorder="1"/>
    <xf numFmtId="3" fontId="7" fillId="0" borderId="17" xfId="40" applyNumberFormat="1" applyFill="1" applyBorder="1" applyAlignment="1"/>
    <xf numFmtId="3" fontId="7" fillId="0" borderId="18" xfId="40" applyNumberFormat="1" applyFont="1" applyFill="1" applyBorder="1" applyAlignment="1">
      <alignment wrapText="1"/>
    </xf>
    <xf numFmtId="3" fontId="7" fillId="0" borderId="0" xfId="40" applyNumberFormat="1" applyFont="1" applyFill="1" applyBorder="1" applyAlignment="1">
      <alignment wrapText="1"/>
    </xf>
    <xf numFmtId="3" fontId="7" fillId="0" borderId="18" xfId="40" applyNumberFormat="1" applyFill="1" applyBorder="1" applyAlignment="1"/>
    <xf numFmtId="164" fontId="7" fillId="0" borderId="0" xfId="40" applyNumberFormat="1" applyBorder="1"/>
    <xf numFmtId="0" fontId="7" fillId="0" borderId="12" xfId="40" applyFont="1" applyFill="1" applyBorder="1" applyAlignment="1">
      <alignment horizontal="center" wrapText="1"/>
    </xf>
    <xf numFmtId="0" fontId="7" fillId="0" borderId="25" xfId="40" applyFont="1" applyFill="1" applyBorder="1" applyAlignment="1">
      <alignment horizontal="center" wrapText="1"/>
    </xf>
    <xf numFmtId="0" fontId="7" fillId="0" borderId="20" xfId="40" applyFont="1" applyFill="1" applyBorder="1" applyAlignment="1">
      <alignment horizontal="center" wrapText="1"/>
    </xf>
    <xf numFmtId="0" fontId="7" fillId="0" borderId="15" xfId="40" applyFill="1" applyBorder="1" applyAlignment="1">
      <alignment horizontal="center"/>
    </xf>
    <xf numFmtId="0" fontId="7" fillId="0" borderId="16" xfId="40" applyFill="1" applyBorder="1" applyAlignment="1">
      <alignment horizontal="center"/>
    </xf>
    <xf numFmtId="0" fontId="7" fillId="0" borderId="16" xfId="40" applyFill="1" applyBorder="1" applyAlignment="1">
      <alignment horizontal="right" wrapText="1"/>
    </xf>
    <xf numFmtId="0" fontId="7" fillId="0" borderId="21" xfId="40" applyBorder="1" applyAlignment="1">
      <alignment horizontal="center"/>
    </xf>
    <xf numFmtId="3" fontId="7" fillId="0" borderId="18" xfId="40" applyNumberFormat="1" applyBorder="1"/>
    <xf numFmtId="3" fontId="7" fillId="0" borderId="0" xfId="40" applyNumberFormat="1" applyBorder="1" applyAlignment="1">
      <alignment horizontal="right"/>
    </xf>
    <xf numFmtId="164" fontId="7" fillId="0" borderId="0" xfId="51" applyNumberFormat="1" applyBorder="1" applyAlignment="1">
      <alignment horizontal="right"/>
    </xf>
    <xf numFmtId="164" fontId="7" fillId="0" borderId="0" xfId="51" applyNumberFormat="1" applyBorder="1"/>
    <xf numFmtId="0" fontId="7" fillId="0" borderId="19" xfId="40" applyBorder="1" applyAlignment="1">
      <alignment horizontal="center"/>
    </xf>
    <xf numFmtId="1" fontId="7" fillId="0" borderId="0" xfId="51" applyNumberFormat="1" applyBorder="1"/>
    <xf numFmtId="0" fontId="7" fillId="0" borderId="18" xfId="40" applyFill="1" applyBorder="1" applyAlignment="1">
      <alignment horizontal="center"/>
    </xf>
    <xf numFmtId="0" fontId="7" fillId="0" borderId="0" xfId="40" applyFont="1" applyBorder="1"/>
    <xf numFmtId="0" fontId="7" fillId="0" borderId="16" xfId="40" applyBorder="1"/>
    <xf numFmtId="3" fontId="7" fillId="0" borderId="16" xfId="40" applyNumberFormat="1" applyBorder="1" applyAlignment="1">
      <alignment horizontal="right"/>
    </xf>
    <xf numFmtId="164" fontId="7" fillId="0" borderId="16" xfId="51" applyNumberFormat="1" applyBorder="1" applyAlignment="1">
      <alignment horizontal="right"/>
    </xf>
    <xf numFmtId="164" fontId="11" fillId="0" borderId="16" xfId="51" applyNumberFormat="1" applyFont="1" applyBorder="1" applyAlignment="1">
      <alignment horizontal="right"/>
    </xf>
    <xf numFmtId="3" fontId="7" fillId="0" borderId="16" xfId="40" applyNumberFormat="1" applyBorder="1"/>
    <xf numFmtId="164" fontId="7" fillId="0" borderId="16" xfId="51" applyNumberFormat="1" applyBorder="1"/>
    <xf numFmtId="0" fontId="40" fillId="0" borderId="0" xfId="40" applyFont="1" applyBorder="1"/>
    <xf numFmtId="0" fontId="52" fillId="0" borderId="0" xfId="40" applyFont="1"/>
    <xf numFmtId="1" fontId="7" fillId="0" borderId="0" xfId="40" applyNumberFormat="1" applyBorder="1" applyAlignment="1">
      <alignment horizontal="left"/>
    </xf>
    <xf numFmtId="0" fontId="7" fillId="26" borderId="0" xfId="40" applyFill="1"/>
    <xf numFmtId="0" fontId="7" fillId="0" borderId="0" xfId="40" applyAlignment="1">
      <alignment horizontal="center"/>
    </xf>
    <xf numFmtId="1" fontId="7" fillId="0" borderId="16" xfId="51" applyNumberFormat="1" applyBorder="1"/>
    <xf numFmtId="3" fontId="7" fillId="0" borderId="0" xfId="40" applyNumberFormat="1" applyFill="1" applyBorder="1" applyAlignment="1">
      <alignment horizontal="right"/>
    </xf>
    <xf numFmtId="0" fontId="7" fillId="0" borderId="0" xfId="40" applyFill="1" applyBorder="1" applyAlignment="1">
      <alignment horizontal="right"/>
    </xf>
    <xf numFmtId="0" fontId="2" fillId="0" borderId="0" xfId="70" applyBorder="1"/>
    <xf numFmtId="164" fontId="2" fillId="0" borderId="0" xfId="70" applyNumberFormat="1"/>
    <xf numFmtId="0" fontId="2" fillId="0" borderId="0" xfId="70"/>
    <xf numFmtId="0" fontId="17" fillId="0" borderId="0" xfId="70" applyFont="1" applyBorder="1"/>
    <xf numFmtId="0" fontId="2" fillId="0" borderId="0" xfId="70" applyFill="1" applyBorder="1"/>
    <xf numFmtId="0" fontId="53" fillId="0" borderId="10" xfId="70" applyFont="1" applyFill="1" applyBorder="1"/>
    <xf numFmtId="164" fontId="53" fillId="0" borderId="30" xfId="70" applyNumberFormat="1" applyFont="1" applyBorder="1" applyAlignment="1">
      <alignment horizontal="center" wrapText="1"/>
    </xf>
    <xf numFmtId="164" fontId="53" fillId="0" borderId="31" xfId="70" applyNumberFormat="1" applyFont="1" applyBorder="1" applyAlignment="1">
      <alignment horizontal="center" wrapText="1"/>
    </xf>
    <xf numFmtId="164" fontId="53" fillId="0" borderId="32" xfId="70" applyNumberFormat="1" applyFont="1" applyBorder="1" applyAlignment="1">
      <alignment horizontal="center" wrapText="1"/>
    </xf>
    <xf numFmtId="0" fontId="53" fillId="0" borderId="0" xfId="70" applyFont="1" applyFill="1" applyBorder="1"/>
    <xf numFmtId="164" fontId="53" fillId="0" borderId="18" xfId="70" applyNumberFormat="1" applyFont="1" applyBorder="1"/>
    <xf numFmtId="164" fontId="53" fillId="0" borderId="0" xfId="70" applyNumberFormat="1" applyFont="1" applyBorder="1"/>
    <xf numFmtId="164" fontId="53" fillId="0" borderId="19" xfId="70" applyNumberFormat="1" applyFont="1" applyBorder="1"/>
    <xf numFmtId="164" fontId="2" fillId="0" borderId="0" xfId="70" applyNumberFormat="1" applyBorder="1"/>
    <xf numFmtId="164" fontId="2" fillId="0" borderId="19" xfId="70" applyNumberFormat="1" applyBorder="1"/>
    <xf numFmtId="0" fontId="53" fillId="0" borderId="0" xfId="70" applyFont="1" applyBorder="1"/>
    <xf numFmtId="0" fontId="53" fillId="0" borderId="16" xfId="70" applyFont="1" applyBorder="1"/>
    <xf numFmtId="0" fontId="53" fillId="0" borderId="21" xfId="70" applyFont="1" applyBorder="1"/>
    <xf numFmtId="164" fontId="53" fillId="0" borderId="15" xfId="70" applyNumberFormat="1" applyFont="1" applyBorder="1"/>
    <xf numFmtId="164" fontId="53" fillId="0" borderId="16" xfId="70" applyNumberFormat="1" applyFont="1" applyBorder="1"/>
    <xf numFmtId="0" fontId="2" fillId="0" borderId="0" xfId="70" applyBorder="1" applyAlignment="1">
      <alignment horizontal="left"/>
    </xf>
    <xf numFmtId="0" fontId="7" fillId="0" borderId="17" xfId="0" applyFont="1" applyBorder="1"/>
    <xf numFmtId="164" fontId="7" fillId="0" borderId="19" xfId="44" applyNumberFormat="1" applyBorder="1"/>
    <xf numFmtId="164" fontId="0" fillId="0" borderId="19" xfId="52" applyNumberFormat="1" applyFont="1" applyBorder="1"/>
    <xf numFmtId="164" fontId="53" fillId="0" borderId="21" xfId="70" applyNumberFormat="1" applyFont="1" applyBorder="1"/>
    <xf numFmtId="0" fontId="0" fillId="0" borderId="0" xfId="0" applyFill="1" applyBorder="1" applyAlignment="1">
      <alignment horizontal="center"/>
    </xf>
    <xf numFmtId="0" fontId="0" fillId="0" borderId="18" xfId="0" applyFill="1" applyBorder="1" applyAlignment="1">
      <alignment horizontal="center"/>
    </xf>
    <xf numFmtId="0" fontId="0" fillId="0" borderId="15" xfId="0" applyFill="1" applyBorder="1"/>
    <xf numFmtId="1" fontId="7" fillId="0" borderId="15" xfId="51" applyNumberFormat="1" applyFill="1" applyBorder="1"/>
    <xf numFmtId="3" fontId="0" fillId="0" borderId="14" xfId="0" applyNumberFormat="1" applyFill="1" applyBorder="1"/>
    <xf numFmtId="0" fontId="0" fillId="0" borderId="0" xfId="0" applyFill="1" applyBorder="1" applyAlignment="1">
      <alignment horizontal="center"/>
    </xf>
    <xf numFmtId="3" fontId="0" fillId="0" borderId="21" xfId="0" applyNumberFormat="1" applyFill="1" applyBorder="1" applyAlignment="1">
      <alignment horizontal="center"/>
    </xf>
    <xf numFmtId="3" fontId="7" fillId="0" borderId="15" xfId="40" applyNumberFormat="1" applyFill="1" applyBorder="1" applyAlignment="1">
      <alignment horizontal="right"/>
    </xf>
    <xf numFmtId="3" fontId="7" fillId="0" borderId="15" xfId="40" applyNumberFormat="1" applyBorder="1"/>
    <xf numFmtId="9" fontId="7" fillId="0" borderId="0" xfId="90" applyFont="1"/>
    <xf numFmtId="0" fontId="52" fillId="0" borderId="0" xfId="44" applyFont="1"/>
    <xf numFmtId="0" fontId="52" fillId="25" borderId="0" xfId="44" applyFont="1" applyFill="1"/>
    <xf numFmtId="165" fontId="52" fillId="0" borderId="0" xfId="44" applyNumberFormat="1" applyFont="1"/>
    <xf numFmtId="0" fontId="39" fillId="0" borderId="0" xfId="44" applyFont="1"/>
    <xf numFmtId="0" fontId="39" fillId="25" borderId="0" xfId="44" applyFont="1" applyFill="1"/>
    <xf numFmtId="165" fontId="39" fillId="0" borderId="0" xfId="44" applyNumberFormat="1" applyFont="1"/>
    <xf numFmtId="164" fontId="39" fillId="0" borderId="0" xfId="44" applyNumberFormat="1" applyFont="1"/>
    <xf numFmtId="3" fontId="40" fillId="0" borderId="0" xfId="0" applyNumberFormat="1" applyFont="1" applyFill="1" applyBorder="1"/>
    <xf numFmtId="0" fontId="0" fillId="0" borderId="0" xfId="0" applyFill="1" applyBorder="1" applyAlignment="1">
      <alignment horizontal="center"/>
    </xf>
    <xf numFmtId="0" fontId="0" fillId="0" borderId="0" xfId="0" applyFill="1" applyBorder="1" applyAlignment="1">
      <alignment horizontal="center"/>
    </xf>
    <xf numFmtId="0" fontId="0" fillId="0" borderId="18" xfId="0" applyFill="1" applyBorder="1" applyAlignment="1">
      <alignment horizontal="center"/>
    </xf>
    <xf numFmtId="0" fontId="39" fillId="25" borderId="0" xfId="0" applyFont="1" applyFill="1" applyBorder="1" applyAlignment="1">
      <alignment horizontal="center"/>
    </xf>
    <xf numFmtId="164" fontId="39" fillId="25" borderId="0" xfId="51" applyNumberFormat="1" applyFont="1" applyFill="1"/>
    <xf numFmtId="0" fontId="39" fillId="25" borderId="0" xfId="0" applyFont="1" applyFill="1" applyBorder="1" applyAlignment="1"/>
    <xf numFmtId="0" fontId="56" fillId="0" borderId="0" xfId="0" applyFont="1" applyFill="1" applyBorder="1" applyAlignment="1">
      <alignment horizontal="center"/>
    </xf>
    <xf numFmtId="0" fontId="39" fillId="0" borderId="0" xfId="0" applyFont="1" applyFill="1" applyBorder="1" applyAlignment="1">
      <alignment horizontal="center"/>
    </xf>
    <xf numFmtId="0" fontId="39" fillId="0" borderId="0" xfId="51" applyNumberFormat="1" applyFont="1" applyFill="1" applyBorder="1"/>
    <xf numFmtId="164" fontId="7" fillId="0" borderId="0" xfId="40" applyNumberFormat="1" applyFill="1" applyBorder="1" applyAlignment="1">
      <alignment horizontal="right"/>
    </xf>
    <xf numFmtId="164" fontId="39" fillId="0" borderId="0" xfId="51" applyNumberFormat="1" applyFont="1"/>
    <xf numFmtId="0" fontId="39" fillId="0" borderId="0" xfId="0" applyFont="1" applyFill="1" applyBorder="1" applyAlignment="1"/>
    <xf numFmtId="1" fontId="39" fillId="0" borderId="0" xfId="40" applyNumberFormat="1" applyFont="1" applyFill="1" applyAlignment="1">
      <alignment horizontal="center"/>
    </xf>
    <xf numFmtId="1" fontId="39" fillId="0" borderId="0" xfId="40" applyNumberFormat="1" applyFont="1" applyAlignment="1">
      <alignment horizontal="center"/>
    </xf>
    <xf numFmtId="0" fontId="39" fillId="0" borderId="0" xfId="40" applyFont="1" applyAlignment="1">
      <alignment horizontal="center"/>
    </xf>
    <xf numFmtId="0" fontId="0" fillId="0" borderId="11" xfId="0" applyBorder="1"/>
    <xf numFmtId="0" fontId="0" fillId="0" borderId="14" xfId="0" applyBorder="1"/>
    <xf numFmtId="0" fontId="0" fillId="25" borderId="12" xfId="0" applyFill="1" applyBorder="1" applyAlignment="1">
      <alignment horizontal="center"/>
    </xf>
    <xf numFmtId="0" fontId="0" fillId="25" borderId="13" xfId="0" applyFill="1" applyBorder="1" applyAlignment="1">
      <alignment horizontal="center"/>
    </xf>
    <xf numFmtId="0" fontId="0" fillId="25" borderId="20" xfId="0" applyFill="1" applyBorder="1" applyAlignment="1">
      <alignment horizontal="center"/>
    </xf>
    <xf numFmtId="0" fontId="7" fillId="25" borderId="12" xfId="44" applyFont="1" applyFill="1" applyBorder="1" applyAlignment="1">
      <alignment horizontal="center" vertical="center" wrapText="1"/>
    </xf>
    <xf numFmtId="0" fontId="7" fillId="25" borderId="13" xfId="44" applyFont="1" applyFill="1" applyBorder="1" applyAlignment="1">
      <alignment horizontal="center" vertical="center" wrapText="1"/>
    </xf>
    <xf numFmtId="0" fontId="7" fillId="25" borderId="20" xfId="44" applyFont="1" applyFill="1" applyBorder="1" applyAlignment="1">
      <alignment horizontal="center" vertical="center" wrapText="1"/>
    </xf>
    <xf numFmtId="0" fontId="0" fillId="0" borderId="0" xfId="0" applyFill="1" applyBorder="1" applyAlignment="1">
      <alignment horizontal="center"/>
    </xf>
    <xf numFmtId="0" fontId="0" fillId="0" borderId="19" xfId="0" applyFill="1" applyBorder="1" applyAlignment="1">
      <alignment horizontal="center"/>
    </xf>
    <xf numFmtId="0" fontId="17" fillId="0" borderId="12" xfId="0" applyFont="1" applyFill="1" applyBorder="1" applyAlignment="1">
      <alignment horizontal="center"/>
    </xf>
    <xf numFmtId="0" fontId="17" fillId="0" borderId="25" xfId="0" applyFont="1" applyFill="1" applyBorder="1" applyAlignment="1">
      <alignment horizontal="center"/>
    </xf>
    <xf numFmtId="0" fontId="17" fillId="0" borderId="20" xfId="0" applyFont="1" applyFill="1" applyBorder="1" applyAlignment="1">
      <alignment horizontal="center"/>
    </xf>
    <xf numFmtId="0" fontId="0" fillId="0" borderId="18" xfId="0" applyFill="1" applyBorder="1" applyAlignment="1">
      <alignment horizontal="center"/>
    </xf>
    <xf numFmtId="0" fontId="17" fillId="0" borderId="12" xfId="0" applyFont="1" applyFill="1" applyBorder="1" applyAlignment="1">
      <alignment horizontal="left"/>
    </xf>
    <xf numFmtId="0" fontId="17" fillId="0" borderId="25" xfId="0" applyFont="1" applyFill="1" applyBorder="1" applyAlignment="1">
      <alignment horizontal="left"/>
    </xf>
    <xf numFmtId="0" fontId="7" fillId="0" borderId="18" xfId="0" applyFont="1" applyFill="1" applyBorder="1" applyAlignment="1">
      <alignment horizontal="center"/>
    </xf>
    <xf numFmtId="0" fontId="17" fillId="0" borderId="12" xfId="40" applyFont="1" applyFill="1" applyBorder="1" applyAlignment="1">
      <alignment horizontal="center"/>
    </xf>
    <xf numFmtId="0" fontId="17" fillId="0" borderId="25" xfId="40" applyFont="1" applyFill="1" applyBorder="1" applyAlignment="1">
      <alignment horizontal="center"/>
    </xf>
    <xf numFmtId="0" fontId="17" fillId="0" borderId="20" xfId="40" applyFont="1" applyFill="1" applyBorder="1" applyAlignment="1">
      <alignment horizontal="center"/>
    </xf>
    <xf numFmtId="0" fontId="7" fillId="0" borderId="18" xfId="40" applyFont="1" applyFill="1" applyBorder="1" applyAlignment="1">
      <alignment horizontal="center"/>
    </xf>
    <xf numFmtId="0" fontId="7" fillId="0" borderId="0" xfId="40" applyFill="1" applyBorder="1" applyAlignment="1">
      <alignment horizontal="center"/>
    </xf>
    <xf numFmtId="0" fontId="7" fillId="0" borderId="19" xfId="40" applyFill="1" applyBorder="1" applyAlignment="1">
      <alignment horizontal="center"/>
    </xf>
    <xf numFmtId="0" fontId="7" fillId="0" borderId="19" xfId="40" applyFont="1" applyFill="1" applyBorder="1" applyAlignment="1">
      <alignment horizontal="center"/>
    </xf>
    <xf numFmtId="0" fontId="7" fillId="0" borderId="25" xfId="0" applyFont="1" applyFill="1" applyBorder="1" applyAlignment="1">
      <alignment horizontal="center" wrapText="1"/>
    </xf>
    <xf numFmtId="0" fontId="7" fillId="0" borderId="0" xfId="40" applyFont="1" applyFill="1" applyBorder="1" applyAlignment="1">
      <alignment horizontal="center"/>
    </xf>
    <xf numFmtId="0" fontId="7" fillId="0" borderId="0" xfId="40" applyAlignment="1">
      <alignment horizontal="center"/>
    </xf>
    <xf numFmtId="0" fontId="7" fillId="0" borderId="25" xfId="40" applyFont="1" applyFill="1" applyBorder="1" applyAlignment="1">
      <alignment horizontal="center" wrapText="1"/>
    </xf>
    <xf numFmtId="0" fontId="7" fillId="0" borderId="0" xfId="40" applyFont="1" applyFill="1" applyBorder="1" applyAlignment="1">
      <alignment horizontal="center" wrapText="1"/>
    </xf>
  </cellXfs>
  <cellStyles count="9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59"/>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Hyperlink 2" xfId="60"/>
    <cellStyle name="Hyperlink 3" xfId="63"/>
    <cellStyle name="Input" xfId="35" builtinId="20" customBuiltin="1"/>
    <cellStyle name="Linked Cell" xfId="36" builtinId="24" customBuiltin="1"/>
    <cellStyle name="Neutral" xfId="37" builtinId="28" customBuiltin="1"/>
    <cellStyle name="Normal" xfId="0" builtinId="0"/>
    <cellStyle name="Normal 10" xfId="71"/>
    <cellStyle name="Normal 11" xfId="72"/>
    <cellStyle name="Normal 2" xfId="38"/>
    <cellStyle name="Normal 2 2" xfId="39"/>
    <cellStyle name="Normal 2 2 2" xfId="73"/>
    <cellStyle name="Normal 2 2 3" xfId="74"/>
    <cellStyle name="Normal 2 3" xfId="40"/>
    <cellStyle name="Normal 3" xfId="41"/>
    <cellStyle name="Normal 3 2" xfId="42"/>
    <cellStyle name="Normal 3 2 2" xfId="75"/>
    <cellStyle name="Normal 3 2 3" xfId="76"/>
    <cellStyle name="Normal 3 3" xfId="77"/>
    <cellStyle name="Normal 4" xfId="43"/>
    <cellStyle name="Normal 4 2" xfId="78"/>
    <cellStyle name="Normal 4 3" xfId="79"/>
    <cellStyle name="Normal 5" xfId="44"/>
    <cellStyle name="Normal 5 2" xfId="66"/>
    <cellStyle name="Normal 5 3" xfId="80"/>
    <cellStyle name="Normal 6" xfId="45"/>
    <cellStyle name="Normal 6 2" xfId="67"/>
    <cellStyle name="Normal 6 3" xfId="81"/>
    <cellStyle name="Normal 6 4" xfId="82"/>
    <cellStyle name="Normal 7" xfId="56"/>
    <cellStyle name="Normal 7 2" xfId="68"/>
    <cellStyle name="Normal 7 3" xfId="83"/>
    <cellStyle name="Normal 8" xfId="61"/>
    <cellStyle name="Normal 8 2" xfId="65"/>
    <cellStyle name="Normal 8 2 2" xfId="70"/>
    <cellStyle name="Normal 8 3" xfId="84"/>
    <cellStyle name="Normal 8 4" xfId="85"/>
    <cellStyle name="Normal 9" xfId="64"/>
    <cellStyle name="Normal 9 2" xfId="86"/>
    <cellStyle name="Normal_Sheet1" xfId="57"/>
    <cellStyle name="Note" xfId="46" builtinId="10" customBuiltin="1"/>
    <cellStyle name="Note 2" xfId="47"/>
    <cellStyle name="Output" xfId="48" builtinId="21" customBuiltin="1"/>
    <cellStyle name="Percent" xfId="90" builtinId="5"/>
    <cellStyle name="Percent 2" xfId="49"/>
    <cellStyle name="Percent 2 2" xfId="50"/>
    <cellStyle name="Percent 2 3" xfId="51"/>
    <cellStyle name="Percent 3" xfId="52"/>
    <cellStyle name="Percent 3 2" xfId="69"/>
    <cellStyle name="Percent 3 3" xfId="87"/>
    <cellStyle name="Percent 4" xfId="58"/>
    <cellStyle name="Percent 4 2" xfId="88"/>
    <cellStyle name="Percent 5" xfId="62"/>
    <cellStyle name="Percent 5 2" xfId="89"/>
    <cellStyle name="Title" xfId="53" builtinId="15" customBuiltin="1"/>
    <cellStyle name="Total" xfId="54" builtinId="25" customBuiltin="1"/>
    <cellStyle name="Warning Text" xfId="55" builtinId="11" customBuiltin="1"/>
  </cellStyles>
  <dxfs count="176">
    <dxf>
      <font>
        <color theme="0"/>
      </font>
    </dxf>
    <dxf>
      <font>
        <color theme="0"/>
      </font>
    </dxf>
    <dxf>
      <fill>
        <patternFill>
          <bgColor indexed="22"/>
        </patternFill>
      </fill>
    </dxf>
    <dxf>
      <fill>
        <patternFill>
          <bgColor indexed="22"/>
        </patternFill>
      </fill>
    </dxf>
    <dxf>
      <fill>
        <patternFill>
          <bgColor rgb="FFFF8080"/>
        </patternFill>
      </fill>
    </dxf>
    <dxf>
      <fill>
        <patternFill>
          <bgColor indexed="29"/>
        </patternFill>
      </fill>
    </dxf>
    <dxf>
      <fill>
        <patternFill>
          <bgColor indexed="29"/>
        </patternFill>
      </fill>
    </dxf>
    <dxf>
      <fill>
        <patternFill>
          <bgColor indexed="29"/>
        </patternFill>
      </fill>
    </dxf>
    <dxf>
      <fill>
        <patternFill>
          <bgColor theme="0" tint="-0.34998626667073579"/>
        </patternFill>
      </fill>
    </dxf>
    <dxf>
      <fill>
        <patternFill>
          <bgColor theme="0" tint="-0.34998626667073579"/>
        </patternFill>
      </fill>
    </dxf>
    <dxf>
      <fill>
        <patternFill>
          <bgColor indexed="22"/>
        </patternFill>
      </fill>
    </dxf>
    <dxf>
      <fill>
        <patternFill>
          <bgColor indexed="22"/>
        </patternFill>
      </fill>
    </dxf>
    <dxf>
      <fill>
        <patternFill>
          <bgColor indexed="25"/>
        </patternFill>
      </fill>
    </dxf>
    <dxf>
      <fill>
        <patternFill>
          <bgColor indexed="10"/>
        </patternFill>
      </fill>
    </dxf>
    <dxf>
      <fill>
        <patternFill>
          <bgColor indexed="25"/>
        </patternFill>
      </fill>
    </dxf>
    <dxf>
      <fill>
        <patternFill>
          <bgColor indexed="10"/>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theme="0" tint="-0.34998626667073579"/>
        </patternFill>
      </fill>
    </dxf>
    <dxf>
      <fill>
        <patternFill>
          <bgColor theme="0" tint="-0.3499862666707357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theme="0" tint="-0.34998626667073579"/>
        </patternFill>
      </fill>
    </dxf>
    <dxf>
      <fill>
        <patternFill>
          <bgColor theme="0" tint="-0.3499862666707357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theme="0" tint="-0.34998626667073579"/>
        </patternFill>
      </fill>
    </dxf>
    <dxf>
      <fill>
        <patternFill>
          <bgColor theme="0" tint="-0.3499862666707357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theme="0" tint="-0.34998626667073579"/>
        </patternFill>
      </fill>
    </dxf>
    <dxf>
      <font>
        <color auto="1"/>
      </font>
      <fill>
        <patternFill>
          <bgColor theme="0" tint="-0.3499862666707357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rgb="FFFF99CC"/>
        </patternFill>
      </fill>
    </dxf>
    <dxf>
      <fill>
        <patternFill>
          <bgColor indexed="45"/>
        </patternFill>
      </fill>
    </dxf>
    <dxf>
      <fill>
        <patternFill>
          <bgColor indexed="25"/>
        </patternFill>
      </fill>
    </dxf>
    <dxf>
      <fill>
        <patternFill>
          <bgColor indexed="10"/>
        </patternFill>
      </fill>
    </dxf>
    <dxf>
      <fill>
        <patternFill>
          <bgColor rgb="FFFF99CC"/>
        </patternFill>
      </fill>
    </dxf>
    <dxf>
      <fill>
        <patternFill>
          <bgColor indexed="45"/>
        </patternFill>
      </fill>
    </dxf>
    <dxf>
      <fill>
        <patternFill>
          <bgColor indexed="25"/>
        </patternFill>
      </fill>
    </dxf>
    <dxf>
      <fill>
        <patternFill>
          <bgColor indexed="10"/>
        </patternFill>
      </fill>
    </dxf>
    <dxf>
      <fill>
        <patternFill>
          <bgColor rgb="FFFF99CC"/>
        </patternFill>
      </fill>
    </dxf>
    <dxf>
      <fill>
        <patternFill>
          <bgColor indexed="45"/>
        </patternFill>
      </fill>
    </dxf>
    <dxf>
      <fill>
        <patternFill>
          <bgColor indexed="25"/>
        </patternFill>
      </fill>
    </dxf>
    <dxf>
      <fill>
        <patternFill>
          <bgColor indexed="10"/>
        </patternFill>
      </fill>
    </dxf>
    <dxf>
      <fill>
        <patternFill>
          <bgColor rgb="FFFF99CC"/>
        </patternFill>
      </fill>
    </dxf>
    <dxf>
      <fill>
        <patternFill>
          <bgColor indexed="45"/>
        </patternFill>
      </fill>
    </dxf>
    <dxf>
      <fill>
        <patternFill>
          <bgColor indexed="25"/>
        </patternFill>
      </fill>
    </dxf>
    <dxf>
      <fill>
        <patternFill>
          <bgColor indexed="10"/>
        </patternFill>
      </fill>
    </dxf>
    <dxf>
      <fill>
        <patternFill>
          <bgColor indexed="25"/>
        </patternFill>
      </fill>
    </dxf>
    <dxf>
      <fill>
        <patternFill>
          <bgColor indexed="25"/>
        </patternFill>
      </fill>
    </dxf>
    <dxf>
      <fill>
        <patternFill>
          <bgColor indexed="10"/>
        </patternFill>
      </fill>
    </dxf>
    <dxf>
      <fill>
        <patternFill>
          <bgColor indexed="10"/>
        </patternFill>
      </fill>
    </dxf>
    <dxf>
      <fill>
        <patternFill>
          <bgColor indexed="29"/>
        </patternFill>
      </fill>
    </dxf>
    <dxf>
      <fill>
        <patternFill>
          <bgColor indexed="22"/>
        </patternFill>
      </fill>
    </dxf>
    <dxf>
      <fill>
        <patternFill>
          <bgColor indexed="22"/>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5"/>
        </patternFill>
      </fill>
    </dxf>
    <dxf>
      <fill>
        <patternFill>
          <bgColor indexed="10"/>
        </patternFill>
      </fill>
    </dxf>
    <dxf>
      <fill>
        <patternFill>
          <bgColor indexed="29"/>
        </patternFill>
      </fill>
    </dxf>
    <dxf>
      <fill>
        <patternFill>
          <bgColor indexed="22"/>
        </patternFill>
      </fill>
    </dxf>
    <dxf>
      <fill>
        <patternFill>
          <bgColor indexed="22"/>
        </patternFill>
      </fill>
    </dxf>
    <dxf>
      <fill>
        <patternFill>
          <bgColor indexed="25"/>
        </patternFill>
      </fill>
    </dxf>
    <dxf>
      <fill>
        <patternFill>
          <bgColor indexed="10"/>
        </patternFill>
      </fill>
    </dxf>
    <dxf>
      <fill>
        <patternFill>
          <bgColor rgb="FFFFCC99"/>
        </patternFill>
      </fill>
    </dxf>
    <dxf>
      <fill>
        <patternFill>
          <bgColor indexed="47"/>
        </patternFill>
      </fill>
    </dxf>
    <dxf>
      <fill>
        <patternFill>
          <bgColor indexed="25"/>
        </patternFill>
      </fill>
    </dxf>
    <dxf>
      <fill>
        <patternFill>
          <bgColor indexed="10"/>
        </patternFill>
      </fill>
    </dxf>
    <dxf>
      <fill>
        <patternFill>
          <bgColor rgb="FFFFCC99"/>
        </patternFill>
      </fill>
    </dxf>
    <dxf>
      <fill>
        <patternFill>
          <bgColor indexed="47"/>
        </patternFill>
      </fill>
    </dxf>
    <dxf>
      <fill>
        <patternFill>
          <bgColor indexed="25"/>
        </patternFill>
      </fill>
    </dxf>
    <dxf>
      <fill>
        <patternFill>
          <bgColor indexed="10"/>
        </patternFill>
      </fill>
    </dxf>
    <dxf>
      <fill>
        <patternFill>
          <bgColor rgb="FFFFCC99"/>
        </patternFill>
      </fill>
    </dxf>
    <dxf>
      <fill>
        <patternFill>
          <bgColor indexed="47"/>
        </patternFill>
      </fill>
    </dxf>
    <dxf>
      <fill>
        <patternFill>
          <bgColor indexed="25"/>
        </patternFill>
      </fill>
    </dxf>
    <dxf>
      <fill>
        <patternFill>
          <bgColor indexed="10"/>
        </patternFill>
      </fill>
    </dxf>
    <dxf>
      <fill>
        <patternFill>
          <bgColor rgb="FFFFCC99"/>
        </patternFill>
      </fill>
    </dxf>
    <dxf>
      <fill>
        <patternFill>
          <bgColor indexed="47"/>
        </patternFill>
      </fill>
    </dxf>
    <dxf>
      <font>
        <color auto="1"/>
      </font>
      <fill>
        <patternFill>
          <bgColor theme="5" tint="0.39994506668294322"/>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rgb="FFFFCC99"/>
        </patternFill>
      </fill>
    </dxf>
    <dxf>
      <fill>
        <patternFill>
          <bgColor indexed="47"/>
        </patternFill>
      </fill>
    </dxf>
    <dxf>
      <fill>
        <patternFill>
          <bgColor indexed="25"/>
        </patternFill>
      </fill>
    </dxf>
    <dxf>
      <fill>
        <patternFill>
          <bgColor indexed="10"/>
        </patternFill>
      </fill>
    </dxf>
    <dxf>
      <fill>
        <patternFill>
          <bgColor rgb="FFFFCC99"/>
        </patternFill>
      </fill>
    </dxf>
    <dxf>
      <fill>
        <patternFill>
          <bgColor indexed="47"/>
        </patternFill>
      </fill>
    </dxf>
    <dxf>
      <fill>
        <patternFill>
          <bgColor indexed="25"/>
        </patternFill>
      </fill>
    </dxf>
    <dxf>
      <fill>
        <patternFill>
          <bgColor indexed="10"/>
        </patternFill>
      </fill>
    </dxf>
    <dxf>
      <fill>
        <patternFill>
          <bgColor rgb="FFFF8080"/>
        </patternFill>
      </fill>
    </dxf>
    <dxf>
      <fill>
        <patternFill>
          <bgColor rgb="FFFF8080"/>
        </patternFill>
      </fill>
    </dxf>
    <dxf>
      <fill>
        <patternFill>
          <bgColor rgb="FFFF8080"/>
        </patternFill>
      </fill>
    </dxf>
    <dxf>
      <fill>
        <patternFill>
          <bgColor rgb="FFFF8080"/>
        </patternFill>
      </fill>
    </dxf>
    <dxf>
      <fill>
        <patternFill>
          <bgColor rgb="FFFF8080"/>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rgb="FFFF8080"/>
        </patternFill>
      </fill>
    </dxf>
    <dxf>
      <fill>
        <patternFill>
          <bgColor rgb="FFFF8080"/>
        </patternFill>
      </fill>
    </dxf>
    <dxf>
      <fill>
        <patternFill>
          <bgColor rgb="FFFF8080"/>
        </patternFill>
      </fill>
    </dxf>
    <dxf>
      <fill>
        <patternFill>
          <bgColor indexed="29"/>
        </patternFill>
      </fill>
    </dxf>
    <dxf>
      <fill>
        <patternFill>
          <bgColor indexed="29"/>
        </patternFill>
      </fill>
    </dxf>
    <dxf>
      <fill>
        <patternFill>
          <bgColor indexed="22"/>
        </patternFill>
      </fill>
    </dxf>
    <dxf>
      <fill>
        <patternFill>
          <bgColor indexed="22"/>
        </patternFill>
      </fill>
    </dxf>
    <dxf>
      <fill>
        <patternFill>
          <bgColor indexed="22"/>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2"/>
        </patternFill>
      </fill>
    </dxf>
    <dxf>
      <fill>
        <patternFill>
          <bgColor indexed="22"/>
        </patternFill>
      </fill>
    </dxf>
  </dxfs>
  <tableStyles count="0" defaultTableStyle="TableStyleMedium2" defaultPivotStyle="PivotStyleLight16"/>
  <colors>
    <mruColors>
      <color rgb="FFFFCC99"/>
      <color rgb="FF7030A0"/>
      <color rgb="FF4F81BD"/>
      <color rgb="FFFF8080"/>
      <color rgb="FF9999FF"/>
      <color rgb="FF66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1.xml"/><Relationship Id="rId18" Type="http://schemas.openxmlformats.org/officeDocument/2006/relationships/worksheet" Target="worksheets/sheet14.xml"/><Relationship Id="rId26" Type="http://schemas.openxmlformats.org/officeDocument/2006/relationships/chartsheet" Target="chartsheets/sheet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17.xml"/><Relationship Id="rId34"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chartsheet" Target="chartsheets/sheet2.xml"/><Relationship Id="rId17" Type="http://schemas.openxmlformats.org/officeDocument/2006/relationships/chartsheet" Target="chartsheets/sheet4.xml"/><Relationship Id="rId25" Type="http://schemas.openxmlformats.org/officeDocument/2006/relationships/chartsheet" Target="chartsheets/sheet5.xml"/><Relationship Id="rId33" Type="http://schemas.openxmlformats.org/officeDocument/2006/relationships/externalLink" Target="externalLinks/externalLink1.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hartsheet" Target="chartsheets/sheet3.xml"/><Relationship Id="rId20" Type="http://schemas.openxmlformats.org/officeDocument/2006/relationships/worksheet" Target="worksheets/sheet16.xml"/><Relationship Id="rId29" Type="http://schemas.openxmlformats.org/officeDocument/2006/relationships/worksheet" Target="worksheets/sheet23.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0.xml"/><Relationship Id="rId24" Type="http://schemas.openxmlformats.org/officeDocument/2006/relationships/worksheet" Target="worksheets/sheet20.xml"/><Relationship Id="rId32" Type="http://schemas.openxmlformats.org/officeDocument/2006/relationships/worksheet" Target="worksheets/sheet26.xml"/><Relationship Id="rId37" Type="http://schemas.openxmlformats.org/officeDocument/2006/relationships/externalLink" Target="externalLinks/externalLink5.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3.xml"/><Relationship Id="rId23" Type="http://schemas.openxmlformats.org/officeDocument/2006/relationships/worksheet" Target="worksheets/sheet19.xml"/><Relationship Id="rId28" Type="http://schemas.openxmlformats.org/officeDocument/2006/relationships/worksheet" Target="worksheets/sheet22.xml"/><Relationship Id="rId36" Type="http://schemas.openxmlformats.org/officeDocument/2006/relationships/externalLink" Target="externalLinks/externalLink4.xml"/><Relationship Id="rId10" Type="http://schemas.openxmlformats.org/officeDocument/2006/relationships/chartsheet" Target="chartsheets/sheet1.xml"/><Relationship Id="rId19" Type="http://schemas.openxmlformats.org/officeDocument/2006/relationships/worksheet" Target="worksheets/sheet15.xml"/><Relationship Id="rId31" Type="http://schemas.openxmlformats.org/officeDocument/2006/relationships/worksheet" Target="worksheets/sheet2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2.xml"/><Relationship Id="rId22" Type="http://schemas.openxmlformats.org/officeDocument/2006/relationships/worksheet" Target="worksheets/sheet18.xml"/><Relationship Id="rId27" Type="http://schemas.openxmlformats.org/officeDocument/2006/relationships/worksheet" Target="worksheets/sheet21.xml"/><Relationship Id="rId30" Type="http://schemas.openxmlformats.org/officeDocument/2006/relationships/worksheet" Target="worksheets/sheet24.xml"/><Relationship Id="rId35" Type="http://schemas.openxmlformats.org/officeDocument/2006/relationships/externalLink" Target="externalLinks/externalLink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3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04035456"/>
        <c:axId val="104036992"/>
      </c:barChart>
      <c:catAx>
        <c:axId val="104035456"/>
        <c:scaling>
          <c:orientation val="minMax"/>
        </c:scaling>
        <c:delete val="0"/>
        <c:axPos val="b"/>
        <c:majorTickMark val="out"/>
        <c:minorTickMark val="none"/>
        <c:tickLblPos val="nextTo"/>
        <c:crossAx val="104036992"/>
        <c:crosses val="autoZero"/>
        <c:auto val="1"/>
        <c:lblAlgn val="ctr"/>
        <c:lblOffset val="100"/>
        <c:noMultiLvlLbl val="0"/>
      </c:catAx>
      <c:valAx>
        <c:axId val="104036992"/>
        <c:scaling>
          <c:orientation val="minMax"/>
        </c:scaling>
        <c:delete val="0"/>
        <c:axPos val="l"/>
        <c:majorGridlines/>
        <c:majorTickMark val="out"/>
        <c:minorTickMark val="none"/>
        <c:tickLblPos val="nextTo"/>
        <c:crossAx val="104035456"/>
        <c:crosses val="autoZero"/>
        <c:crossBetween val="between"/>
      </c:valAx>
    </c:plotArea>
    <c:legend>
      <c:legendPos val="r"/>
      <c:overlay val="0"/>
    </c:legend>
    <c:plotVisOnly val="1"/>
    <c:dispBlanksAs val="gap"/>
    <c:showDLblsOverMax val="0"/>
  </c:chart>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en-GB" sz="1100" b="1" i="0" baseline="0">
                <a:effectLst/>
              </a:rPr>
              <a:t>Mothers initiating breastfeeding as a percentage of maternities by NHS Trusts in England 2014/15 Q4</a:t>
            </a:r>
            <a:br>
              <a:rPr lang="en-GB" sz="1100" b="1" i="0" baseline="0">
                <a:effectLst/>
              </a:rPr>
            </a:br>
            <a:r>
              <a:rPr lang="en-GB" sz="1100" b="1" i="0" baseline="0">
                <a:effectLst/>
              </a:rPr>
              <a:t>NHS Trusts with &lt; 5% not Knowns &amp; passing maternities checks</a:t>
            </a:r>
            <a:endParaRPr lang="en-GB" sz="1100">
              <a:effectLst/>
            </a:endParaRPr>
          </a:p>
        </c:rich>
      </c:tx>
      <c:overlay val="0"/>
    </c:title>
    <c:autoTitleDeleted val="0"/>
    <c:plotArea>
      <c:layout>
        <c:manualLayout>
          <c:layoutTarget val="inner"/>
          <c:xMode val="edge"/>
          <c:yMode val="edge"/>
          <c:x val="1.7833188809759263E-2"/>
          <c:y val="6.4786176113559968E-2"/>
          <c:w val="0.89650518027820658"/>
          <c:h val="0.90294117169588717"/>
        </c:manualLayout>
      </c:layout>
      <c:barChart>
        <c:barDir val="bar"/>
        <c:grouping val="clustered"/>
        <c:varyColors val="0"/>
        <c:ser>
          <c:idx val="0"/>
          <c:order val="0"/>
          <c:tx>
            <c:v>Qtr Actual % initiated BF</c:v>
          </c:tx>
          <c:invertIfNegative val="0"/>
          <c:dLbls>
            <c:txPr>
              <a:bodyPr/>
              <a:lstStyle/>
              <a:p>
                <a:pPr>
                  <a:defRPr sz="600"/>
                </a:pPr>
                <a:endParaRPr lang="en-US"/>
              </a:p>
            </c:txPr>
            <c:dLblPos val="outEnd"/>
            <c:showLegendKey val="0"/>
            <c:showVal val="0"/>
            <c:showCatName val="1"/>
            <c:showSerName val="0"/>
            <c:showPercent val="0"/>
            <c:showBubbleSize val="0"/>
            <c:showLeaderLines val="0"/>
          </c:dLbls>
          <c:cat>
            <c:strLit>
              <c:ptCount val="121"/>
              <c:pt idx="0">
                <c:v>S Tyneside</c:v>
              </c:pt>
              <c:pt idx="1">
                <c:v>Liverpool Women's</c:v>
              </c:pt>
              <c:pt idx="2">
                <c:v>Wrightington, Wigan &amp; Leigh</c:v>
              </c:pt>
              <c:pt idx="3">
                <c:v>N Tees &amp; Hartlepool</c:v>
              </c:pt>
              <c:pt idx="4">
                <c:v>St Helens &amp; Knowsley</c:v>
              </c:pt>
              <c:pt idx="5">
                <c:v>Gateshead</c:v>
              </c:pt>
              <c:pt idx="6">
                <c:v>Dudley</c:v>
              </c:pt>
              <c:pt idx="7">
                <c:v>City Sunderland</c:v>
              </c:pt>
              <c:pt idx="8">
                <c:v>Wirral Uni</c:v>
              </c:pt>
              <c:pt idx="9">
                <c:v>Tameside</c:v>
              </c:pt>
              <c:pt idx="10">
                <c:v>Rotherham</c:v>
              </c:pt>
              <c:pt idx="11">
                <c:v>S Tees</c:v>
              </c:pt>
              <c:pt idx="12">
                <c:v>Uni Of North Midlands</c:v>
              </c:pt>
              <c:pt idx="13">
                <c:v>Southport &amp; Ormskirk</c:v>
              </c:pt>
              <c:pt idx="14">
                <c:v>Royal Wolverhampton</c:v>
              </c:pt>
              <c:pt idx="15">
                <c:v>County Durham &amp; Darlington</c:v>
              </c:pt>
              <c:pt idx="16">
                <c:v>Sherwood Forest</c:v>
              </c:pt>
              <c:pt idx="17">
                <c:v>Northumbria</c:v>
              </c:pt>
              <c:pt idx="18">
                <c:v>N Cumbria Uni</c:v>
              </c:pt>
              <c:pt idx="19">
                <c:v>Worcestershire Acute</c:v>
              </c:pt>
              <c:pt idx="20">
                <c:v>Pennine Acute</c:v>
              </c:pt>
              <c:pt idx="21">
                <c:v>Walsall Healthcare</c:v>
              </c:pt>
              <c:pt idx="22">
                <c:v>Doncaster &amp; Bassetlaw</c:v>
              </c:pt>
              <c:pt idx="23">
                <c:v>Uni Of Morecambe Bay</c:v>
              </c:pt>
              <c:pt idx="24">
                <c:v>Bolton</c:v>
              </c:pt>
              <c:pt idx="25">
                <c:v>Dartford &amp; Gravesham</c:v>
              </c:pt>
              <c:pt idx="26">
                <c:v>Hull &amp; East Yorkshire</c:v>
              </c:pt>
              <c:pt idx="27">
                <c:v>Mid Cheshire</c:v>
              </c:pt>
              <c:pt idx="28">
                <c:v>Mid Yorkshire</c:v>
              </c:pt>
              <c:pt idx="29">
                <c:v>Blackpool</c:v>
              </c:pt>
              <c:pt idx="30">
                <c:v>Central Manchester Uni</c:v>
              </c:pt>
              <c:pt idx="31">
                <c:v>George Eliot</c:v>
              </c:pt>
              <c:pt idx="32">
                <c:v>Northern Lincolnshire &amp; Goole</c:v>
              </c:pt>
              <c:pt idx="33">
                <c:v>E Sussex Healthcare</c:v>
              </c:pt>
              <c:pt idx="34">
                <c:v>Barnsley</c:v>
              </c:pt>
              <c:pt idx="35">
                <c:v>Warrington &amp; Halton</c:v>
              </c:pt>
              <c:pt idx="36">
                <c:v>Queen Elizabeth, King's Lynn,</c:v>
              </c:pt>
              <c:pt idx="37">
                <c:v>S Warwickshire</c:v>
              </c:pt>
              <c:pt idx="38">
                <c:v>Medway</c:v>
              </c:pt>
              <c:pt idx="39">
                <c:v>Basildon &amp; Thurrock Uni</c:v>
              </c:pt>
              <c:pt idx="40">
                <c:v>Lancashire</c:v>
              </c:pt>
              <c:pt idx="41">
                <c:v>Countess Of Chester</c:v>
              </c:pt>
              <c:pt idx="42">
                <c:v>Isle Of Wight</c:v>
              </c:pt>
              <c:pt idx="43">
                <c:v>Kettering General</c:v>
              </c:pt>
              <c:pt idx="44">
                <c:v>Wye Valley</c:v>
              </c:pt>
              <c:pt idx="45">
                <c:v>Newcastle Upon Tyne</c:v>
              </c:pt>
              <c:pt idx="46">
                <c:v>East Kent Uni</c:v>
              </c:pt>
              <c:pt idx="47">
                <c:v>Princess Alexandra</c:v>
              </c:pt>
              <c:pt idx="48">
                <c:v>James Paget University</c:v>
              </c:pt>
              <c:pt idx="49">
                <c:v>Northern Devon</c:v>
              </c:pt>
              <c:pt idx="50">
                <c:v>East Cheshire</c:v>
              </c:pt>
              <c:pt idx="51">
                <c:v>Burton</c:v>
              </c:pt>
              <c:pt idx="52">
                <c:v>Nottingham Uni</c:v>
              </c:pt>
              <c:pt idx="53">
                <c:v>Peterborough &amp; Stamford</c:v>
              </c:pt>
              <c:pt idx="54">
                <c:v>Derby</c:v>
              </c:pt>
              <c:pt idx="55">
                <c:v>Shrewsbury &amp; Telford</c:v>
              </c:pt>
              <c:pt idx="56">
                <c:v>Bradford</c:v>
              </c:pt>
              <c:pt idx="57">
                <c:v>Plymouth</c:v>
              </c:pt>
              <c:pt idx="58">
                <c:v>Portsmouth</c:v>
              </c:pt>
              <c:pt idx="59">
                <c:v>East Lancashire</c:v>
              </c:pt>
              <c:pt idx="60">
                <c:v>Uni Of Leicester</c:v>
              </c:pt>
              <c:pt idx="61">
                <c:v>Uni Southampton</c:v>
              </c:pt>
              <c:pt idx="62">
                <c:v>Birmingham Women's</c:v>
              </c:pt>
              <c:pt idx="63">
                <c:v>Gloucestershire</c:v>
              </c:pt>
              <c:pt idx="64">
                <c:v>Stockport</c:v>
              </c:pt>
              <c:pt idx="65">
                <c:v>East &amp; North Hertfordshire</c:v>
              </c:pt>
              <c:pt idx="66">
                <c:v>Uni Of South Manchester</c:v>
              </c:pt>
              <c:pt idx="67">
                <c:v>Dorset County</c:v>
              </c:pt>
              <c:pt idx="68">
                <c:v>W Suffolk</c:v>
              </c:pt>
              <c:pt idx="69">
                <c:v>Buckinghamshire</c:v>
              </c:pt>
              <c:pt idx="70">
                <c:v>Colchester Uni</c:v>
              </c:pt>
              <c:pt idx="71">
                <c:v>Airedale</c:v>
              </c:pt>
              <c:pt idx="72">
                <c:v>Luton &amp; Dunstable Uni</c:v>
              </c:pt>
              <c:pt idx="73">
                <c:v>Royal Cornwall</c:v>
              </c:pt>
              <c:pt idx="74">
                <c:v>Royal Devon &amp; Exeter</c:v>
              </c:pt>
              <c:pt idx="75">
                <c:v>Western Sussex</c:v>
              </c:pt>
              <c:pt idx="76">
                <c:v>Chesterfield Royal</c:v>
              </c:pt>
              <c:pt idx="77">
                <c:v>Mid Essex</c:v>
              </c:pt>
              <c:pt idx="78">
                <c:v>Royal Berkshire</c:v>
              </c:pt>
              <c:pt idx="79">
                <c:v>Ipswich</c:v>
              </c:pt>
              <c:pt idx="80">
                <c:v>Calderdale &amp; Huddersfield</c:v>
              </c:pt>
              <c:pt idx="81">
                <c:v>West Hertfordshire</c:v>
              </c:pt>
              <c:pt idx="82">
                <c:v>Northampton General</c:v>
              </c:pt>
              <c:pt idx="83">
                <c:v>Great Western</c:v>
              </c:pt>
              <c:pt idx="84">
                <c:v>Hampshire</c:v>
              </c:pt>
              <c:pt idx="85">
                <c:v>Royal United Bath</c:v>
              </c:pt>
              <c:pt idx="86">
                <c:v>Southend Uni</c:v>
              </c:pt>
              <c:pt idx="87">
                <c:v>Sheffield</c:v>
              </c:pt>
              <c:pt idx="88">
                <c:v>N Bristol</c:v>
              </c:pt>
              <c:pt idx="89">
                <c:v>Hinchingbrooke</c:v>
              </c:pt>
              <c:pt idx="90">
                <c:v>Yeovil District</c:v>
              </c:pt>
              <c:pt idx="91">
                <c:v>Maidstone &amp; Tunbridge Wells</c:v>
              </c:pt>
              <c:pt idx="92">
                <c:v>Frimley Health</c:v>
              </c:pt>
              <c:pt idx="93">
                <c:v>Uni Coventry &amp; Warwickshire</c:v>
              </c:pt>
              <c:pt idx="94">
                <c:v>Surrey &amp; Sussex Healthcare</c:v>
              </c:pt>
              <c:pt idx="95">
                <c:v>Lewisham &amp; Greenwich</c:v>
              </c:pt>
              <c:pt idx="96">
                <c:v>Poole</c:v>
              </c:pt>
              <c:pt idx="97">
                <c:v>Norfolk &amp; Norwich Uni</c:v>
              </c:pt>
              <c:pt idx="98">
                <c:v>Taunton &amp; Somerset</c:v>
              </c:pt>
              <c:pt idx="99">
                <c:v>Bedford</c:v>
              </c:pt>
              <c:pt idx="100">
                <c:v>Harrogate &amp; District</c:v>
              </c:pt>
              <c:pt idx="101">
                <c:v>Royal Free London</c:v>
              </c:pt>
              <c:pt idx="102">
                <c:v>Oxford Uni</c:v>
              </c:pt>
              <c:pt idx="103">
                <c:v>Hillingdon</c:v>
              </c:pt>
              <c:pt idx="104">
                <c:v>Salisbury</c:v>
              </c:pt>
              <c:pt idx="105">
                <c:v>Epsom &amp; St Helier Uni</c:v>
              </c:pt>
              <c:pt idx="106">
                <c:v>Uni Bristol</c:v>
              </c:pt>
              <c:pt idx="107">
                <c:v>Ashford &amp; St Peter's</c:v>
              </c:pt>
              <c:pt idx="108">
                <c:v>Croydon</c:v>
              </c:pt>
              <c:pt idx="109">
                <c:v>Chelsea &amp; Westminster</c:v>
              </c:pt>
              <c:pt idx="110">
                <c:v>Brighton &amp; Sussex Uni</c:v>
              </c:pt>
              <c:pt idx="111">
                <c:v>N Middlesex Uni</c:v>
              </c:pt>
              <c:pt idx="112">
                <c:v>London N W Healthcare</c:v>
              </c:pt>
              <c:pt idx="113">
                <c:v>Uni College London</c:v>
              </c:pt>
              <c:pt idx="114">
                <c:v>Kingston</c:v>
              </c:pt>
              <c:pt idx="115">
                <c:v>West Middlesex Uni</c:v>
              </c:pt>
              <c:pt idx="116">
                <c:v>Whittington</c:v>
              </c:pt>
              <c:pt idx="117">
                <c:v>Homerton Uni</c:v>
              </c:pt>
              <c:pt idx="118">
                <c:v>King's College</c:v>
              </c:pt>
              <c:pt idx="119">
                <c:v>Guy's &amp; St Thomas'</c:v>
              </c:pt>
              <c:pt idx="120">
                <c:v>St George's</c:v>
              </c:pt>
            </c:strLit>
          </c:cat>
          <c:val>
            <c:numLit>
              <c:formatCode>General</c:formatCode>
              <c:ptCount val="121"/>
              <c:pt idx="0">
                <c:v>0.47560975609756095</c:v>
              </c:pt>
              <c:pt idx="1">
                <c:v>0.50771528123444498</c:v>
              </c:pt>
              <c:pt idx="2">
                <c:v>0.51201201201201196</c:v>
              </c:pt>
              <c:pt idx="3">
                <c:v>0.51910408432147559</c:v>
              </c:pt>
              <c:pt idx="4">
                <c:v>0.53020134228187921</c:v>
              </c:pt>
              <c:pt idx="5">
                <c:v>0.55043859649122806</c:v>
              </c:pt>
              <c:pt idx="6">
                <c:v>0.55737704918032782</c:v>
              </c:pt>
              <c:pt idx="7">
                <c:v>0.56302521008403361</c:v>
              </c:pt>
              <c:pt idx="8">
                <c:v>0.56493506493506496</c:v>
              </c:pt>
              <c:pt idx="9">
                <c:v>0.58422939068100355</c:v>
              </c:pt>
              <c:pt idx="10">
                <c:v>0.59463722397476337</c:v>
              </c:pt>
              <c:pt idx="11">
                <c:v>0.60236886632825715</c:v>
              </c:pt>
              <c:pt idx="12">
                <c:v>0.60901259111994699</c:v>
              </c:pt>
              <c:pt idx="13">
                <c:v>0.60946745562130178</c:v>
              </c:pt>
              <c:pt idx="14">
                <c:v>0.6124497991967871</c:v>
              </c:pt>
              <c:pt idx="15">
                <c:v>0.61690363349131117</c:v>
              </c:pt>
              <c:pt idx="16">
                <c:v>0.62926829268292683</c:v>
              </c:pt>
              <c:pt idx="17">
                <c:v>0.63620386643233739</c:v>
              </c:pt>
              <c:pt idx="18">
                <c:v>0.64404432132963985</c:v>
              </c:pt>
              <c:pt idx="19">
                <c:v>0.64437913299044824</c:v>
              </c:pt>
              <c:pt idx="20">
                <c:v>0.64713598600787059</c:v>
              </c:pt>
              <c:pt idx="21">
                <c:v>0.64837049742710118</c:v>
              </c:pt>
              <c:pt idx="22">
                <c:v>0.65116279069767447</c:v>
              </c:pt>
              <c:pt idx="23">
                <c:v>0.65275908479138622</c:v>
              </c:pt>
              <c:pt idx="24">
                <c:v>0.65486111111111112</c:v>
              </c:pt>
              <c:pt idx="25">
                <c:v>0.65546218487394958</c:v>
              </c:pt>
              <c:pt idx="26">
                <c:v>0.6560364464692483</c:v>
              </c:pt>
              <c:pt idx="27">
                <c:v>0.65629860031104204</c:v>
              </c:pt>
              <c:pt idx="28">
                <c:v>0.65766951942067153</c:v>
              </c:pt>
              <c:pt idx="29">
                <c:v>0.65864022662889521</c:v>
              </c:pt>
              <c:pt idx="30">
                <c:v>0.65880132137800851</c:v>
              </c:pt>
              <c:pt idx="31">
                <c:v>0.65943600867678964</c:v>
              </c:pt>
              <c:pt idx="32">
                <c:v>0.66112084063047283</c:v>
              </c:pt>
              <c:pt idx="33">
                <c:v>0.66280417149478565</c:v>
              </c:pt>
              <c:pt idx="34">
                <c:v>0.6681159420289855</c:v>
              </c:pt>
              <c:pt idx="35">
                <c:v>0.67189728958630524</c:v>
              </c:pt>
              <c:pt idx="36">
                <c:v>0.67324955116696594</c:v>
              </c:pt>
              <c:pt idx="37">
                <c:v>0.67675159235668791</c:v>
              </c:pt>
              <c:pt idx="38">
                <c:v>0.67876106194690267</c:v>
              </c:pt>
              <c:pt idx="39">
                <c:v>0.68547641073080479</c:v>
              </c:pt>
              <c:pt idx="40">
                <c:v>0.68652612282309811</c:v>
              </c:pt>
              <c:pt idx="41">
                <c:v>0.6915077989601387</c:v>
              </c:pt>
              <c:pt idx="42">
                <c:v>0.69781931464174451</c:v>
              </c:pt>
              <c:pt idx="43">
                <c:v>0.70307167235494883</c:v>
              </c:pt>
              <c:pt idx="44">
                <c:v>0.70437017994858608</c:v>
              </c:pt>
              <c:pt idx="45">
                <c:v>0.70448877805486287</c:v>
              </c:pt>
              <c:pt idx="46">
                <c:v>0.70727380248373739</c:v>
              </c:pt>
              <c:pt idx="47">
                <c:v>0.71134020618556704</c:v>
              </c:pt>
              <c:pt idx="48">
                <c:v>0.71457489878542513</c:v>
              </c:pt>
              <c:pt idx="49">
                <c:v>0.71893491124260356</c:v>
              </c:pt>
              <c:pt idx="50">
                <c:v>0.72037914691943128</c:v>
              </c:pt>
              <c:pt idx="51">
                <c:v>0.72064276885043266</c:v>
              </c:pt>
              <c:pt idx="52">
                <c:v>0.72432659932659937</c:v>
              </c:pt>
              <c:pt idx="53">
                <c:v>0.72434266327396102</c:v>
              </c:pt>
              <c:pt idx="54">
                <c:v>0.72594752186588918</c:v>
              </c:pt>
              <c:pt idx="55">
                <c:v>0.72597526165556614</c:v>
              </c:pt>
              <c:pt idx="56">
                <c:v>0.72676056338028172</c:v>
              </c:pt>
              <c:pt idx="57">
                <c:v>0.7304429783223374</c:v>
              </c:pt>
              <c:pt idx="58">
                <c:v>0.73403554970375251</c:v>
              </c:pt>
              <c:pt idx="59">
                <c:v>0.7414021164021164</c:v>
              </c:pt>
              <c:pt idx="60">
                <c:v>0.75108310358408825</c:v>
              </c:pt>
              <c:pt idx="61">
                <c:v>0.75393419170243203</c:v>
              </c:pt>
              <c:pt idx="62">
                <c:v>0.75586136595310904</c:v>
              </c:pt>
              <c:pt idx="63">
                <c:v>0.75679257786613652</c:v>
              </c:pt>
              <c:pt idx="64">
                <c:v>0.75686274509803919</c:v>
              </c:pt>
              <c:pt idx="65">
                <c:v>0.75856816450875852</c:v>
              </c:pt>
              <c:pt idx="66">
                <c:v>0.75992255566311717</c:v>
              </c:pt>
              <c:pt idx="67">
                <c:v>0.76200417536534448</c:v>
              </c:pt>
              <c:pt idx="68">
                <c:v>0.76319999999999999</c:v>
              </c:pt>
              <c:pt idx="69">
                <c:v>0.76461418550272797</c:v>
              </c:pt>
              <c:pt idx="70">
                <c:v>0.7661290322580645</c:v>
              </c:pt>
              <c:pt idx="71">
                <c:v>0.76775431861804222</c:v>
              </c:pt>
              <c:pt idx="72">
                <c:v>0.77549407114624502</c:v>
              </c:pt>
              <c:pt idx="73">
                <c:v>0.77766699900299108</c:v>
              </c:pt>
              <c:pt idx="74">
                <c:v>0.77827547592385216</c:v>
              </c:pt>
              <c:pt idx="75">
                <c:v>0.7790232185748599</c:v>
              </c:pt>
              <c:pt idx="76">
                <c:v>0.77978883861236803</c:v>
              </c:pt>
              <c:pt idx="77">
                <c:v>0.78119180633147112</c:v>
              </c:pt>
              <c:pt idx="78">
                <c:v>0.78149300155520995</c:v>
              </c:pt>
              <c:pt idx="79">
                <c:v>0.78741865509761388</c:v>
              </c:pt>
              <c:pt idx="80">
                <c:v>0.78748068006182381</c:v>
              </c:pt>
              <c:pt idx="81">
                <c:v>0.78823529411764703</c:v>
              </c:pt>
              <c:pt idx="82">
                <c:v>0.78895814781834372</c:v>
              </c:pt>
              <c:pt idx="83">
                <c:v>0.78927203065134099</c:v>
              </c:pt>
              <c:pt idx="84">
                <c:v>0.79022556390977439</c:v>
              </c:pt>
              <c:pt idx="85">
                <c:v>0.79208831646734135</c:v>
              </c:pt>
              <c:pt idx="86">
                <c:v>0.79669030732860524</c:v>
              </c:pt>
              <c:pt idx="87">
                <c:v>0.79703264094955495</c:v>
              </c:pt>
              <c:pt idx="88">
                <c:v>0.79737704918032792</c:v>
              </c:pt>
              <c:pt idx="89">
                <c:v>0.7982300884955752</c:v>
              </c:pt>
              <c:pt idx="90">
                <c:v>0.80348258706467657</c:v>
              </c:pt>
              <c:pt idx="91">
                <c:v>0.80577058409570723</c:v>
              </c:pt>
              <c:pt idx="92">
                <c:v>0.81495892779939472</c:v>
              </c:pt>
              <c:pt idx="93">
                <c:v>0.81517919887561485</c:v>
              </c:pt>
              <c:pt idx="94">
                <c:v>0.81928838951310856</c:v>
              </c:pt>
              <c:pt idx="95">
                <c:v>0.82010842779694426</c:v>
              </c:pt>
              <c:pt idx="96">
                <c:v>0.82111436950146632</c:v>
              </c:pt>
              <c:pt idx="97">
                <c:v>0.8220461095100865</c:v>
              </c:pt>
              <c:pt idx="98">
                <c:v>0.82330345710627406</c:v>
              </c:pt>
              <c:pt idx="99">
                <c:v>0.82651622002820879</c:v>
              </c:pt>
              <c:pt idx="100">
                <c:v>0.82751540041067762</c:v>
              </c:pt>
              <c:pt idx="101">
                <c:v>0.82978723404255317</c:v>
              </c:pt>
              <c:pt idx="102">
                <c:v>0.83027079303675044</c:v>
              </c:pt>
              <c:pt idx="103">
                <c:v>0.83086053412462912</c:v>
              </c:pt>
              <c:pt idx="104">
                <c:v>0.8318098720292505</c:v>
              </c:pt>
              <c:pt idx="105">
                <c:v>0.83682008368200833</c:v>
              </c:pt>
              <c:pt idx="106">
                <c:v>0.83719008264462813</c:v>
              </c:pt>
              <c:pt idx="107">
                <c:v>0.83822042467138524</c:v>
              </c:pt>
              <c:pt idx="108">
                <c:v>0.84632516703786187</c:v>
              </c:pt>
              <c:pt idx="109">
                <c:v>0.87227648384673173</c:v>
              </c:pt>
              <c:pt idx="110">
                <c:v>0.87482710926694329</c:v>
              </c:pt>
              <c:pt idx="111">
                <c:v>0.88789601949634445</c:v>
              </c:pt>
              <c:pt idx="112">
                <c:v>0.88989784335981836</c:v>
              </c:pt>
              <c:pt idx="113">
                <c:v>0.89184060721062619</c:v>
              </c:pt>
              <c:pt idx="114">
                <c:v>0.89214285714285713</c:v>
              </c:pt>
              <c:pt idx="115">
                <c:v>0.89841565703634674</c:v>
              </c:pt>
              <c:pt idx="116">
                <c:v>0.90415704387990758</c:v>
              </c:pt>
              <c:pt idx="117">
                <c:v>0.90961677512653649</c:v>
              </c:pt>
              <c:pt idx="118">
                <c:v>0.91744548286604366</c:v>
              </c:pt>
              <c:pt idx="119">
                <c:v>0.92242934455802761</c:v>
              </c:pt>
              <c:pt idx="120">
                <c:v>0.9434599156118143</c:v>
              </c:pt>
            </c:numLit>
          </c:val>
        </c:ser>
        <c:dLbls>
          <c:showLegendKey val="0"/>
          <c:showVal val="0"/>
          <c:showCatName val="0"/>
          <c:showSerName val="0"/>
          <c:showPercent val="0"/>
          <c:showBubbleSize val="0"/>
        </c:dLbls>
        <c:gapWidth val="70"/>
        <c:axId val="103533184"/>
        <c:axId val="103543168"/>
      </c:barChart>
      <c:catAx>
        <c:axId val="103533184"/>
        <c:scaling>
          <c:orientation val="minMax"/>
        </c:scaling>
        <c:delete val="1"/>
        <c:axPos val="l"/>
        <c:majorTickMark val="out"/>
        <c:minorTickMark val="none"/>
        <c:tickLblPos val="nextTo"/>
        <c:crossAx val="103543168"/>
        <c:crosses val="autoZero"/>
        <c:auto val="1"/>
        <c:lblAlgn val="ctr"/>
        <c:lblOffset val="100"/>
        <c:noMultiLvlLbl val="0"/>
      </c:catAx>
      <c:valAx>
        <c:axId val="103543168"/>
        <c:scaling>
          <c:orientation val="minMax"/>
        </c:scaling>
        <c:delete val="0"/>
        <c:axPos val="b"/>
        <c:majorGridlines/>
        <c:numFmt formatCode="0%" sourceLinked="0"/>
        <c:majorTickMark val="out"/>
        <c:minorTickMark val="none"/>
        <c:tickLblPos val="nextTo"/>
        <c:crossAx val="103533184"/>
        <c:crosses val="autoZero"/>
        <c:crossBetween val="between"/>
      </c:valAx>
    </c:plotArea>
    <c:plotVisOnly val="1"/>
    <c:dispBlanksAs val="gap"/>
    <c:showDLblsOverMax val="0"/>
  </c:chart>
  <c:printSettings>
    <c:headerFooter/>
    <c:pageMargins b="0.39370078740157483" l="0.39370078740157483" r="0.39370078740157483" t="0.39370078740157483" header="0.31496062992125984" footer="0.31496062992125984"/>
    <c:pageSetup paperSize="9"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07287296"/>
        <c:axId val="107288832"/>
      </c:barChart>
      <c:catAx>
        <c:axId val="107287296"/>
        <c:scaling>
          <c:orientation val="minMax"/>
        </c:scaling>
        <c:delete val="0"/>
        <c:axPos val="b"/>
        <c:majorTickMark val="out"/>
        <c:minorTickMark val="none"/>
        <c:tickLblPos val="nextTo"/>
        <c:crossAx val="107288832"/>
        <c:crosses val="autoZero"/>
        <c:auto val="1"/>
        <c:lblAlgn val="ctr"/>
        <c:lblOffset val="100"/>
        <c:noMultiLvlLbl val="0"/>
      </c:catAx>
      <c:valAx>
        <c:axId val="107288832"/>
        <c:scaling>
          <c:orientation val="minMax"/>
        </c:scaling>
        <c:delete val="0"/>
        <c:axPos val="l"/>
        <c:majorGridlines/>
        <c:majorTickMark val="out"/>
        <c:minorTickMark val="none"/>
        <c:tickLblPos val="nextTo"/>
        <c:crossAx val="107287296"/>
        <c:crosses val="autoZero"/>
        <c:crossBetween val="between"/>
      </c:valAx>
    </c:plotArea>
    <c:legend>
      <c:legendPos val="r"/>
      <c:overlay val="0"/>
    </c:legend>
    <c:plotVisOnly val="1"/>
    <c:dispBlanksAs val="gap"/>
    <c:showDLblsOverMax val="0"/>
  </c:chart>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GB" sz="1100" b="1" i="0" baseline="0">
                <a:effectLst/>
              </a:rPr>
              <a:t>Mothers not known initiating breastfeeding as a percentage of maternities by NHS Trusts in England 2014/15 Q4</a:t>
            </a:r>
            <a:br>
              <a:rPr lang="en-GB" sz="1100" b="1" i="0" baseline="0">
                <a:effectLst/>
              </a:rPr>
            </a:br>
            <a:r>
              <a:rPr lang="en-GB" sz="1100" b="1" i="0" baseline="0">
                <a:effectLst/>
              </a:rPr>
              <a:t>Q4 2014/15 Quarter Actual v Not knowns target 5%</a:t>
            </a:r>
            <a:endParaRPr lang="en-GB" sz="1100">
              <a:effectLst/>
            </a:endParaRPr>
          </a:p>
        </c:rich>
      </c:tx>
      <c:overlay val="0"/>
    </c:title>
    <c:autoTitleDeleted val="0"/>
    <c:plotArea>
      <c:layout>
        <c:manualLayout>
          <c:layoutTarget val="inner"/>
          <c:xMode val="edge"/>
          <c:yMode val="edge"/>
          <c:x val="3.9429477255937068E-2"/>
          <c:y val="6.9500119116855053E-2"/>
          <c:w val="0.92391111438780038"/>
          <c:h val="0.89822722869259208"/>
        </c:manualLayout>
      </c:layout>
      <c:barChart>
        <c:barDir val="bar"/>
        <c:grouping val="clustered"/>
        <c:varyColors val="0"/>
        <c:ser>
          <c:idx val="0"/>
          <c:order val="0"/>
          <c:tx>
            <c:v>Qtr Actual % Not Known initiated BF</c:v>
          </c:tx>
          <c:invertIfNegative val="0"/>
          <c:dLbls>
            <c:txPr>
              <a:bodyPr/>
              <a:lstStyle/>
              <a:p>
                <a:pPr>
                  <a:defRPr sz="600"/>
                </a:pPr>
                <a:endParaRPr lang="en-US"/>
              </a:p>
            </c:txPr>
            <c:dLblPos val="outEnd"/>
            <c:showLegendKey val="0"/>
            <c:showVal val="0"/>
            <c:showCatName val="1"/>
            <c:showSerName val="0"/>
            <c:showPercent val="0"/>
            <c:showBubbleSize val="0"/>
            <c:showLeaderLines val="0"/>
          </c:dLbls>
          <c:cat>
            <c:strLit>
              <c:ptCount val="131"/>
              <c:pt idx="0">
                <c:v>S Tyneside</c:v>
              </c:pt>
              <c:pt idx="1">
                <c:v>Liverpool Women's</c:v>
              </c:pt>
              <c:pt idx="2">
                <c:v>Wrightington, Wigan &amp; Leigh</c:v>
              </c:pt>
              <c:pt idx="3">
                <c:v>Gateshead</c:v>
              </c:pt>
              <c:pt idx="4">
                <c:v>City Sunderland</c:v>
              </c:pt>
              <c:pt idx="5">
                <c:v>Wirral Uni</c:v>
              </c:pt>
              <c:pt idx="6">
                <c:v>Tameside</c:v>
              </c:pt>
              <c:pt idx="7">
                <c:v>Rotherham</c:v>
              </c:pt>
              <c:pt idx="8">
                <c:v>S Tees</c:v>
              </c:pt>
              <c:pt idx="9">
                <c:v>Uni Of North Midlands</c:v>
              </c:pt>
              <c:pt idx="10">
                <c:v>Royal Wolverhampton</c:v>
              </c:pt>
              <c:pt idx="11">
                <c:v>County Durham &amp; Darlington</c:v>
              </c:pt>
              <c:pt idx="12">
                <c:v>Northumbria</c:v>
              </c:pt>
              <c:pt idx="13">
                <c:v>N Cumbria Uni</c:v>
              </c:pt>
              <c:pt idx="14">
                <c:v>Worcestershire Acute</c:v>
              </c:pt>
              <c:pt idx="15">
                <c:v>Walsall Healthcare</c:v>
              </c:pt>
              <c:pt idx="16">
                <c:v>Doncaster &amp; Bassetlaw</c:v>
              </c:pt>
              <c:pt idx="17">
                <c:v>Bolton</c:v>
              </c:pt>
              <c:pt idx="18">
                <c:v>Hull &amp; East Yorkshire</c:v>
              </c:pt>
              <c:pt idx="19">
                <c:v>Mid Cheshire</c:v>
              </c:pt>
              <c:pt idx="20">
                <c:v>Mid Yorkshire</c:v>
              </c:pt>
              <c:pt idx="21">
                <c:v>Central Manchester Uni</c:v>
              </c:pt>
              <c:pt idx="22">
                <c:v>E Sussex Healthcare</c:v>
              </c:pt>
              <c:pt idx="23">
                <c:v>Barnsley</c:v>
              </c:pt>
              <c:pt idx="24">
                <c:v>S Warwickshire</c:v>
              </c:pt>
              <c:pt idx="25">
                <c:v>Basildon &amp; Thurrock Uni</c:v>
              </c:pt>
              <c:pt idx="26">
                <c:v>Lancashire</c:v>
              </c:pt>
              <c:pt idx="27">
                <c:v>Countess Of Chester</c:v>
              </c:pt>
              <c:pt idx="28">
                <c:v>Isle Of Wight</c:v>
              </c:pt>
              <c:pt idx="29">
                <c:v>Wye Valley</c:v>
              </c:pt>
              <c:pt idx="30">
                <c:v>East Kent Uni</c:v>
              </c:pt>
              <c:pt idx="31">
                <c:v>Princess Alexandra</c:v>
              </c:pt>
              <c:pt idx="32">
                <c:v>Burton</c:v>
              </c:pt>
              <c:pt idx="33">
                <c:v>Derby</c:v>
              </c:pt>
              <c:pt idx="34">
                <c:v>Bradford</c:v>
              </c:pt>
              <c:pt idx="35">
                <c:v>East Lancashire</c:v>
              </c:pt>
              <c:pt idx="36">
                <c:v>Uni Of Leicester</c:v>
              </c:pt>
              <c:pt idx="37">
                <c:v>Gloucestershire</c:v>
              </c:pt>
              <c:pt idx="38">
                <c:v>Stockport</c:v>
              </c:pt>
              <c:pt idx="39">
                <c:v>East &amp; North Hertfordshire</c:v>
              </c:pt>
              <c:pt idx="40">
                <c:v>W Suffolk</c:v>
              </c:pt>
              <c:pt idx="41">
                <c:v>Airedale</c:v>
              </c:pt>
              <c:pt idx="42">
                <c:v>Luton &amp; Dunstable Uni</c:v>
              </c:pt>
              <c:pt idx="43">
                <c:v>Royal Cornwall</c:v>
              </c:pt>
              <c:pt idx="44">
                <c:v>Chesterfield Royal</c:v>
              </c:pt>
              <c:pt idx="45">
                <c:v>Calderdale &amp; Huddersfield</c:v>
              </c:pt>
              <c:pt idx="46">
                <c:v>West Hertfordshire</c:v>
              </c:pt>
              <c:pt idx="47">
                <c:v>Sheffield</c:v>
              </c:pt>
              <c:pt idx="48">
                <c:v>Hinchingbrooke</c:v>
              </c:pt>
              <c:pt idx="49">
                <c:v>Uni Coventry &amp; Warwickshire</c:v>
              </c:pt>
              <c:pt idx="50">
                <c:v>Surrey &amp; Sussex Healthcare</c:v>
              </c:pt>
              <c:pt idx="51">
                <c:v>Norfolk &amp; Norwich Uni</c:v>
              </c:pt>
              <c:pt idx="52">
                <c:v>Bedford</c:v>
              </c:pt>
              <c:pt idx="53">
                <c:v>Salisbury</c:v>
              </c:pt>
              <c:pt idx="54">
                <c:v>Epsom &amp; St Helier Uni</c:v>
              </c:pt>
              <c:pt idx="55">
                <c:v>Ashford &amp; St Peter's</c:v>
              </c:pt>
              <c:pt idx="56">
                <c:v>Chelsea &amp; Westminster</c:v>
              </c:pt>
              <c:pt idx="57">
                <c:v>Whittington</c:v>
              </c:pt>
              <c:pt idx="58">
                <c:v>Homerton Uni</c:v>
              </c:pt>
              <c:pt idx="59">
                <c:v>Guy's &amp; St Thomas'</c:v>
              </c:pt>
              <c:pt idx="60">
                <c:v>Colchester Uni</c:v>
              </c:pt>
              <c:pt idx="61">
                <c:v>N Tees &amp; Hartlepool</c:v>
              </c:pt>
              <c:pt idx="62">
                <c:v>Warrington &amp; Halton</c:v>
              </c:pt>
              <c:pt idx="63">
                <c:v>Great Western</c:v>
              </c:pt>
              <c:pt idx="64">
                <c:v>St Helens &amp; Knowsley</c:v>
              </c:pt>
              <c:pt idx="65">
                <c:v>Taunton &amp; Somerset</c:v>
              </c:pt>
              <c:pt idx="66">
                <c:v>West Middlesex Uni</c:v>
              </c:pt>
              <c:pt idx="67">
                <c:v>Portsmouth</c:v>
              </c:pt>
              <c:pt idx="68">
                <c:v>James Paget University</c:v>
              </c:pt>
              <c:pt idx="69">
                <c:v>Blackpool</c:v>
              </c:pt>
              <c:pt idx="70">
                <c:v>Southport &amp; Ormskirk</c:v>
              </c:pt>
              <c:pt idx="71">
                <c:v>Southend Uni</c:v>
              </c:pt>
              <c:pt idx="72">
                <c:v>Uni Of South Manchester</c:v>
              </c:pt>
              <c:pt idx="73">
                <c:v>Poole</c:v>
              </c:pt>
              <c:pt idx="74">
                <c:v>Northern Lincolnshire &amp; Goole</c:v>
              </c:pt>
              <c:pt idx="75">
                <c:v>Hillingdon</c:v>
              </c:pt>
              <c:pt idx="76">
                <c:v>Brighton &amp; Sussex Uni</c:v>
              </c:pt>
              <c:pt idx="77">
                <c:v>Dorset County</c:v>
              </c:pt>
              <c:pt idx="78">
                <c:v>Uni Bristol</c:v>
              </c:pt>
              <c:pt idx="79">
                <c:v>Ipswich</c:v>
              </c:pt>
              <c:pt idx="80">
                <c:v>Newcastle Upon Tyne</c:v>
              </c:pt>
              <c:pt idx="81">
                <c:v>Queen Elizabeth, King's Lynn,</c:v>
              </c:pt>
              <c:pt idx="82">
                <c:v>Oxford Uni</c:v>
              </c:pt>
              <c:pt idx="83">
                <c:v>Birmingham Women's</c:v>
              </c:pt>
              <c:pt idx="84">
                <c:v>Northampton General</c:v>
              </c:pt>
              <c:pt idx="85">
                <c:v>Royal Berkshire</c:v>
              </c:pt>
              <c:pt idx="86">
                <c:v>Nottingham Uni</c:v>
              </c:pt>
              <c:pt idx="87">
                <c:v>Frimley Health</c:v>
              </c:pt>
              <c:pt idx="88">
                <c:v>N Bristol</c:v>
              </c:pt>
              <c:pt idx="89">
                <c:v>Plymouth</c:v>
              </c:pt>
              <c:pt idx="90">
                <c:v>Harrogate &amp; District</c:v>
              </c:pt>
              <c:pt idx="91">
                <c:v>King's College</c:v>
              </c:pt>
              <c:pt idx="92">
                <c:v>Royal Free London</c:v>
              </c:pt>
              <c:pt idx="93">
                <c:v>Yeovil District</c:v>
              </c:pt>
              <c:pt idx="94">
                <c:v>St George's</c:v>
              </c:pt>
              <c:pt idx="95">
                <c:v>Medway</c:v>
              </c:pt>
              <c:pt idx="96">
                <c:v>Maidstone &amp; Tunbridge Wells</c:v>
              </c:pt>
              <c:pt idx="97">
                <c:v>Uni Southampton</c:v>
              </c:pt>
              <c:pt idx="98">
                <c:v>Mid Essex</c:v>
              </c:pt>
              <c:pt idx="99">
                <c:v>Uni Of Morecambe Bay</c:v>
              </c:pt>
              <c:pt idx="100">
                <c:v>London N W Healthcare</c:v>
              </c:pt>
              <c:pt idx="101">
                <c:v>Royal United Bath</c:v>
              </c:pt>
              <c:pt idx="102">
                <c:v>Buckinghamshire</c:v>
              </c:pt>
              <c:pt idx="103">
                <c:v>Peterborough &amp; Stamford</c:v>
              </c:pt>
              <c:pt idx="104">
                <c:v>Kettering General</c:v>
              </c:pt>
              <c:pt idx="105">
                <c:v>Shrewsbury &amp; Telford</c:v>
              </c:pt>
              <c:pt idx="106">
                <c:v>Croydon</c:v>
              </c:pt>
              <c:pt idx="107">
                <c:v>Dartford &amp; Gravesham</c:v>
              </c:pt>
              <c:pt idx="108">
                <c:v>Sherwood Forest</c:v>
              </c:pt>
              <c:pt idx="109">
                <c:v>Royal Devon &amp; Exeter</c:v>
              </c:pt>
              <c:pt idx="110">
                <c:v>Kingston</c:v>
              </c:pt>
              <c:pt idx="111">
                <c:v>N Middlesex Uni</c:v>
              </c:pt>
              <c:pt idx="112">
                <c:v>Pennine Acute</c:v>
              </c:pt>
              <c:pt idx="113">
                <c:v>Dudley</c:v>
              </c:pt>
              <c:pt idx="114">
                <c:v>George Eliot</c:v>
              </c:pt>
              <c:pt idx="115">
                <c:v>Western Sussex</c:v>
              </c:pt>
              <c:pt idx="116">
                <c:v>East Cheshire</c:v>
              </c:pt>
              <c:pt idx="117">
                <c:v>Hampshire</c:v>
              </c:pt>
              <c:pt idx="118">
                <c:v>Northern Devon</c:v>
              </c:pt>
              <c:pt idx="119">
                <c:v>Lewisham &amp; Greenwich</c:v>
              </c:pt>
              <c:pt idx="120">
                <c:v>Uni College London</c:v>
              </c:pt>
              <c:pt idx="121">
                <c:v>Sandwell &amp; West Birmingham</c:v>
              </c:pt>
              <c:pt idx="122">
                <c:v>Barts</c:v>
              </c:pt>
              <c:pt idx="123">
                <c:v>Imperial College</c:v>
              </c:pt>
              <c:pt idx="124">
                <c:v>Leeds</c:v>
              </c:pt>
              <c:pt idx="125">
                <c:v>Heart Of England</c:v>
              </c:pt>
              <c:pt idx="126">
                <c:v>United Lincolnshire</c:v>
              </c:pt>
              <c:pt idx="127">
                <c:v>York</c:v>
              </c:pt>
              <c:pt idx="128">
                <c:v>Weston Area</c:v>
              </c:pt>
              <c:pt idx="129">
                <c:v>Barking, Havering &amp; Redbridge Uni</c:v>
              </c:pt>
              <c:pt idx="130">
                <c:v>Milton Keynes</c:v>
              </c:pt>
            </c:strLit>
          </c:cat>
          <c:val>
            <c:numLit>
              <c:formatCode>General</c:formatCode>
              <c:ptCount val="1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1.152073732718894E-3</c:v>
              </c:pt>
              <c:pt idx="61">
                <c:v>1.3175230566534915E-3</c:v>
              </c:pt>
              <c:pt idx="62">
                <c:v>1.4265335235378032E-3</c:v>
              </c:pt>
              <c:pt idx="63">
                <c:v>1.9157088122605363E-3</c:v>
              </c:pt>
              <c:pt idx="64">
                <c:v>2.2371364653243847E-3</c:v>
              </c:pt>
              <c:pt idx="65">
                <c:v>2.5608194622279128E-3</c:v>
              </c:pt>
              <c:pt idx="66">
                <c:v>3.727865796831314E-3</c:v>
              </c:pt>
              <c:pt idx="67">
                <c:v>3.9499670836076368E-3</c:v>
              </c:pt>
              <c:pt idx="68">
                <c:v>4.048582995951417E-3</c:v>
              </c:pt>
              <c:pt idx="69">
                <c:v>4.24929178470255E-3</c:v>
              </c:pt>
              <c:pt idx="70">
                <c:v>4.4378698224852072E-3</c:v>
              </c:pt>
              <c:pt idx="71">
                <c:v>4.7281323877068557E-3</c:v>
              </c:pt>
              <c:pt idx="72">
                <c:v>4.8402710551790898E-3</c:v>
              </c:pt>
              <c:pt idx="73">
                <c:v>4.8875855327468231E-3</c:v>
              </c:pt>
              <c:pt idx="74">
                <c:v>5.2539404553415062E-3</c:v>
              </c:pt>
              <c:pt idx="75">
                <c:v>5.9347181008902079E-3</c:v>
              </c:pt>
              <c:pt idx="76">
                <c:v>6.2240663900414933E-3</c:v>
              </c:pt>
              <c:pt idx="77">
                <c:v>6.2630480167014616E-3</c:v>
              </c:pt>
              <c:pt idx="78">
                <c:v>7.4380165289256199E-3</c:v>
              </c:pt>
              <c:pt idx="79">
                <c:v>7.5921908893709323E-3</c:v>
              </c:pt>
              <c:pt idx="80">
                <c:v>8.1047381546134663E-3</c:v>
              </c:pt>
              <c:pt idx="81">
                <c:v>8.9766606822262122E-3</c:v>
              </c:pt>
              <c:pt idx="82">
                <c:v>9.6711798839458421E-3</c:v>
              </c:pt>
              <c:pt idx="83">
                <c:v>9.6839959225280322E-3</c:v>
              </c:pt>
              <c:pt idx="84">
                <c:v>9.7951914514692786E-3</c:v>
              </c:pt>
              <c:pt idx="85">
                <c:v>1.088646967340591E-2</c:v>
              </c:pt>
              <c:pt idx="86">
                <c:v>1.1784511784511785E-2</c:v>
              </c:pt>
              <c:pt idx="87">
                <c:v>1.2537829658452227E-2</c:v>
              </c:pt>
              <c:pt idx="88">
                <c:v>1.5081967213114755E-2</c:v>
              </c:pt>
              <c:pt idx="89">
                <c:v>1.6022620169651274E-2</c:v>
              </c:pt>
              <c:pt idx="90">
                <c:v>1.6427104722792608E-2</c:v>
              </c:pt>
              <c:pt idx="91">
                <c:v>1.791277258566978E-2</c:v>
              </c:pt>
              <c:pt idx="92">
                <c:v>1.9756838905775075E-2</c:v>
              </c:pt>
              <c:pt idx="93">
                <c:v>1.9900497512437811E-2</c:v>
              </c:pt>
              <c:pt idx="94">
                <c:v>2.1097046413502109E-2</c:v>
              </c:pt>
              <c:pt idx="95">
                <c:v>2.1238938053097345E-2</c:v>
              </c:pt>
              <c:pt idx="96">
                <c:v>2.1815622800844477E-2</c:v>
              </c:pt>
              <c:pt idx="97">
                <c:v>2.2174535050071532E-2</c:v>
              </c:pt>
              <c:pt idx="98">
                <c:v>2.23463687150838E-2</c:v>
              </c:pt>
              <c:pt idx="99">
                <c:v>2.4226110363391656E-2</c:v>
              </c:pt>
              <c:pt idx="100">
                <c:v>2.4404086265607264E-2</c:v>
              </c:pt>
              <c:pt idx="101">
                <c:v>2.4839006439742409E-2</c:v>
              </c:pt>
              <c:pt idx="102">
                <c:v>2.4941543257989088E-2</c:v>
              </c:pt>
              <c:pt idx="103">
                <c:v>2.5445292620865138E-2</c:v>
              </c:pt>
              <c:pt idx="104">
                <c:v>2.7303754266211604E-2</c:v>
              </c:pt>
              <c:pt idx="105">
                <c:v>2.7592768791627021E-2</c:v>
              </c:pt>
              <c:pt idx="106">
                <c:v>2.7839643652561249E-2</c:v>
              </c:pt>
              <c:pt idx="107">
                <c:v>2.9411764705882353E-2</c:v>
              </c:pt>
              <c:pt idx="108">
                <c:v>3.048780487804878E-2</c:v>
              </c:pt>
              <c:pt idx="109">
                <c:v>3.1354983202687571E-2</c:v>
              </c:pt>
              <c:pt idx="110">
                <c:v>3.3571428571428572E-2</c:v>
              </c:pt>
              <c:pt idx="111">
                <c:v>3.4930950446791224E-2</c:v>
              </c:pt>
              <c:pt idx="112">
                <c:v>3.6729339746392656E-2</c:v>
              </c:pt>
              <c:pt idx="113">
                <c:v>3.8572806171648988E-2</c:v>
              </c:pt>
              <c:pt idx="114">
                <c:v>3.9045553145336226E-2</c:v>
              </c:pt>
              <c:pt idx="115">
                <c:v>4.0032025620496396E-2</c:v>
              </c:pt>
              <c:pt idx="116">
                <c:v>4.2654028436018961E-2</c:v>
              </c:pt>
              <c:pt idx="117">
                <c:v>4.2857142857142858E-2</c:v>
              </c:pt>
              <c:pt idx="118">
                <c:v>4.4378698224852069E-2</c:v>
              </c:pt>
              <c:pt idx="119">
                <c:v>4.780680137999014E-2</c:v>
              </c:pt>
              <c:pt idx="120">
                <c:v>4.8703352308665404E-2</c:v>
              </c:pt>
              <c:pt idx="121">
                <c:v>5.8165548098434001E-2</c:v>
              </c:pt>
              <c:pt idx="122">
                <c:v>6.2366737739872065E-2</c:v>
              </c:pt>
              <c:pt idx="123">
                <c:v>6.3380281690140844E-2</c:v>
              </c:pt>
              <c:pt idx="124">
                <c:v>6.866359447004608E-2</c:v>
              </c:pt>
              <c:pt idx="125">
                <c:v>8.2174462705436158E-2</c:v>
              </c:pt>
              <c:pt idx="126">
                <c:v>8.3203732503888031E-2</c:v>
              </c:pt>
              <c:pt idx="127">
                <c:v>9.7623089983022077E-2</c:v>
              </c:pt>
              <c:pt idx="128">
                <c:v>0.10169491525423729</c:v>
              </c:pt>
              <c:pt idx="129">
                <c:v>0.136529442417926</c:v>
              </c:pt>
              <c:pt idx="130">
                <c:v>0.26129032258064516</c:v>
              </c:pt>
            </c:numLit>
          </c:val>
        </c:ser>
        <c:dLbls>
          <c:showLegendKey val="0"/>
          <c:showVal val="0"/>
          <c:showCatName val="0"/>
          <c:showSerName val="0"/>
          <c:showPercent val="0"/>
          <c:showBubbleSize val="0"/>
        </c:dLbls>
        <c:gapWidth val="70"/>
        <c:axId val="107333888"/>
        <c:axId val="107339776"/>
      </c:barChart>
      <c:catAx>
        <c:axId val="107333888"/>
        <c:scaling>
          <c:orientation val="minMax"/>
        </c:scaling>
        <c:delete val="1"/>
        <c:axPos val="l"/>
        <c:majorTickMark val="out"/>
        <c:minorTickMark val="none"/>
        <c:tickLblPos val="nextTo"/>
        <c:crossAx val="107339776"/>
        <c:crosses val="autoZero"/>
        <c:auto val="1"/>
        <c:lblAlgn val="ctr"/>
        <c:lblOffset val="100"/>
        <c:noMultiLvlLbl val="0"/>
      </c:catAx>
      <c:valAx>
        <c:axId val="107339776"/>
        <c:scaling>
          <c:orientation val="minMax"/>
        </c:scaling>
        <c:delete val="0"/>
        <c:axPos val="b"/>
        <c:majorGridlines/>
        <c:numFmt formatCode="0%" sourceLinked="0"/>
        <c:majorTickMark val="out"/>
        <c:minorTickMark val="none"/>
        <c:tickLblPos val="nextTo"/>
        <c:crossAx val="107333888"/>
        <c:crosses val="autoZero"/>
        <c:crossBetween val="between"/>
      </c:valAx>
    </c:plotArea>
    <c:plotVisOnly val="1"/>
    <c:dispBlanksAs val="gap"/>
    <c:showDLblsOverMax val="0"/>
  </c:chart>
  <c:printSettings>
    <c:headerFooter/>
    <c:pageMargins b="0.39370078740157483" l="0.39370078740157483" r="0.39370078740157483" t="0.39370078740157483" header="0.31496062992125984" footer="0.31496062992125984"/>
    <c:pageSetup paperSize="9" orientation="portrait"/>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06620032"/>
        <c:axId val="106621568"/>
      </c:barChart>
      <c:catAx>
        <c:axId val="106620032"/>
        <c:scaling>
          <c:orientation val="minMax"/>
        </c:scaling>
        <c:delete val="0"/>
        <c:axPos val="b"/>
        <c:majorTickMark val="out"/>
        <c:minorTickMark val="none"/>
        <c:tickLblPos val="nextTo"/>
        <c:crossAx val="106621568"/>
        <c:crosses val="autoZero"/>
        <c:auto val="1"/>
        <c:lblAlgn val="ctr"/>
        <c:lblOffset val="100"/>
        <c:noMultiLvlLbl val="0"/>
      </c:catAx>
      <c:valAx>
        <c:axId val="106621568"/>
        <c:scaling>
          <c:orientation val="minMax"/>
        </c:scaling>
        <c:delete val="0"/>
        <c:axPos val="l"/>
        <c:majorGridlines/>
        <c:majorTickMark val="out"/>
        <c:minorTickMark val="none"/>
        <c:tickLblPos val="nextTo"/>
        <c:crossAx val="106620032"/>
        <c:crosses val="autoZero"/>
        <c:crossBetween val="between"/>
      </c:valAx>
    </c:plotArea>
    <c:legend>
      <c:legendPos val="r"/>
      <c:overlay val="0"/>
    </c:legend>
    <c:plotVisOnly val="1"/>
    <c:dispBlanksAs val="gap"/>
    <c:showDLblsOverMax val="0"/>
  </c:chart>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GB" sz="1200" b="1" i="0" baseline="0">
                <a:effectLst/>
              </a:rPr>
              <a:t>Mothers initiating breastfeeding as a percentage of maternities by CCGs in England 2014/15 OT</a:t>
            </a:r>
          </a:p>
          <a:p>
            <a:pPr>
              <a:defRPr sz="1200"/>
            </a:pPr>
            <a:r>
              <a:rPr lang="en-GB" sz="1200" b="1" i="0" baseline="0">
                <a:effectLst/>
              </a:rPr>
              <a:t>CCGs with &lt; 5% not Knowns &amp; passing maternities checks</a:t>
            </a:r>
            <a:endParaRPr lang="en-GB" sz="1200">
              <a:effectLst/>
            </a:endParaRPr>
          </a:p>
        </c:rich>
      </c:tx>
      <c:overlay val="0"/>
    </c:title>
    <c:autoTitleDeleted val="0"/>
    <c:plotArea>
      <c:layout>
        <c:manualLayout>
          <c:layoutTarget val="inner"/>
          <c:xMode val="edge"/>
          <c:yMode val="edge"/>
          <c:x val="1.3782628522786004E-2"/>
          <c:y val="6.9523251742292541E-2"/>
          <c:w val="0.96852882578866828"/>
          <c:h val="0.89891176826037245"/>
        </c:manualLayout>
      </c:layout>
      <c:barChart>
        <c:barDir val="bar"/>
        <c:grouping val="clustered"/>
        <c:varyColors val="0"/>
        <c:ser>
          <c:idx val="0"/>
          <c:order val="0"/>
          <c:tx>
            <c:v>Qtr Actual % initiated BF</c:v>
          </c:tx>
          <c:spPr>
            <a:solidFill>
              <a:schemeClr val="accent6"/>
            </a:solidFill>
          </c:spPr>
          <c:invertIfNegative val="0"/>
          <c:dLbls>
            <c:txPr>
              <a:bodyPr/>
              <a:lstStyle/>
              <a:p>
                <a:pPr>
                  <a:defRPr sz="500"/>
                </a:pPr>
                <a:endParaRPr lang="en-US"/>
              </a:p>
            </c:txPr>
            <c:dLblPos val="outEnd"/>
            <c:showLegendKey val="0"/>
            <c:showVal val="0"/>
            <c:showCatName val="1"/>
            <c:showSerName val="0"/>
            <c:showPercent val="0"/>
            <c:showBubbleSize val="0"/>
            <c:showLeaderLines val="0"/>
          </c:dLbls>
          <c:cat>
            <c:strLit>
              <c:ptCount val="177"/>
              <c:pt idx="0">
                <c:v>Knowsley</c:v>
              </c:pt>
              <c:pt idx="1">
                <c:v>Stoke On Trent</c:v>
              </c:pt>
              <c:pt idx="2">
                <c:v>S Sefton</c:v>
              </c:pt>
              <c:pt idx="3">
                <c:v>S Tees</c:v>
              </c:pt>
              <c:pt idx="4">
                <c:v>Halton</c:v>
              </c:pt>
              <c:pt idx="5">
                <c:v>S Tyneside</c:v>
              </c:pt>
              <c:pt idx="6">
                <c:v>Liverpool</c:v>
              </c:pt>
              <c:pt idx="7">
                <c:v>Durham Dales, Easington &amp; Sedgefield</c:v>
              </c:pt>
              <c:pt idx="8">
                <c:v>Hartlepool &amp; Stockton-On-Tees</c:v>
              </c:pt>
              <c:pt idx="9">
                <c:v>Wigan Borough</c:v>
              </c:pt>
              <c:pt idx="10">
                <c:v>Wirral</c:v>
              </c:pt>
              <c:pt idx="11">
                <c:v>Sunderland</c:v>
              </c:pt>
              <c:pt idx="12">
                <c:v>St Helens</c:v>
              </c:pt>
              <c:pt idx="13">
                <c:v>N Staffordshire</c:v>
              </c:pt>
              <c:pt idx="14">
                <c:v>Dudley</c:v>
              </c:pt>
              <c:pt idx="15">
                <c:v>N E Lincolnshire</c:v>
              </c:pt>
              <c:pt idx="16">
                <c:v>Leeds S &amp; East</c:v>
              </c:pt>
              <c:pt idx="17">
                <c:v>Hull</c:v>
              </c:pt>
              <c:pt idx="18">
                <c:v>Salford</c:v>
              </c:pt>
              <c:pt idx="19">
                <c:v>N Durham</c:v>
              </c:pt>
              <c:pt idx="20">
                <c:v>Blackpool</c:v>
              </c:pt>
              <c:pt idx="21">
                <c:v>Rotherham</c:v>
              </c:pt>
              <c:pt idx="22">
                <c:v>Heywood, Middleton &amp; Rochdale</c:v>
              </c:pt>
              <c:pt idx="23">
                <c:v>Swale</c:v>
              </c:pt>
              <c:pt idx="24">
                <c:v>Mansfield &amp; Ashfield</c:v>
              </c:pt>
              <c:pt idx="25">
                <c:v>Doncaster</c:v>
              </c:pt>
              <c:pt idx="26">
                <c:v>N Manchester</c:v>
              </c:pt>
              <c:pt idx="27">
                <c:v>Darlington</c:v>
              </c:pt>
              <c:pt idx="28">
                <c:v>Wakefield</c:v>
              </c:pt>
              <c:pt idx="29">
                <c:v>Wolverhampton</c:v>
              </c:pt>
              <c:pt idx="30">
                <c:v>Dartford, Gravesham &amp; Swanley</c:v>
              </c:pt>
              <c:pt idx="31">
                <c:v>Wyre Forest</c:v>
              </c:pt>
              <c:pt idx="32">
                <c:v>Lancashire North</c:v>
              </c:pt>
              <c:pt idx="33">
                <c:v>Cumbria</c:v>
              </c:pt>
              <c:pt idx="34">
                <c:v>Oldham</c:v>
              </c:pt>
              <c:pt idx="35">
                <c:v>Southport &amp; Formby</c:v>
              </c:pt>
              <c:pt idx="36">
                <c:v>Walsall</c:v>
              </c:pt>
              <c:pt idx="37">
                <c:v>Thanet</c:v>
              </c:pt>
              <c:pt idx="38">
                <c:v>N Lincolnshire</c:v>
              </c:pt>
              <c:pt idx="39">
                <c:v>Bolton</c:v>
              </c:pt>
              <c:pt idx="40">
                <c:v>Corby</c:v>
              </c:pt>
              <c:pt idx="41">
                <c:v>Northumberland</c:v>
              </c:pt>
              <c:pt idx="42">
                <c:v>Telford &amp; Wrekin</c:v>
              </c:pt>
              <c:pt idx="43">
                <c:v>Gateshead</c:v>
              </c:pt>
              <c:pt idx="44">
                <c:v>Barnsley</c:v>
              </c:pt>
              <c:pt idx="45">
                <c:v>Herefordshire</c:v>
              </c:pt>
              <c:pt idx="46">
                <c:v>N Tyneside</c:v>
              </c:pt>
              <c:pt idx="47">
                <c:v>Bassetlaw</c:v>
              </c:pt>
              <c:pt idx="48">
                <c:v>Erewash</c:v>
              </c:pt>
              <c:pt idx="49">
                <c:v>Chorley &amp; S Ribble</c:v>
              </c:pt>
              <c:pt idx="50">
                <c:v>S Manchester</c:v>
              </c:pt>
              <c:pt idx="51">
                <c:v>Warrington</c:v>
              </c:pt>
              <c:pt idx="52">
                <c:v>Vale Royal</c:v>
              </c:pt>
              <c:pt idx="53">
                <c:v>Bury</c:v>
              </c:pt>
              <c:pt idx="54">
                <c:v>Hastings &amp; Rother</c:v>
              </c:pt>
              <c:pt idx="55">
                <c:v>W Norfolk</c:v>
              </c:pt>
              <c:pt idx="56">
                <c:v>Leeds West</c:v>
              </c:pt>
              <c:pt idx="57">
                <c:v>Medway</c:v>
              </c:pt>
              <c:pt idx="58">
                <c:v>N Kirklees</c:v>
              </c:pt>
              <c:pt idx="59">
                <c:v>Bradford Districts</c:v>
              </c:pt>
              <c:pt idx="60">
                <c:v>Greater Preston</c:v>
              </c:pt>
              <c:pt idx="61">
                <c:v>S Lincolnshire</c:v>
              </c:pt>
              <c:pt idx="62">
                <c:v>Redditch &amp; Bromsgrove</c:v>
              </c:pt>
              <c:pt idx="63">
                <c:v>W Cheshire</c:v>
              </c:pt>
              <c:pt idx="64">
                <c:v>Nottingham N &amp; East</c:v>
              </c:pt>
              <c:pt idx="65">
                <c:v>Solihull</c:v>
              </c:pt>
              <c:pt idx="66">
                <c:v>E Riding of Yorkshire</c:v>
              </c:pt>
              <c:pt idx="67">
                <c:v>Southern Derbyshire</c:v>
              </c:pt>
              <c:pt idx="68">
                <c:v>Nottingham City</c:v>
              </c:pt>
              <c:pt idx="69">
                <c:v>Thurrock</c:v>
              </c:pt>
              <c:pt idx="70">
                <c:v>S Warwickshire</c:v>
              </c:pt>
              <c:pt idx="71">
                <c:v>Stafford &amp; Surrounds</c:v>
              </c:pt>
              <c:pt idx="72">
                <c:v>Central Manchester</c:v>
              </c:pt>
              <c:pt idx="73">
                <c:v>Basildon &amp; Brentwood</c:v>
              </c:pt>
              <c:pt idx="74">
                <c:v>Ashford</c:v>
              </c:pt>
              <c:pt idx="75">
                <c:v>Se Staffordshire &amp; Seisdon Peninsula</c:v>
              </c:pt>
              <c:pt idx="76">
                <c:v>Newcastle N &amp; E</c:v>
              </c:pt>
              <c:pt idx="77">
                <c:v>E Lancashire</c:v>
              </c:pt>
              <c:pt idx="78">
                <c:v>S Eastern Hampshire</c:v>
              </c:pt>
              <c:pt idx="79">
                <c:v>Great Yarmouth &amp; Waveney</c:v>
              </c:pt>
              <c:pt idx="80">
                <c:v>S Worcestershire</c:v>
              </c:pt>
              <c:pt idx="81">
                <c:v>Aylesbury Vale</c:v>
              </c:pt>
              <c:pt idx="82">
                <c:v>Blackburn with Darwen</c:v>
              </c:pt>
              <c:pt idx="83">
                <c:v>S Cheshire</c:v>
              </c:pt>
              <c:pt idx="84">
                <c:v>W Leicestershire</c:v>
              </c:pt>
              <c:pt idx="85">
                <c:v>Southampton</c:v>
              </c:pt>
              <c:pt idx="86">
                <c:v>Birmingham S &amp; Central</c:v>
              </c:pt>
              <c:pt idx="87">
                <c:v>Havering</c:v>
              </c:pt>
              <c:pt idx="88">
                <c:v>E Staffordshire</c:v>
              </c:pt>
              <c:pt idx="89">
                <c:v>Stockport</c:v>
              </c:pt>
              <c:pt idx="90">
                <c:v>Canterbury &amp; Coastal</c:v>
              </c:pt>
              <c:pt idx="91">
                <c:v>Portsmouth</c:v>
              </c:pt>
              <c:pt idx="92">
                <c:v>Isle Of Wight</c:v>
              </c:pt>
              <c:pt idx="93">
                <c:v>Eastern Cheshire</c:v>
              </c:pt>
              <c:pt idx="94">
                <c:v>Castle Point &amp; Rochford</c:v>
              </c:pt>
              <c:pt idx="95">
                <c:v>Nene</c:v>
              </c:pt>
              <c:pt idx="96">
                <c:v>Mid Essex</c:v>
              </c:pt>
              <c:pt idx="97">
                <c:v>Hambleton, Richmondshire &amp; Whitby</c:v>
              </c:pt>
              <c:pt idx="98">
                <c:v>E &amp; N Hertfordshire</c:v>
              </c:pt>
              <c:pt idx="99">
                <c:v>W Essex</c:v>
              </c:pt>
              <c:pt idx="100">
                <c:v>Northern, Eastern &amp; Western Devon</c:v>
              </c:pt>
              <c:pt idx="101">
                <c:v>Luton</c:v>
              </c:pt>
              <c:pt idx="102">
                <c:v>W Suffolk</c:v>
              </c:pt>
              <c:pt idx="103">
                <c:v>Eastbourne, Hailsham &amp; Seaford</c:v>
              </c:pt>
              <c:pt idx="104">
                <c:v>N E Essex</c:v>
              </c:pt>
              <c:pt idx="105">
                <c:v>E Leicestershire &amp; Rutland</c:v>
              </c:pt>
              <c:pt idx="106">
                <c:v>Trafford</c:v>
              </c:pt>
              <c:pt idx="107">
                <c:v>Slough</c:v>
              </c:pt>
              <c:pt idx="108">
                <c:v>Leicester City</c:v>
              </c:pt>
              <c:pt idx="109">
                <c:v>Leeds North</c:v>
              </c:pt>
              <c:pt idx="110">
                <c:v>Swindon</c:v>
              </c:pt>
              <c:pt idx="111">
                <c:v>Newbury &amp; District</c:v>
              </c:pt>
              <c:pt idx="112">
                <c:v>Gloucestershire</c:v>
              </c:pt>
              <c:pt idx="113">
                <c:v>S Gloucestershire</c:v>
              </c:pt>
              <c:pt idx="114">
                <c:v>Fareham &amp; Gosport</c:v>
              </c:pt>
              <c:pt idx="115">
                <c:v>Ipswich &amp; E Suffolk</c:v>
              </c:pt>
              <c:pt idx="116">
                <c:v>Bedfordshire</c:v>
              </c:pt>
              <c:pt idx="117">
                <c:v>Coventry &amp; Rugby</c:v>
              </c:pt>
              <c:pt idx="118">
                <c:v>Calderdale</c:v>
              </c:pt>
              <c:pt idx="119">
                <c:v>Coastal W Sussex</c:v>
              </c:pt>
              <c:pt idx="120">
                <c:v>S Reading</c:v>
              </c:pt>
              <c:pt idx="121">
                <c:v>Chiltern</c:v>
              </c:pt>
              <c:pt idx="122">
                <c:v>N &amp; W Reading</c:v>
              </c:pt>
              <c:pt idx="123">
                <c:v>W Hampshire</c:v>
              </c:pt>
              <c:pt idx="124">
                <c:v>Herts Valleys</c:v>
              </c:pt>
              <c:pt idx="125">
                <c:v>Kernow</c:v>
              </c:pt>
              <c:pt idx="126">
                <c:v>W Kent</c:v>
              </c:pt>
              <c:pt idx="127">
                <c:v>Sheffield</c:v>
              </c:pt>
              <c:pt idx="128">
                <c:v>Wiltshire</c:v>
              </c:pt>
              <c:pt idx="129">
                <c:v>Dorset</c:v>
              </c:pt>
              <c:pt idx="130">
                <c:v>N Derbyshire</c:v>
              </c:pt>
              <c:pt idx="131">
                <c:v>S Norfolk</c:v>
              </c:pt>
              <c:pt idx="132">
                <c:v>Norwich</c:v>
              </c:pt>
              <c:pt idx="133">
                <c:v>Somerset</c:v>
              </c:pt>
              <c:pt idx="134">
                <c:v>N Hampshire</c:v>
              </c:pt>
              <c:pt idx="135">
                <c:v>Greater Huddersfield</c:v>
              </c:pt>
              <c:pt idx="136">
                <c:v>N Somerset</c:v>
              </c:pt>
              <c:pt idx="137">
                <c:v>Oxfordshire</c:v>
              </c:pt>
              <c:pt idx="138">
                <c:v>Harrogate &amp; Rural District</c:v>
              </c:pt>
              <c:pt idx="139">
                <c:v>Windsor, Ascot &amp; Maidenhead</c:v>
              </c:pt>
              <c:pt idx="140">
                <c:v>Bristol</c:v>
              </c:pt>
              <c:pt idx="141">
                <c:v>Bracknell &amp; Ascot</c:v>
              </c:pt>
              <c:pt idx="142">
                <c:v>N Norfolk</c:v>
              </c:pt>
              <c:pt idx="143">
                <c:v>Sutton</c:v>
              </c:pt>
              <c:pt idx="144">
                <c:v>Wokingham</c:v>
              </c:pt>
              <c:pt idx="145">
                <c:v>Hillingdon</c:v>
              </c:pt>
              <c:pt idx="146">
                <c:v>E Surrey</c:v>
              </c:pt>
              <c:pt idx="147">
                <c:v>N E Hampshire &amp; Farnham</c:v>
              </c:pt>
              <c:pt idx="148">
                <c:v>Crawley</c:v>
              </c:pt>
              <c:pt idx="149">
                <c:v>Guildford &amp; Waverley</c:v>
              </c:pt>
              <c:pt idx="150">
                <c:v>Bath &amp; N E Somerset</c:v>
              </c:pt>
              <c:pt idx="151">
                <c:v>Rushcliffe</c:v>
              </c:pt>
              <c:pt idx="152">
                <c:v>N W Surrey</c:v>
              </c:pt>
              <c:pt idx="153">
                <c:v>Barnet</c:v>
              </c:pt>
              <c:pt idx="154">
                <c:v>High Weald Lewes Havens</c:v>
              </c:pt>
              <c:pt idx="155">
                <c:v>Surrey Downs</c:v>
              </c:pt>
              <c:pt idx="156">
                <c:v>Lewisham</c:v>
              </c:pt>
              <c:pt idx="157">
                <c:v>Ealing</c:v>
              </c:pt>
              <c:pt idx="158">
                <c:v>Hammersmith &amp; Fulham</c:v>
              </c:pt>
              <c:pt idx="159">
                <c:v>Enfield</c:v>
              </c:pt>
              <c:pt idx="160">
                <c:v>Kingston</c:v>
              </c:pt>
              <c:pt idx="161">
                <c:v>W London</c:v>
              </c:pt>
              <c:pt idx="162">
                <c:v>Horsham &amp; Mid Sussex</c:v>
              </c:pt>
              <c:pt idx="163">
                <c:v>Southwark</c:v>
              </c:pt>
              <c:pt idx="164">
                <c:v>Brighton &amp; Hove</c:v>
              </c:pt>
              <c:pt idx="165">
                <c:v>Islington</c:v>
              </c:pt>
              <c:pt idx="166">
                <c:v>Central London (Westminster)</c:v>
              </c:pt>
              <c:pt idx="167">
                <c:v>Harrow</c:v>
              </c:pt>
              <c:pt idx="168">
                <c:v>Brent</c:v>
              </c:pt>
              <c:pt idx="169">
                <c:v>Camden</c:v>
              </c:pt>
              <c:pt idx="170">
                <c:v>Newham</c:v>
              </c:pt>
              <c:pt idx="171">
                <c:v>Hounslow</c:v>
              </c:pt>
              <c:pt idx="172">
                <c:v>Haringey</c:v>
              </c:pt>
              <c:pt idx="173">
                <c:v>Lambeth</c:v>
              </c:pt>
              <c:pt idx="174">
                <c:v>Richmond</c:v>
              </c:pt>
              <c:pt idx="175">
                <c:v>City &amp; Hackney</c:v>
              </c:pt>
              <c:pt idx="176">
                <c:v>Wandsworth</c:v>
              </c:pt>
            </c:strLit>
          </c:cat>
          <c:val>
            <c:numLit>
              <c:formatCode>General</c:formatCode>
              <c:ptCount val="177"/>
              <c:pt idx="0">
                <c:v>0.47933884297520662</c:v>
              </c:pt>
              <c:pt idx="1">
                <c:v>0.48539944903581267</c:v>
              </c:pt>
              <c:pt idx="2">
                <c:v>0.49476278496611215</c:v>
              </c:pt>
              <c:pt idx="3">
                <c:v>0.4960195958358849</c:v>
              </c:pt>
              <c:pt idx="4">
                <c:v>0.528719723183391</c:v>
              </c:pt>
              <c:pt idx="5">
                <c:v>0.53001936733376376</c:v>
              </c:pt>
              <c:pt idx="6">
                <c:v>0.53959547480287962</c:v>
              </c:pt>
              <c:pt idx="7">
                <c:v>0.54064131245339297</c:v>
              </c:pt>
              <c:pt idx="8">
                <c:v>0.55518496058217104</c:v>
              </c:pt>
              <c:pt idx="9">
                <c:v>0.55558739255014322</c:v>
              </c:pt>
              <c:pt idx="10">
                <c:v>0.55848484848484847</c:v>
              </c:pt>
              <c:pt idx="11">
                <c:v>0.57533234859675042</c:v>
              </c:pt>
              <c:pt idx="12">
                <c:v>0.58031837916063678</c:v>
              </c:pt>
              <c:pt idx="13">
                <c:v>0.58497053045186642</c:v>
              </c:pt>
              <c:pt idx="14">
                <c:v>0.60266213537241575</c:v>
              </c:pt>
              <c:pt idx="15">
                <c:v>0.6089808274470232</c:v>
              </c:pt>
              <c:pt idx="16">
                <c:v>0.60941440179321937</c:v>
              </c:pt>
              <c:pt idx="17">
                <c:v>0.61458046767537822</c:v>
              </c:pt>
              <c:pt idx="18">
                <c:v>0.61524874889608483</c:v>
              </c:pt>
              <c:pt idx="19">
                <c:v>0.61541632316570483</c:v>
              </c:pt>
              <c:pt idx="20">
                <c:v>0.61606217616580305</c:v>
              </c:pt>
              <c:pt idx="21">
                <c:v>0.62473040977713878</c:v>
              </c:pt>
              <c:pt idx="22">
                <c:v>0.62676553672316382</c:v>
              </c:pt>
              <c:pt idx="23">
                <c:v>0.62714508580343209</c:v>
              </c:pt>
              <c:pt idx="24">
                <c:v>0.62910583941605835</c:v>
              </c:pt>
              <c:pt idx="25">
                <c:v>0.63119369369369371</c:v>
              </c:pt>
              <c:pt idx="26">
                <c:v>0.6312664907651715</c:v>
              </c:pt>
              <c:pt idx="27">
                <c:v>0.6324110671936759</c:v>
              </c:pt>
              <c:pt idx="28">
                <c:v>0.63853303190153232</c:v>
              </c:pt>
              <c:pt idx="29">
                <c:v>0.64451631872978532</c:v>
              </c:pt>
              <c:pt idx="30">
                <c:v>0.64477335800185009</c:v>
              </c:pt>
              <c:pt idx="31">
                <c:v>0.64552238805970152</c:v>
              </c:pt>
              <c:pt idx="32">
                <c:v>0.64713457823567289</c:v>
              </c:pt>
              <c:pt idx="33">
                <c:v>0.64978902953586493</c:v>
              </c:pt>
              <c:pt idx="34">
                <c:v>0.65286236297198541</c:v>
              </c:pt>
              <c:pt idx="35">
                <c:v>0.6567877629063098</c:v>
              </c:pt>
              <c:pt idx="36">
                <c:v>0.6636060100166945</c:v>
              </c:pt>
              <c:pt idx="37">
                <c:v>0.6651785714285714</c:v>
              </c:pt>
              <c:pt idx="38">
                <c:v>0.66533637400228052</c:v>
              </c:pt>
              <c:pt idx="39">
                <c:v>0.6698463169051404</c:v>
              </c:pt>
              <c:pt idx="40">
                <c:v>0.67159450897571282</c:v>
              </c:pt>
              <c:pt idx="41">
                <c:v>0.67215568862275454</c:v>
              </c:pt>
              <c:pt idx="42">
                <c:v>0.67476450173525038</c:v>
              </c:pt>
              <c:pt idx="43">
                <c:v>0.67476800707026074</c:v>
              </c:pt>
              <c:pt idx="44">
                <c:v>0.67564730580825749</c:v>
              </c:pt>
              <c:pt idx="45">
                <c:v>0.67627627627627629</c:v>
              </c:pt>
              <c:pt idx="46">
                <c:v>0.6778338687471317</c:v>
              </c:pt>
              <c:pt idx="47">
                <c:v>0.67878275570583257</c:v>
              </c:pt>
              <c:pt idx="48">
                <c:v>0.68018018018018023</c:v>
              </c:pt>
              <c:pt idx="49">
                <c:v>0.68115183246073296</c:v>
              </c:pt>
              <c:pt idx="50">
                <c:v>0.68358481938728854</c:v>
              </c:pt>
              <c:pt idx="51">
                <c:v>0.68385949310804806</c:v>
              </c:pt>
              <c:pt idx="52">
                <c:v>0.68387096774193545</c:v>
              </c:pt>
              <c:pt idx="53">
                <c:v>0.68614993646759848</c:v>
              </c:pt>
              <c:pt idx="54">
                <c:v>0.68763676148796504</c:v>
              </c:pt>
              <c:pt idx="55">
                <c:v>0.68954854669140386</c:v>
              </c:pt>
              <c:pt idx="56">
                <c:v>0.68969210174029449</c:v>
              </c:pt>
              <c:pt idx="57">
                <c:v>0.68993325917686321</c:v>
              </c:pt>
              <c:pt idx="58">
                <c:v>0.6900470219435737</c:v>
              </c:pt>
              <c:pt idx="59">
                <c:v>0.69107856191744343</c:v>
              </c:pt>
              <c:pt idx="60">
                <c:v>0.69262128006522627</c:v>
              </c:pt>
              <c:pt idx="61">
                <c:v>0.69421487603305787</c:v>
              </c:pt>
              <c:pt idx="62">
                <c:v>0.69560669456066948</c:v>
              </c:pt>
              <c:pt idx="63">
                <c:v>0.69608247422680414</c:v>
              </c:pt>
              <c:pt idx="64">
                <c:v>0.69741697416974169</c:v>
              </c:pt>
              <c:pt idx="65">
                <c:v>0.70823436262866191</c:v>
              </c:pt>
              <c:pt idx="66">
                <c:v>0.70857988165680474</c:v>
              </c:pt>
              <c:pt idx="67">
                <c:v>0.7111261185210197</c:v>
              </c:pt>
              <c:pt idx="68">
                <c:v>0.7112891821824181</c:v>
              </c:pt>
              <c:pt idx="69">
                <c:v>0.71173708920187795</c:v>
              </c:pt>
              <c:pt idx="70">
                <c:v>0.71300273330730179</c:v>
              </c:pt>
              <c:pt idx="71">
                <c:v>0.71448181194234728</c:v>
              </c:pt>
              <c:pt idx="72">
                <c:v>0.71474669248144562</c:v>
              </c:pt>
              <c:pt idx="73">
                <c:v>0.71508206875193558</c:v>
              </c:pt>
              <c:pt idx="74">
                <c:v>0.71603260869565222</c:v>
              </c:pt>
              <c:pt idx="75">
                <c:v>0.71753554502369665</c:v>
              </c:pt>
              <c:pt idx="76">
                <c:v>0.71954887218045116</c:v>
              </c:pt>
              <c:pt idx="77">
                <c:v>0.71984524351388257</c:v>
              </c:pt>
              <c:pt idx="78">
                <c:v>0.72235752557233313</c:v>
              </c:pt>
              <c:pt idx="79">
                <c:v>0.72244180939833114</c:v>
              </c:pt>
              <c:pt idx="80">
                <c:v>0.7253392005867253</c:v>
              </c:pt>
              <c:pt idx="81">
                <c:v>0.72536136662286466</c:v>
              </c:pt>
              <c:pt idx="82">
                <c:v>0.72771190162494515</c:v>
              </c:pt>
              <c:pt idx="83">
                <c:v>0.72813370473537609</c:v>
              </c:pt>
              <c:pt idx="84">
                <c:v>0.73070516379789008</c:v>
              </c:pt>
              <c:pt idx="85">
                <c:v>0.73137829912023455</c:v>
              </c:pt>
              <c:pt idx="86">
                <c:v>0.73247033441208198</c:v>
              </c:pt>
              <c:pt idx="87">
                <c:v>0.73618421052631577</c:v>
              </c:pt>
              <c:pt idx="88">
                <c:v>0.73620457604306866</c:v>
              </c:pt>
              <c:pt idx="89">
                <c:v>0.73745519713261654</c:v>
              </c:pt>
              <c:pt idx="90">
                <c:v>0.73932334997226845</c:v>
              </c:pt>
              <c:pt idx="91">
                <c:v>0.74427064387049835</c:v>
              </c:pt>
              <c:pt idx="92">
                <c:v>0.74445294567712317</c:v>
              </c:pt>
              <c:pt idx="93">
                <c:v>0.74586549062844543</c:v>
              </c:pt>
              <c:pt idx="94">
                <c:v>0.74828232354778268</c:v>
              </c:pt>
              <c:pt idx="95">
                <c:v>0.75063341778903858</c:v>
              </c:pt>
              <c:pt idx="96">
                <c:v>0.75106329747310485</c:v>
              </c:pt>
              <c:pt idx="97">
                <c:v>0.75118483412322279</c:v>
              </c:pt>
              <c:pt idx="98">
                <c:v>0.75388127853881282</c:v>
              </c:pt>
              <c:pt idx="99">
                <c:v>0.75485063135201724</c:v>
              </c:pt>
              <c:pt idx="100">
                <c:v>0.75678546141137593</c:v>
              </c:pt>
              <c:pt idx="101">
                <c:v>0.75683622463981182</c:v>
              </c:pt>
              <c:pt idx="102">
                <c:v>0.7581483230987246</c:v>
              </c:pt>
              <c:pt idx="103">
                <c:v>0.7581627006087438</c:v>
              </c:pt>
              <c:pt idx="104">
                <c:v>0.76305220883534142</c:v>
              </c:pt>
              <c:pt idx="105">
                <c:v>0.76388427003658133</c:v>
              </c:pt>
              <c:pt idx="106">
                <c:v>0.76470588235294112</c:v>
              </c:pt>
              <c:pt idx="107">
                <c:v>0.76534903280067279</c:v>
              </c:pt>
              <c:pt idx="108">
                <c:v>0.76692279546286135</c:v>
              </c:pt>
              <c:pt idx="109">
                <c:v>0.76729818780889625</c:v>
              </c:pt>
              <c:pt idx="110">
                <c:v>0.76843910806174953</c:v>
              </c:pt>
              <c:pt idx="111">
                <c:v>0.76982892690513216</c:v>
              </c:pt>
              <c:pt idx="112">
                <c:v>0.77099118602133909</c:v>
              </c:pt>
              <c:pt idx="113">
                <c:v>0.77165062916358251</c:v>
              </c:pt>
              <c:pt idx="114">
                <c:v>0.77250247279920869</c:v>
              </c:pt>
              <c:pt idx="115">
                <c:v>0.77484586929716404</c:v>
              </c:pt>
              <c:pt idx="116">
                <c:v>0.77750929368029742</c:v>
              </c:pt>
              <c:pt idx="117">
                <c:v>0.78002722014290571</c:v>
              </c:pt>
              <c:pt idx="118">
                <c:v>0.78143832864604257</c:v>
              </c:pt>
              <c:pt idx="119">
                <c:v>0.78339115351257593</c:v>
              </c:pt>
              <c:pt idx="120">
                <c:v>0.78340517241379315</c:v>
              </c:pt>
              <c:pt idx="121">
                <c:v>0.78447045389666004</c:v>
              </c:pt>
              <c:pt idx="122">
                <c:v>0.79115853658536583</c:v>
              </c:pt>
              <c:pt idx="123">
                <c:v>0.79214123006833714</c:v>
              </c:pt>
              <c:pt idx="124">
                <c:v>0.79420171498570846</c:v>
              </c:pt>
              <c:pt idx="125">
                <c:v>0.79420179286667936</c:v>
              </c:pt>
              <c:pt idx="126">
                <c:v>0.79430319250621295</c:v>
              </c:pt>
              <c:pt idx="127">
                <c:v>0.80129890211844745</c:v>
              </c:pt>
              <c:pt idx="128">
                <c:v>0.80210526315789477</c:v>
              </c:pt>
              <c:pt idx="129">
                <c:v>0.80266479663394108</c:v>
              </c:pt>
              <c:pt idx="130">
                <c:v>0.80288644132168629</c:v>
              </c:pt>
              <c:pt idx="131">
                <c:v>0.80574614065180106</c:v>
              </c:pt>
              <c:pt idx="132">
                <c:v>0.807477438762355</c:v>
              </c:pt>
              <c:pt idx="133">
                <c:v>0.80756518545721634</c:v>
              </c:pt>
              <c:pt idx="134">
                <c:v>0.81075616659927219</c:v>
              </c:pt>
              <c:pt idx="135">
                <c:v>0.81270417422867514</c:v>
              </c:pt>
              <c:pt idx="136">
                <c:v>0.81777176364456472</c:v>
              </c:pt>
              <c:pt idx="137">
                <c:v>0.81799838579499595</c:v>
              </c:pt>
              <c:pt idx="138">
                <c:v>0.8187177597641857</c:v>
              </c:pt>
              <c:pt idx="139">
                <c:v>0.82175226586102723</c:v>
              </c:pt>
              <c:pt idx="140">
                <c:v>0.82211757557344678</c:v>
              </c:pt>
              <c:pt idx="141">
                <c:v>0.82328767123287672</c:v>
              </c:pt>
              <c:pt idx="142">
                <c:v>0.82433460076045628</c:v>
              </c:pt>
              <c:pt idx="143">
                <c:v>0.82518337408312958</c:v>
              </c:pt>
              <c:pt idx="144">
                <c:v>0.83223487118034756</c:v>
              </c:pt>
              <c:pt idx="145">
                <c:v>0.8331216662433325</c:v>
              </c:pt>
              <c:pt idx="146">
                <c:v>0.83381642512077292</c:v>
              </c:pt>
              <c:pt idx="147">
                <c:v>0.83399366085578452</c:v>
              </c:pt>
              <c:pt idx="148">
                <c:v>0.83613202084539662</c:v>
              </c:pt>
              <c:pt idx="149">
                <c:v>0.8411622276029056</c:v>
              </c:pt>
              <c:pt idx="150">
                <c:v>0.8415240198785201</c:v>
              </c:pt>
              <c:pt idx="151">
                <c:v>0.84522706209453202</c:v>
              </c:pt>
              <c:pt idx="152">
                <c:v>0.85047596935221736</c:v>
              </c:pt>
              <c:pt idx="153">
                <c:v>0.85100960595961572</c:v>
              </c:pt>
              <c:pt idx="154">
                <c:v>0.85457063711911352</c:v>
              </c:pt>
              <c:pt idx="155">
                <c:v>0.86032944406314349</c:v>
              </c:pt>
              <c:pt idx="156">
                <c:v>0.86251415628539074</c:v>
              </c:pt>
              <c:pt idx="157">
                <c:v>0.86525592331343826</c:v>
              </c:pt>
              <c:pt idx="158">
                <c:v>0.86613826508146197</c:v>
              </c:pt>
              <c:pt idx="159">
                <c:v>0.86727480045610039</c:v>
              </c:pt>
              <c:pt idx="160">
                <c:v>0.86789431545236184</c:v>
              </c:pt>
              <c:pt idx="161">
                <c:v>0.87325783972125437</c:v>
              </c:pt>
              <c:pt idx="162">
                <c:v>0.87551113130395275</c:v>
              </c:pt>
              <c:pt idx="163">
                <c:v>0.87646001796945194</c:v>
              </c:pt>
              <c:pt idx="164">
                <c:v>0.87872828580793183</c:v>
              </c:pt>
              <c:pt idx="165">
                <c:v>0.881466255566975</c:v>
              </c:pt>
              <c:pt idx="166">
                <c:v>0.88459250446162996</c:v>
              </c:pt>
              <c:pt idx="167">
                <c:v>0.88726253503581443</c:v>
              </c:pt>
              <c:pt idx="168">
                <c:v>0.88784264490479181</c:v>
              </c:pt>
              <c:pt idx="169">
                <c:v>0.89885057471264362</c:v>
              </c:pt>
              <c:pt idx="170">
                <c:v>0.90219196280305547</c:v>
              </c:pt>
              <c:pt idx="171">
                <c:v>0.90665665665665662</c:v>
              </c:pt>
              <c:pt idx="172">
                <c:v>0.90858117991223797</c:v>
              </c:pt>
              <c:pt idx="173">
                <c:v>0.91210436270316508</c:v>
              </c:pt>
              <c:pt idx="174">
                <c:v>0.91334139459895203</c:v>
              </c:pt>
              <c:pt idx="175">
                <c:v>0.91824175824175824</c:v>
              </c:pt>
              <c:pt idx="176">
                <c:v>0.92603716913835177</c:v>
              </c:pt>
            </c:numLit>
          </c:val>
        </c:ser>
        <c:dLbls>
          <c:showLegendKey val="0"/>
          <c:showVal val="0"/>
          <c:showCatName val="0"/>
          <c:showSerName val="0"/>
          <c:showPercent val="0"/>
          <c:showBubbleSize val="0"/>
        </c:dLbls>
        <c:gapWidth val="70"/>
        <c:axId val="107383808"/>
        <c:axId val="110187264"/>
      </c:barChart>
      <c:catAx>
        <c:axId val="107383808"/>
        <c:scaling>
          <c:orientation val="minMax"/>
        </c:scaling>
        <c:delete val="1"/>
        <c:axPos val="l"/>
        <c:majorTickMark val="out"/>
        <c:minorTickMark val="none"/>
        <c:tickLblPos val="nextTo"/>
        <c:crossAx val="110187264"/>
        <c:crosses val="autoZero"/>
        <c:auto val="1"/>
        <c:lblAlgn val="ctr"/>
        <c:lblOffset val="100"/>
        <c:noMultiLvlLbl val="0"/>
      </c:catAx>
      <c:valAx>
        <c:axId val="110187264"/>
        <c:scaling>
          <c:orientation val="minMax"/>
        </c:scaling>
        <c:delete val="0"/>
        <c:axPos val="b"/>
        <c:majorGridlines/>
        <c:numFmt formatCode="0%" sourceLinked="0"/>
        <c:majorTickMark val="out"/>
        <c:minorTickMark val="none"/>
        <c:tickLblPos val="nextTo"/>
        <c:crossAx val="107383808"/>
        <c:crosses val="autoZero"/>
        <c:crossBetween val="between"/>
      </c:valAx>
    </c:plotArea>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10223360"/>
        <c:axId val="110224896"/>
      </c:barChart>
      <c:catAx>
        <c:axId val="110223360"/>
        <c:scaling>
          <c:orientation val="minMax"/>
        </c:scaling>
        <c:delete val="0"/>
        <c:axPos val="b"/>
        <c:majorTickMark val="out"/>
        <c:minorTickMark val="none"/>
        <c:tickLblPos val="nextTo"/>
        <c:crossAx val="110224896"/>
        <c:crosses val="autoZero"/>
        <c:auto val="1"/>
        <c:lblAlgn val="ctr"/>
        <c:lblOffset val="100"/>
        <c:noMultiLvlLbl val="0"/>
      </c:catAx>
      <c:valAx>
        <c:axId val="110224896"/>
        <c:scaling>
          <c:orientation val="minMax"/>
        </c:scaling>
        <c:delete val="0"/>
        <c:axPos val="l"/>
        <c:majorGridlines/>
        <c:majorTickMark val="out"/>
        <c:minorTickMark val="none"/>
        <c:tickLblPos val="nextTo"/>
        <c:crossAx val="110223360"/>
        <c:crosses val="autoZero"/>
        <c:crossBetween val="between"/>
      </c:valAx>
    </c:plotArea>
    <c:legend>
      <c:legendPos val="r"/>
      <c:overlay val="0"/>
    </c:legend>
    <c:plotVisOnly val="1"/>
    <c:dispBlanksAs val="gap"/>
    <c:showDLblsOverMax val="0"/>
  </c:chart>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GB" sz="1200" b="1" i="0" baseline="0">
                <a:effectLst/>
              </a:rPr>
              <a:t>Mothers not known initiating breastfeeding as a percentage of maternities by CCGs in England 2014/15 OT</a:t>
            </a:r>
            <a:br>
              <a:rPr lang="en-GB" sz="1200" b="1" i="0" baseline="0">
                <a:effectLst/>
              </a:rPr>
            </a:br>
            <a:r>
              <a:rPr lang="en-GB" sz="1200" b="1" i="0" baseline="0">
                <a:effectLst/>
              </a:rPr>
              <a:t>2014/15 Outturn Quarter Actual v Not knowns target 5%</a:t>
            </a:r>
            <a:endParaRPr lang="en-GB" sz="1200">
              <a:effectLst/>
            </a:endParaRPr>
          </a:p>
        </c:rich>
      </c:tx>
      <c:overlay val="0"/>
    </c:title>
    <c:autoTitleDeleted val="0"/>
    <c:plotArea>
      <c:layout>
        <c:manualLayout>
          <c:layoutTarget val="inner"/>
          <c:xMode val="edge"/>
          <c:yMode val="edge"/>
          <c:x val="1.3782628522786005E-2"/>
          <c:y val="6.823453608247422E-2"/>
          <c:w val="0.96867224029428756"/>
          <c:h val="0.90020049146749215"/>
        </c:manualLayout>
      </c:layout>
      <c:barChart>
        <c:barDir val="bar"/>
        <c:grouping val="clustered"/>
        <c:varyColors val="0"/>
        <c:ser>
          <c:idx val="0"/>
          <c:order val="0"/>
          <c:tx>
            <c:v>Qtr Actual % Not Known initiated BF</c:v>
          </c:tx>
          <c:spPr>
            <a:solidFill>
              <a:schemeClr val="accent6"/>
            </a:solidFill>
          </c:spPr>
          <c:invertIfNegative val="0"/>
          <c:dLbls>
            <c:dLbl>
              <c:idx val="170"/>
              <c:tx>
                <c:rich>
                  <a:bodyPr/>
                  <a:lstStyle/>
                  <a:p>
                    <a:r>
                      <a:rPr lang="en-GB"/>
                      <a:t>Sandwell </a:t>
                    </a:r>
                    <a:r>
                      <a:rPr lang="en-GB" sz="450"/>
                      <a:t>&amp;</a:t>
                    </a:r>
                    <a:r>
                      <a:rPr lang="en-GB"/>
                      <a:t> W Birmingham</a:t>
                    </a:r>
                  </a:p>
                </c:rich>
              </c:tx>
              <c:dLblPos val="outEnd"/>
              <c:showLegendKey val="0"/>
              <c:showVal val="0"/>
              <c:showCatName val="1"/>
              <c:showSerName val="0"/>
              <c:showPercent val="0"/>
              <c:showBubbleSize val="0"/>
            </c:dLbl>
            <c:txPr>
              <a:bodyPr/>
              <a:lstStyle/>
              <a:p>
                <a:pPr>
                  <a:defRPr sz="500"/>
                </a:pPr>
                <a:endParaRPr lang="en-US"/>
              </a:p>
            </c:txPr>
            <c:dLblPos val="outEnd"/>
            <c:showLegendKey val="0"/>
            <c:showVal val="0"/>
            <c:showCatName val="1"/>
            <c:showSerName val="0"/>
            <c:showPercent val="0"/>
            <c:showBubbleSize val="0"/>
            <c:showLeaderLines val="0"/>
          </c:dLbls>
          <c:cat>
            <c:strLit>
              <c:ptCount val="189"/>
              <c:pt idx="0">
                <c:v>Barnsley</c:v>
              </c:pt>
              <c:pt idx="1">
                <c:v>Bolton</c:v>
              </c:pt>
              <c:pt idx="2">
                <c:v>Darlington</c:v>
              </c:pt>
              <c:pt idx="3">
                <c:v>Durham Dales, Easington &amp; Sedgefield</c:v>
              </c:pt>
              <c:pt idx="4">
                <c:v>Greater Preston</c:v>
              </c:pt>
              <c:pt idx="5">
                <c:v>S Cheshire</c:v>
              </c:pt>
              <c:pt idx="6">
                <c:v>S Tees</c:v>
              </c:pt>
              <c:pt idx="7">
                <c:v>Vale Royal</c:v>
              </c:pt>
              <c:pt idx="8">
                <c:v>Luton</c:v>
              </c:pt>
              <c:pt idx="9">
                <c:v>Norwich</c:v>
              </c:pt>
              <c:pt idx="10">
                <c:v>S Norfolk</c:v>
              </c:pt>
              <c:pt idx="11">
                <c:v>Stoke On Trent</c:v>
              </c:pt>
              <c:pt idx="12">
                <c:v>Liverpool</c:v>
              </c:pt>
              <c:pt idx="13">
                <c:v>Wirral</c:v>
              </c:pt>
              <c:pt idx="14">
                <c:v>Rotherham</c:v>
              </c:pt>
              <c:pt idx="15">
                <c:v>Leicester City</c:v>
              </c:pt>
              <c:pt idx="16">
                <c:v>W Cheshire</c:v>
              </c:pt>
              <c:pt idx="17">
                <c:v>Gloucestershire</c:v>
              </c:pt>
              <c:pt idx="18">
                <c:v>E Surrey</c:v>
              </c:pt>
              <c:pt idx="19">
                <c:v>Chorley &amp; S Ribble</c:v>
              </c:pt>
              <c:pt idx="20">
                <c:v>Wigan Borough</c:v>
              </c:pt>
              <c:pt idx="21">
                <c:v>S Sefton</c:v>
              </c:pt>
              <c:pt idx="22">
                <c:v>Central Manchester</c:v>
              </c:pt>
              <c:pt idx="23">
                <c:v>E Lancashire</c:v>
              </c:pt>
              <c:pt idx="24">
                <c:v>Stafford &amp; Surrounds</c:v>
              </c:pt>
              <c:pt idx="25">
                <c:v>Sunderland</c:v>
              </c:pt>
              <c:pt idx="26">
                <c:v>Isle Of Wight</c:v>
              </c:pt>
              <c:pt idx="27">
                <c:v>Sheffield</c:v>
              </c:pt>
              <c:pt idx="28">
                <c:v>Hull</c:v>
              </c:pt>
              <c:pt idx="29">
                <c:v>N Derbyshire</c:v>
              </c:pt>
              <c:pt idx="30">
                <c:v>Calderdale</c:v>
              </c:pt>
              <c:pt idx="31">
                <c:v>Hartlepool &amp; Stockton-On-Tees</c:v>
              </c:pt>
              <c:pt idx="32">
                <c:v>S Tyneside</c:v>
              </c:pt>
              <c:pt idx="33">
                <c:v>Blackburn with Darwen</c:v>
              </c:pt>
              <c:pt idx="34">
                <c:v>Gateshead</c:v>
              </c:pt>
              <c:pt idx="35">
                <c:v>W Suffolk</c:v>
              </c:pt>
              <c:pt idx="36">
                <c:v>Wolverhampton</c:v>
              </c:pt>
              <c:pt idx="37">
                <c:v>Southern Derbyshire</c:v>
              </c:pt>
              <c:pt idx="38">
                <c:v>N Kirklees</c:v>
              </c:pt>
              <c:pt idx="39">
                <c:v>Eastbourne, Hailsham &amp; Seaford</c:v>
              </c:pt>
              <c:pt idx="40">
                <c:v>Crawley</c:v>
              </c:pt>
              <c:pt idx="41">
                <c:v>Warrington</c:v>
              </c:pt>
              <c:pt idx="42">
                <c:v>E Staffordshire</c:v>
              </c:pt>
              <c:pt idx="43">
                <c:v>N Durham</c:v>
              </c:pt>
              <c:pt idx="44">
                <c:v>Coventry &amp; Rugby</c:v>
              </c:pt>
              <c:pt idx="45">
                <c:v>S Warwickshire</c:v>
              </c:pt>
              <c:pt idx="46">
                <c:v>Salford</c:v>
              </c:pt>
              <c:pt idx="47">
                <c:v>Stockport</c:v>
              </c:pt>
              <c:pt idx="48">
                <c:v>Sutton</c:v>
              </c:pt>
              <c:pt idx="49">
                <c:v>Castle Point &amp; Rochford</c:v>
              </c:pt>
              <c:pt idx="50">
                <c:v>N W Surrey</c:v>
              </c:pt>
              <c:pt idx="51">
                <c:v>Blackpool</c:v>
              </c:pt>
              <c:pt idx="52">
                <c:v>Hastings &amp; Rother</c:v>
              </c:pt>
              <c:pt idx="53">
                <c:v>Basildon &amp; Brentwood</c:v>
              </c:pt>
              <c:pt idx="54">
                <c:v>Guildford &amp; Waverley</c:v>
              </c:pt>
              <c:pt idx="55">
                <c:v>N Staffordshire</c:v>
              </c:pt>
              <c:pt idx="56">
                <c:v>N Norfolk</c:v>
              </c:pt>
              <c:pt idx="57">
                <c:v>St Helens</c:v>
              </c:pt>
              <c:pt idx="58">
                <c:v>Doncaster</c:v>
              </c:pt>
              <c:pt idx="59">
                <c:v>Kernow</c:v>
              </c:pt>
              <c:pt idx="60">
                <c:v>Wakefield</c:v>
              </c:pt>
              <c:pt idx="61">
                <c:v>Swindon</c:v>
              </c:pt>
              <c:pt idx="62">
                <c:v>Southport &amp; Formby</c:v>
              </c:pt>
              <c:pt idx="63">
                <c:v>W Leicestershire</c:v>
              </c:pt>
              <c:pt idx="64">
                <c:v>Northumberland</c:v>
              </c:pt>
              <c:pt idx="65">
                <c:v>Halton</c:v>
              </c:pt>
              <c:pt idx="66">
                <c:v>Walsall</c:v>
              </c:pt>
              <c:pt idx="67">
                <c:v>Trafford</c:v>
              </c:pt>
              <c:pt idx="68">
                <c:v>Herts Valleys</c:v>
              </c:pt>
              <c:pt idx="69">
                <c:v>Greater Huddersfield</c:v>
              </c:pt>
              <c:pt idx="70">
                <c:v>S Manchester</c:v>
              </c:pt>
              <c:pt idx="71">
                <c:v>Slough</c:v>
              </c:pt>
              <c:pt idx="72">
                <c:v>Bassetlaw</c:v>
              </c:pt>
              <c:pt idx="73">
                <c:v>Knowsley</c:v>
              </c:pt>
              <c:pt idx="74">
                <c:v>N Hampshire</c:v>
              </c:pt>
              <c:pt idx="75">
                <c:v>Newcastle N &amp; E</c:v>
              </c:pt>
              <c:pt idx="76">
                <c:v>Great Yarmouth &amp; Waveney</c:v>
              </c:pt>
              <c:pt idx="77">
                <c:v>Windsor, Ascot &amp; Maidenhead</c:v>
              </c:pt>
              <c:pt idx="78">
                <c:v>N Tyneside</c:v>
              </c:pt>
              <c:pt idx="79">
                <c:v>Bedfordshire</c:v>
              </c:pt>
              <c:pt idx="80">
                <c:v>E Leicestershire &amp; Rutland</c:v>
              </c:pt>
              <c:pt idx="81">
                <c:v>City &amp; Hackney</c:v>
              </c:pt>
              <c:pt idx="82">
                <c:v>Somerset</c:v>
              </c:pt>
              <c:pt idx="83">
                <c:v>Ipswich &amp; E Suffolk</c:v>
              </c:pt>
              <c:pt idx="84">
                <c:v>Rushcliffe</c:v>
              </c:pt>
              <c:pt idx="85">
                <c:v>Bradford Districts</c:v>
              </c:pt>
              <c:pt idx="86">
                <c:v>Erewash</c:v>
              </c:pt>
              <c:pt idx="87">
                <c:v>Nottingham N &amp; East</c:v>
              </c:pt>
              <c:pt idx="88">
                <c:v>N E Essex</c:v>
              </c:pt>
              <c:pt idx="89">
                <c:v>Harrow</c:v>
              </c:pt>
              <c:pt idx="90">
                <c:v>N &amp; W Reading</c:v>
              </c:pt>
              <c:pt idx="91">
                <c:v>Hillingdon</c:v>
              </c:pt>
              <c:pt idx="92">
                <c:v>Surrey Downs</c:v>
              </c:pt>
              <c:pt idx="93">
                <c:v>Horsham &amp; Mid Sussex</c:v>
              </c:pt>
              <c:pt idx="94">
                <c:v>Portsmouth</c:v>
              </c:pt>
              <c:pt idx="95">
                <c:v>Harrogate &amp; Rural District</c:v>
              </c:pt>
              <c:pt idx="96">
                <c:v>Wokingham</c:v>
              </c:pt>
              <c:pt idx="97">
                <c:v>Bury</c:v>
              </c:pt>
              <c:pt idx="98">
                <c:v>Fareham &amp; Gosport</c:v>
              </c:pt>
              <c:pt idx="99">
                <c:v>Hounslow</c:v>
              </c:pt>
              <c:pt idx="100">
                <c:v>N Lincolnshire</c:v>
              </c:pt>
              <c:pt idx="101">
                <c:v>Wandsworth</c:v>
              </c:pt>
              <c:pt idx="102">
                <c:v>Dorset</c:v>
              </c:pt>
              <c:pt idx="103">
                <c:v>Nottingham City</c:v>
              </c:pt>
              <c:pt idx="104">
                <c:v>Newbury &amp; District</c:v>
              </c:pt>
              <c:pt idx="105">
                <c:v>Oxfordshire</c:v>
              </c:pt>
              <c:pt idx="106">
                <c:v>Redditch &amp; Bromsgrove</c:v>
              </c:pt>
              <c:pt idx="107">
                <c:v>Hambleton, Richmondshire &amp; Whitby</c:v>
              </c:pt>
              <c:pt idx="108">
                <c:v>Cumbria</c:v>
              </c:pt>
              <c:pt idx="109">
                <c:v>Brighton &amp; Hove</c:v>
              </c:pt>
              <c:pt idx="110">
                <c:v>Wiltshire</c:v>
              </c:pt>
              <c:pt idx="111">
                <c:v>N E Hampshire &amp; Farnham</c:v>
              </c:pt>
              <c:pt idx="112">
                <c:v>Herefordshire</c:v>
              </c:pt>
              <c:pt idx="113">
                <c:v>Bracknell &amp; Ascot</c:v>
              </c:pt>
              <c:pt idx="114">
                <c:v>Swale</c:v>
              </c:pt>
              <c:pt idx="115">
                <c:v>E &amp; N Hertfordshire</c:v>
              </c:pt>
              <c:pt idx="116">
                <c:v>N E Lincolnshire</c:v>
              </c:pt>
              <c:pt idx="117">
                <c:v>S Reading</c:v>
              </c:pt>
              <c:pt idx="118">
                <c:v>S Eastern Hampshire</c:v>
              </c:pt>
              <c:pt idx="119">
                <c:v>W Norfolk</c:v>
              </c:pt>
              <c:pt idx="120">
                <c:v>Thurrock</c:v>
              </c:pt>
              <c:pt idx="121">
                <c:v>Medway</c:v>
              </c:pt>
              <c:pt idx="122">
                <c:v>High Weald Lewes Havens</c:v>
              </c:pt>
              <c:pt idx="123">
                <c:v>N Somerset</c:v>
              </c:pt>
              <c:pt idx="124">
                <c:v>Bristol</c:v>
              </c:pt>
              <c:pt idx="125">
                <c:v>Barnet</c:v>
              </c:pt>
              <c:pt idx="126">
                <c:v>Lambeth</c:v>
              </c:pt>
              <c:pt idx="127">
                <c:v>Southwark</c:v>
              </c:pt>
              <c:pt idx="128">
                <c:v>N Manchester</c:v>
              </c:pt>
              <c:pt idx="129">
                <c:v>Lancashire North</c:v>
              </c:pt>
              <c:pt idx="130">
                <c:v>Se Staffordshire &amp; Seisdon Peninsula</c:v>
              </c:pt>
              <c:pt idx="131">
                <c:v>S Gloucestershire</c:v>
              </c:pt>
              <c:pt idx="132">
                <c:v>Northern, Eastern &amp; Western Devon</c:v>
              </c:pt>
              <c:pt idx="133">
                <c:v>Richmond</c:v>
              </c:pt>
              <c:pt idx="134">
                <c:v>Haringey</c:v>
              </c:pt>
              <c:pt idx="135">
                <c:v>W Kent</c:v>
              </c:pt>
              <c:pt idx="136">
                <c:v>Telford &amp; Wrekin</c:v>
              </c:pt>
              <c:pt idx="137">
                <c:v>Corby</c:v>
              </c:pt>
              <c:pt idx="138">
                <c:v>Enfield</c:v>
              </c:pt>
              <c:pt idx="139">
                <c:v>Kingston</c:v>
              </c:pt>
              <c:pt idx="140">
                <c:v>Bath &amp; N E Somerset</c:v>
              </c:pt>
              <c:pt idx="141">
                <c:v>Nene</c:v>
              </c:pt>
              <c:pt idx="142">
                <c:v>Southampton</c:v>
              </c:pt>
              <c:pt idx="143">
                <c:v>Mid Essex</c:v>
              </c:pt>
              <c:pt idx="144">
                <c:v>Mansfield &amp; Ashfield</c:v>
              </c:pt>
              <c:pt idx="145">
                <c:v>S Lincolnshire</c:v>
              </c:pt>
              <c:pt idx="146">
                <c:v>E Riding of Yorkshire</c:v>
              </c:pt>
              <c:pt idx="147">
                <c:v>S Worcestershire</c:v>
              </c:pt>
              <c:pt idx="148">
                <c:v>Oldham</c:v>
              </c:pt>
              <c:pt idx="149">
                <c:v>Wyre Forest</c:v>
              </c:pt>
              <c:pt idx="150">
                <c:v>Leeds West</c:v>
              </c:pt>
              <c:pt idx="151">
                <c:v>Chiltern</c:v>
              </c:pt>
              <c:pt idx="152">
                <c:v>Havering</c:v>
              </c:pt>
              <c:pt idx="153">
                <c:v>Leeds S &amp; East</c:v>
              </c:pt>
              <c:pt idx="154">
                <c:v>Heywood, Middleton &amp; Rochdale</c:v>
              </c:pt>
              <c:pt idx="155">
                <c:v>Central London (Westminster)</c:v>
              </c:pt>
              <c:pt idx="156">
                <c:v>Leeds North</c:v>
              </c:pt>
              <c:pt idx="157">
                <c:v>Newham</c:v>
              </c:pt>
              <c:pt idx="158">
                <c:v>Islington</c:v>
              </c:pt>
              <c:pt idx="159">
                <c:v>Aylesbury Vale</c:v>
              </c:pt>
              <c:pt idx="160">
                <c:v>Coastal W Sussex</c:v>
              </c:pt>
              <c:pt idx="161">
                <c:v>Hammersmith &amp; Fulham</c:v>
              </c:pt>
              <c:pt idx="162">
                <c:v>Brent</c:v>
              </c:pt>
              <c:pt idx="163">
                <c:v>W Hampshire</c:v>
              </c:pt>
              <c:pt idx="164">
                <c:v>Thanet</c:v>
              </c:pt>
              <c:pt idx="165">
                <c:v>Birmingham S &amp; Central</c:v>
              </c:pt>
              <c:pt idx="166">
                <c:v>W Essex</c:v>
              </c:pt>
              <c:pt idx="167">
                <c:v>Eastern Cheshire</c:v>
              </c:pt>
              <c:pt idx="168">
                <c:v>Camden</c:v>
              </c:pt>
              <c:pt idx="169">
                <c:v>Lewisham</c:v>
              </c:pt>
              <c:pt idx="170">
                <c:v>Dudley</c:v>
              </c:pt>
              <c:pt idx="171">
                <c:v>Ealing</c:v>
              </c:pt>
              <c:pt idx="172">
                <c:v>W London</c:v>
              </c:pt>
              <c:pt idx="173">
                <c:v>Dartford, Gravesham &amp; Swanley</c:v>
              </c:pt>
              <c:pt idx="174">
                <c:v>Solihull</c:v>
              </c:pt>
              <c:pt idx="175">
                <c:v>Canterbury &amp; Coastal</c:v>
              </c:pt>
              <c:pt idx="176">
                <c:v>Ashford</c:v>
              </c:pt>
              <c:pt idx="177">
                <c:v>Redbridge</c:v>
              </c:pt>
              <c:pt idx="178">
                <c:v>Waltham Forest</c:v>
              </c:pt>
              <c:pt idx="179">
                <c:v>S Kent Coast</c:v>
              </c:pt>
              <c:pt idx="180">
                <c:v>Lincolnshire East</c:v>
              </c:pt>
              <c:pt idx="181">
                <c:v>Vale Of York</c:v>
              </c:pt>
              <c:pt idx="182">
                <c:v>Tower Hamlets</c:v>
              </c:pt>
              <c:pt idx="183">
                <c:v>S W Lincolnshire</c:v>
              </c:pt>
              <c:pt idx="184">
                <c:v>Newark &amp; Sherwood</c:v>
              </c:pt>
              <c:pt idx="185">
                <c:v>Lincolnshire West</c:v>
              </c:pt>
              <c:pt idx="186">
                <c:v>Scarborough &amp; Ryedale</c:v>
              </c:pt>
              <c:pt idx="187">
                <c:v>Greenwich</c:v>
              </c:pt>
              <c:pt idx="188">
                <c:v>Sandwell &amp; W Birmingham</c:v>
              </c:pt>
            </c:strLit>
          </c:cat>
          <c:val>
            <c:numLit>
              <c:formatCode>General</c:formatCode>
              <c:ptCount val="189"/>
              <c:pt idx="0">
                <c:v>0</c:v>
              </c:pt>
              <c:pt idx="1">
                <c:v>0</c:v>
              </c:pt>
              <c:pt idx="2">
                <c:v>0</c:v>
              </c:pt>
              <c:pt idx="3">
                <c:v>0</c:v>
              </c:pt>
              <c:pt idx="4">
                <c:v>0</c:v>
              </c:pt>
              <c:pt idx="5">
                <c:v>0</c:v>
              </c:pt>
              <c:pt idx="6">
                <c:v>0</c:v>
              </c:pt>
              <c:pt idx="7">
                <c:v>0</c:v>
              </c:pt>
              <c:pt idx="8">
                <c:v>0</c:v>
              </c:pt>
              <c:pt idx="9">
                <c:v>0</c:v>
              </c:pt>
              <c:pt idx="10">
                <c:v>0</c:v>
              </c:pt>
              <c:pt idx="11">
                <c:v>0</c:v>
              </c:pt>
              <c:pt idx="12">
                <c:v>1.7140898183064793E-4</c:v>
              </c:pt>
              <c:pt idx="13">
                <c:v>3.0303030303030303E-4</c:v>
              </c:pt>
              <c:pt idx="14">
                <c:v>3.5945363048166788E-4</c:v>
              </c:pt>
              <c:pt idx="15">
                <c:v>3.6589828027808267E-4</c:v>
              </c:pt>
              <c:pt idx="16">
                <c:v>4.1237113402061858E-4</c:v>
              </c:pt>
              <c:pt idx="17">
                <c:v>4.6389361373125099E-4</c:v>
              </c:pt>
              <c:pt idx="18">
                <c:v>4.8309178743961351E-4</c:v>
              </c:pt>
              <c:pt idx="19">
                <c:v>5.2356020942408382E-4</c:v>
              </c:pt>
              <c:pt idx="20">
                <c:v>5.7306590257879652E-4</c:v>
              </c:pt>
              <c:pt idx="21">
                <c:v>6.1614294516327791E-4</c:v>
              </c:pt>
              <c:pt idx="22">
                <c:v>6.4536947402387866E-4</c:v>
              </c:pt>
              <c:pt idx="23">
                <c:v>6.8274920345926264E-4</c:v>
              </c:pt>
              <c:pt idx="24">
                <c:v>6.863417982155113E-4</c:v>
              </c:pt>
              <c:pt idx="25">
                <c:v>7.3855243722304289E-4</c:v>
              </c:pt>
              <c:pt idx="26">
                <c:v>7.6511094108645751E-4</c:v>
              </c:pt>
              <c:pt idx="27">
                <c:v>7.7315602288541827E-4</c:v>
              </c:pt>
              <c:pt idx="28">
                <c:v>1.1004126547455295E-3</c:v>
              </c:pt>
              <c:pt idx="29">
                <c:v>1.1393847322445879E-3</c:v>
              </c:pt>
              <c:pt idx="30">
                <c:v>1.2053033346725592E-3</c:v>
              </c:pt>
              <c:pt idx="31">
                <c:v>1.2128562765312311E-3</c:v>
              </c:pt>
              <c:pt idx="32">
                <c:v>1.2911555842479018E-3</c:v>
              </c:pt>
              <c:pt idx="33">
                <c:v>1.3175230566534915E-3</c:v>
              </c:pt>
              <c:pt idx="34">
                <c:v>1.3256738842244808E-3</c:v>
              </c:pt>
              <c:pt idx="35">
                <c:v>1.4170996693434106E-3</c:v>
              </c:pt>
              <c:pt idx="36">
                <c:v>1.4701558365186711E-3</c:v>
              </c:pt>
              <c:pt idx="37">
                <c:v>1.5195002532500423E-3</c:v>
              </c:pt>
              <c:pt idx="38">
                <c:v>1.567398119122257E-3</c:v>
              </c:pt>
              <c:pt idx="39">
                <c:v>1.6602102933038186E-3</c:v>
              </c:pt>
              <c:pt idx="40">
                <c:v>1.7371163867979154E-3</c:v>
              </c:pt>
              <c:pt idx="41">
                <c:v>1.7785682525566918E-3</c:v>
              </c:pt>
              <c:pt idx="42">
                <c:v>2.018842530282638E-3</c:v>
              </c:pt>
              <c:pt idx="43">
                <c:v>2.0610057708161582E-3</c:v>
              </c:pt>
              <c:pt idx="44">
                <c:v>2.2116366110922084E-3</c:v>
              </c:pt>
              <c:pt idx="45">
                <c:v>2.3428348301444747E-3</c:v>
              </c:pt>
              <c:pt idx="46">
                <c:v>2.3550191345304682E-3</c:v>
              </c:pt>
              <c:pt idx="47">
                <c:v>2.3894862604540022E-3</c:v>
              </c:pt>
              <c:pt idx="48">
                <c:v>2.4449877750611247E-3</c:v>
              </c:pt>
              <c:pt idx="49">
                <c:v>2.4984384759525295E-3</c:v>
              </c:pt>
              <c:pt idx="50">
                <c:v>2.5539818899465985E-3</c:v>
              </c:pt>
              <c:pt idx="51">
                <c:v>2.5906735751295338E-3</c:v>
              </c:pt>
              <c:pt idx="52">
                <c:v>2.7352297592997811E-3</c:v>
              </c:pt>
              <c:pt idx="53">
                <c:v>2.7872406317745431E-3</c:v>
              </c:pt>
              <c:pt idx="54">
                <c:v>2.9055690072639223E-3</c:v>
              </c:pt>
              <c:pt idx="55">
                <c:v>2.9469548133595285E-3</c:v>
              </c:pt>
              <c:pt idx="56">
                <c:v>3.041825095057034E-3</c:v>
              </c:pt>
              <c:pt idx="57">
                <c:v>3.376748673420164E-3</c:v>
              </c:pt>
              <c:pt idx="58">
                <c:v>3.3783783783783786E-3</c:v>
              </c:pt>
              <c:pt idx="59">
                <c:v>3.4331489605187869E-3</c:v>
              </c:pt>
              <c:pt idx="60">
                <c:v>3.5167043456417984E-3</c:v>
              </c:pt>
              <c:pt idx="61">
                <c:v>3.7735849056603774E-3</c:v>
              </c:pt>
              <c:pt idx="62">
                <c:v>3.8240917782026767E-3</c:v>
              </c:pt>
              <c:pt idx="63">
                <c:v>3.886729594669628E-3</c:v>
              </c:pt>
              <c:pt idx="64">
                <c:v>4.1167664670658686E-3</c:v>
              </c:pt>
              <c:pt idx="65">
                <c:v>4.1522491349480972E-3</c:v>
              </c:pt>
              <c:pt idx="66">
                <c:v>4.1736227045075123E-3</c:v>
              </c:pt>
              <c:pt idx="67">
                <c:v>4.5540796963946866E-3</c:v>
              </c:pt>
              <c:pt idx="68">
                <c:v>4.6277392132843334E-3</c:v>
              </c:pt>
              <c:pt idx="69">
                <c:v>4.7186932849364793E-3</c:v>
              </c:pt>
              <c:pt idx="70">
                <c:v>5.0297210791037956E-3</c:v>
              </c:pt>
              <c:pt idx="71">
                <c:v>5.0462573591253156E-3</c:v>
              </c:pt>
              <c:pt idx="72">
                <c:v>5.0718512256973797E-3</c:v>
              </c:pt>
              <c:pt idx="73">
                <c:v>5.1652892561983473E-3</c:v>
              </c:pt>
              <c:pt idx="74">
                <c:v>5.2567731500202186E-3</c:v>
              </c:pt>
              <c:pt idx="75">
                <c:v>5.263157894736842E-3</c:v>
              </c:pt>
              <c:pt idx="76">
                <c:v>5.270092226613966E-3</c:v>
              </c:pt>
              <c:pt idx="77">
                <c:v>5.4380664652567976E-3</c:v>
              </c:pt>
              <c:pt idx="78">
                <c:v>5.507113354749885E-3</c:v>
              </c:pt>
              <c:pt idx="79">
                <c:v>5.5762081784386614E-3</c:v>
              </c:pt>
              <c:pt idx="80">
                <c:v>5.6534752244762222E-3</c:v>
              </c:pt>
              <c:pt idx="81">
                <c:v>5.7142857142857143E-3</c:v>
              </c:pt>
              <c:pt idx="82">
                <c:v>6.243114212265883E-3</c:v>
              </c:pt>
              <c:pt idx="83">
                <c:v>6.4118372379778051E-3</c:v>
              </c:pt>
              <c:pt idx="84">
                <c:v>6.4874884151992582E-3</c:v>
              </c:pt>
              <c:pt idx="85">
                <c:v>6.6577896138482022E-3</c:v>
              </c:pt>
              <c:pt idx="86">
                <c:v>7.2072072072072073E-3</c:v>
              </c:pt>
              <c:pt idx="87">
                <c:v>7.3800738007380072E-3</c:v>
              </c:pt>
              <c:pt idx="88">
                <c:v>7.4584050487664947E-3</c:v>
              </c:pt>
              <c:pt idx="89">
                <c:v>7.47430706944877E-3</c:v>
              </c:pt>
              <c:pt idx="90">
                <c:v>7.621951219512195E-3</c:v>
              </c:pt>
              <c:pt idx="91">
                <c:v>8.3820167640335282E-3</c:v>
              </c:pt>
              <c:pt idx="92">
                <c:v>8.579272477693892E-3</c:v>
              </c:pt>
              <c:pt idx="93">
                <c:v>8.6324398000908673E-3</c:v>
              </c:pt>
              <c:pt idx="94">
                <c:v>8.730447435431065E-3</c:v>
              </c:pt>
              <c:pt idx="95">
                <c:v>8.8430361090641122E-3</c:v>
              </c:pt>
              <c:pt idx="96">
                <c:v>8.9874176153385259E-3</c:v>
              </c:pt>
              <c:pt idx="97">
                <c:v>9.3180855569673874E-3</c:v>
              </c:pt>
              <c:pt idx="98">
                <c:v>9.3966369930761628E-3</c:v>
              </c:pt>
              <c:pt idx="99">
                <c:v>1.026026026026026E-2</c:v>
              </c:pt>
              <c:pt idx="100">
                <c:v>1.0262257696693273E-2</c:v>
              </c:pt>
              <c:pt idx="101">
                <c:v>1.0324760653275766E-2</c:v>
              </c:pt>
              <c:pt idx="102">
                <c:v>1.0518934081346423E-2</c:v>
              </c:pt>
              <c:pt idx="103">
                <c:v>1.0841385811925524E-2</c:v>
              </c:pt>
              <c:pt idx="104">
                <c:v>1.088646967340591E-2</c:v>
              </c:pt>
              <c:pt idx="105">
                <c:v>1.0895883777239709E-2</c:v>
              </c:pt>
              <c:pt idx="106">
                <c:v>1.0983263598326359E-2</c:v>
              </c:pt>
              <c:pt idx="107">
                <c:v>1.1058451816745656E-2</c:v>
              </c:pt>
              <c:pt idx="108">
                <c:v>1.1181434599156118E-2</c:v>
              </c:pt>
              <c:pt idx="109">
                <c:v>1.1471648639790232E-2</c:v>
              </c:pt>
              <c:pt idx="110">
                <c:v>1.1789473684210527E-2</c:v>
              </c:pt>
              <c:pt idx="111">
                <c:v>1.1885895404120444E-2</c:v>
              </c:pt>
              <c:pt idx="112">
                <c:v>1.2012012012012012E-2</c:v>
              </c:pt>
              <c:pt idx="113">
                <c:v>1.2328767123287671E-2</c:v>
              </c:pt>
              <c:pt idx="114">
                <c:v>1.2480499219968799E-2</c:v>
              </c:pt>
              <c:pt idx="115">
                <c:v>1.2785388127853882E-2</c:v>
              </c:pt>
              <c:pt idx="116">
                <c:v>1.3118062563067608E-2</c:v>
              </c:pt>
              <c:pt idx="117">
                <c:v>1.3469827586206896E-2</c:v>
              </c:pt>
              <c:pt idx="118">
                <c:v>1.3638577691183634E-2</c:v>
              </c:pt>
              <c:pt idx="119">
                <c:v>1.4223871366728509E-2</c:v>
              </c:pt>
              <c:pt idx="120">
                <c:v>1.4553990610328639E-2</c:v>
              </c:pt>
              <c:pt idx="121">
                <c:v>1.4738598442714126E-2</c:v>
              </c:pt>
              <c:pt idx="122">
                <c:v>1.5235457063711912E-2</c:v>
              </c:pt>
              <c:pt idx="123">
                <c:v>1.5787099684258007E-2</c:v>
              </c:pt>
              <c:pt idx="124">
                <c:v>1.64058939693149E-2</c:v>
              </c:pt>
              <c:pt idx="125">
                <c:v>1.6467359341305627E-2</c:v>
              </c:pt>
              <c:pt idx="126">
                <c:v>1.6894781864841744E-2</c:v>
              </c:pt>
              <c:pt idx="127">
                <c:v>1.9092542677448338E-2</c:v>
              </c:pt>
              <c:pt idx="128">
                <c:v>1.912928759894459E-2</c:v>
              </c:pt>
              <c:pt idx="129">
                <c:v>1.9317450096587252E-2</c:v>
              </c:pt>
              <c:pt idx="130">
                <c:v>1.943127962085308E-2</c:v>
              </c:pt>
              <c:pt idx="131">
                <c:v>2.072538860103627E-2</c:v>
              </c:pt>
              <c:pt idx="132">
                <c:v>2.1595468491857447E-2</c:v>
              </c:pt>
              <c:pt idx="133">
                <c:v>2.1765417170495769E-2</c:v>
              </c:pt>
              <c:pt idx="134">
                <c:v>2.1940516821062895E-2</c:v>
              </c:pt>
              <c:pt idx="135">
                <c:v>2.198432422099025E-2</c:v>
              </c:pt>
              <c:pt idx="136">
                <c:v>2.2310361923648984E-2</c:v>
              </c:pt>
              <c:pt idx="137">
                <c:v>2.3231256599788808E-2</c:v>
              </c:pt>
              <c:pt idx="138">
                <c:v>2.3261117445838083E-2</c:v>
              </c:pt>
              <c:pt idx="139">
                <c:v>2.4019215372297838E-2</c:v>
              </c:pt>
              <c:pt idx="140">
                <c:v>2.4295969077857537E-2</c:v>
              </c:pt>
              <c:pt idx="141">
                <c:v>2.4536604880650754E-2</c:v>
              </c:pt>
              <c:pt idx="142">
                <c:v>2.463343108504399E-2</c:v>
              </c:pt>
              <c:pt idx="143">
                <c:v>2.5519139354515889E-2</c:v>
              </c:pt>
              <c:pt idx="144">
                <c:v>2.5547445255474453E-2</c:v>
              </c:pt>
              <c:pt idx="145">
                <c:v>2.6064844246662427E-2</c:v>
              </c:pt>
              <c:pt idx="146">
                <c:v>2.6997041420118342E-2</c:v>
              </c:pt>
              <c:pt idx="147">
                <c:v>2.7869453612027868E-2</c:v>
              </c:pt>
              <c:pt idx="148">
                <c:v>2.8623629719853837E-2</c:v>
              </c:pt>
              <c:pt idx="149">
                <c:v>2.8917910447761194E-2</c:v>
              </c:pt>
              <c:pt idx="150">
                <c:v>2.9183400267737618E-2</c:v>
              </c:pt>
              <c:pt idx="151">
                <c:v>2.9403368541250356E-2</c:v>
              </c:pt>
              <c:pt idx="152">
                <c:v>3.0263157894736843E-2</c:v>
              </c:pt>
              <c:pt idx="153">
                <c:v>3.16615298402914E-2</c:v>
              </c:pt>
              <c:pt idx="154">
                <c:v>3.3192090395480225E-2</c:v>
              </c:pt>
              <c:pt idx="155">
                <c:v>3.3313503866745982E-2</c:v>
              </c:pt>
              <c:pt idx="156">
                <c:v>3.3360790774299834E-2</c:v>
              </c:pt>
              <c:pt idx="157">
                <c:v>3.3543673198272998E-2</c:v>
              </c:pt>
              <c:pt idx="158">
                <c:v>3.3573141486810551E-2</c:v>
              </c:pt>
              <c:pt idx="159">
                <c:v>3.37275514673675E-2</c:v>
              </c:pt>
              <c:pt idx="160">
                <c:v>3.4041630529054637E-2</c:v>
              </c:pt>
              <c:pt idx="161">
                <c:v>3.4786437692646409E-2</c:v>
              </c:pt>
              <c:pt idx="162">
                <c:v>3.5153797865662272E-2</c:v>
              </c:pt>
              <c:pt idx="163">
                <c:v>3.5687167805618827E-2</c:v>
              </c:pt>
              <c:pt idx="164">
                <c:v>3.6352040816326529E-2</c:v>
              </c:pt>
              <c:pt idx="165">
                <c:v>3.6947141316073358E-2</c:v>
              </c:pt>
              <c:pt idx="166">
                <c:v>3.8497074222359103E-2</c:v>
              </c:pt>
              <c:pt idx="167">
                <c:v>3.8588754134509372E-2</c:v>
              </c:pt>
              <c:pt idx="168">
                <c:v>3.9080459770114942E-2</c:v>
              </c:pt>
              <c:pt idx="169">
                <c:v>3.9864099660249154E-2</c:v>
              </c:pt>
              <c:pt idx="170">
                <c:v>3.9932030586236192E-2</c:v>
              </c:pt>
              <c:pt idx="171">
                <c:v>4.0694519804666304E-2</c:v>
              </c:pt>
              <c:pt idx="172">
                <c:v>4.0940766550522645E-2</c:v>
              </c:pt>
              <c:pt idx="173">
                <c:v>4.224483502929386E-2</c:v>
              </c:pt>
              <c:pt idx="174">
                <c:v>4.7505938242280284E-2</c:v>
              </c:pt>
              <c:pt idx="175">
                <c:v>4.8252911813643926E-2</c:v>
              </c:pt>
              <c:pt idx="176">
                <c:v>4.9592391304347824E-2</c:v>
              </c:pt>
              <c:pt idx="177">
                <c:v>5.0219405168210628E-2</c:v>
              </c:pt>
              <c:pt idx="178">
                <c:v>5.2773411183471813E-2</c:v>
              </c:pt>
              <c:pt idx="179">
                <c:v>5.3624627606752732E-2</c:v>
              </c:pt>
              <c:pt idx="180">
                <c:v>5.3735255570117955E-2</c:v>
              </c:pt>
              <c:pt idx="181">
                <c:v>5.7422113622480148E-2</c:v>
              </c:pt>
              <c:pt idx="182">
                <c:v>5.7466163745285112E-2</c:v>
              </c:pt>
              <c:pt idx="183">
                <c:v>8.2247557003257324E-2</c:v>
              </c:pt>
              <c:pt idx="184">
                <c:v>8.6206896551724144E-2</c:v>
              </c:pt>
              <c:pt idx="185">
                <c:v>9.461663947797716E-2</c:v>
              </c:pt>
              <c:pt idx="186">
                <c:v>0.10530896431679722</c:v>
              </c:pt>
              <c:pt idx="187">
                <c:v>0.16248153618906944</c:v>
              </c:pt>
              <c:pt idx="188">
                <c:v>0.18154876948846799</c:v>
              </c:pt>
            </c:numLit>
          </c:val>
        </c:ser>
        <c:dLbls>
          <c:showLegendKey val="0"/>
          <c:showVal val="0"/>
          <c:showCatName val="0"/>
          <c:showSerName val="0"/>
          <c:showPercent val="0"/>
          <c:showBubbleSize val="0"/>
        </c:dLbls>
        <c:gapWidth val="70"/>
        <c:axId val="110126208"/>
        <c:axId val="110127744"/>
      </c:barChart>
      <c:catAx>
        <c:axId val="110126208"/>
        <c:scaling>
          <c:orientation val="minMax"/>
        </c:scaling>
        <c:delete val="1"/>
        <c:axPos val="l"/>
        <c:numFmt formatCode="General" sourceLinked="1"/>
        <c:majorTickMark val="out"/>
        <c:minorTickMark val="none"/>
        <c:tickLblPos val="nextTo"/>
        <c:crossAx val="110127744"/>
        <c:crosses val="autoZero"/>
        <c:auto val="1"/>
        <c:lblAlgn val="ctr"/>
        <c:lblOffset val="100"/>
        <c:noMultiLvlLbl val="0"/>
      </c:catAx>
      <c:valAx>
        <c:axId val="110127744"/>
        <c:scaling>
          <c:orientation val="minMax"/>
        </c:scaling>
        <c:delete val="0"/>
        <c:axPos val="b"/>
        <c:majorGridlines/>
        <c:numFmt formatCode="0%" sourceLinked="0"/>
        <c:majorTickMark val="out"/>
        <c:minorTickMark val="none"/>
        <c:tickLblPos val="nextTo"/>
        <c:crossAx val="110126208"/>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28530688"/>
        <c:axId val="128544768"/>
      </c:barChart>
      <c:catAx>
        <c:axId val="128530688"/>
        <c:scaling>
          <c:orientation val="minMax"/>
        </c:scaling>
        <c:delete val="0"/>
        <c:axPos val="b"/>
        <c:majorTickMark val="out"/>
        <c:minorTickMark val="none"/>
        <c:tickLblPos val="nextTo"/>
        <c:crossAx val="128544768"/>
        <c:crosses val="autoZero"/>
        <c:auto val="1"/>
        <c:lblAlgn val="ctr"/>
        <c:lblOffset val="100"/>
        <c:noMultiLvlLbl val="0"/>
      </c:catAx>
      <c:valAx>
        <c:axId val="128544768"/>
        <c:scaling>
          <c:orientation val="minMax"/>
        </c:scaling>
        <c:delete val="0"/>
        <c:axPos val="l"/>
        <c:majorGridlines/>
        <c:majorTickMark val="out"/>
        <c:minorTickMark val="none"/>
        <c:tickLblPos val="nextTo"/>
        <c:crossAx val="128530688"/>
        <c:crosses val="autoZero"/>
        <c:crossBetween val="between"/>
      </c:valAx>
    </c:plotArea>
    <c:legend>
      <c:legendPos val="r"/>
      <c:overlay val="0"/>
    </c:legend>
    <c:plotVisOnly val="1"/>
    <c:dispBlanksAs val="gap"/>
    <c:showDLblsOverMax val="0"/>
  </c:chart>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2313503305004723E-2"/>
          <c:y val="6.780803124247152E-2"/>
          <c:w val="0.93524079320113318"/>
          <c:h val="0.8951196317851573"/>
        </c:manualLayout>
      </c:layout>
      <c:barChart>
        <c:barDir val="bar"/>
        <c:grouping val="percentStacked"/>
        <c:varyColors val="0"/>
        <c:dLbls>
          <c:showLegendKey val="0"/>
          <c:showVal val="0"/>
          <c:showCatName val="0"/>
          <c:showSerName val="0"/>
          <c:showPercent val="0"/>
          <c:showBubbleSize val="0"/>
        </c:dLbls>
        <c:gapWidth val="71"/>
        <c:overlap val="100"/>
        <c:axId val="70920832"/>
        <c:axId val="70926720"/>
      </c:barChart>
      <c:catAx>
        <c:axId val="70920832"/>
        <c:scaling>
          <c:orientation val="minMax"/>
        </c:scaling>
        <c:delete val="1"/>
        <c:axPos val="l"/>
        <c:numFmt formatCode="General" sourceLinked="1"/>
        <c:majorTickMark val="out"/>
        <c:minorTickMark val="none"/>
        <c:tickLblPos val="nextTo"/>
        <c:crossAx val="70926720"/>
        <c:crosses val="autoZero"/>
        <c:auto val="1"/>
        <c:lblAlgn val="ctr"/>
        <c:lblOffset val="100"/>
        <c:noMultiLvlLbl val="0"/>
      </c:catAx>
      <c:valAx>
        <c:axId val="70926720"/>
        <c:scaling>
          <c:orientation val="minMax"/>
        </c:scaling>
        <c:delete val="1"/>
        <c:axPos val="b"/>
        <c:numFmt formatCode="0%" sourceLinked="1"/>
        <c:majorTickMark val="out"/>
        <c:minorTickMark val="none"/>
        <c:tickLblPos val="nextTo"/>
        <c:crossAx val="70920832"/>
        <c:crosses val="autoZero"/>
        <c:crossBetween val="between"/>
      </c:valAx>
      <c:spPr>
        <a:noFill/>
        <a:ln w="25400">
          <a:noFill/>
        </a:ln>
      </c:spPr>
    </c:plotArea>
    <c:plotVisOnly val="1"/>
    <c:dispBlanksAs val="gap"/>
    <c:showDLblsOverMax val="0"/>
  </c:chart>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sz="1100"/>
              <a:t>Infants 6-8 week breastfeeding</a:t>
            </a:r>
            <a:r>
              <a:rPr lang="en-GB" sz="1100" baseline="0"/>
              <a:t> </a:t>
            </a:r>
            <a:r>
              <a:rPr lang="en-GB" sz="1100"/>
              <a:t>status as a percentage of</a:t>
            </a:r>
            <a:r>
              <a:rPr lang="en-GB" sz="1100" baseline="0"/>
              <a:t> </a:t>
            </a:r>
            <a:r>
              <a:rPr lang="en-GB" sz="1100"/>
              <a:t>infants due 6-8 week reviews</a:t>
            </a:r>
            <a:r>
              <a:rPr lang="en-GB" sz="1100" baseline="0"/>
              <a:t> </a:t>
            </a:r>
            <a:r>
              <a:rPr lang="en-GB" sz="1100"/>
              <a:t>by CCGs in England 2014/15 OT</a:t>
            </a:r>
          </a:p>
        </c:rich>
      </c:tx>
      <c:overlay val="0"/>
    </c:title>
    <c:autoTitleDeleted val="0"/>
    <c:plotArea>
      <c:layout>
        <c:manualLayout>
          <c:layoutTarget val="inner"/>
          <c:xMode val="edge"/>
          <c:yMode val="edge"/>
          <c:x val="0.19853211417879696"/>
          <c:y val="5.6644731002827547E-2"/>
          <c:w val="0.76718217153548873"/>
          <c:h val="0.91108260742769476"/>
        </c:manualLayout>
      </c:layout>
      <c:barChart>
        <c:barDir val="bar"/>
        <c:grouping val="percentStacked"/>
        <c:varyColors val="0"/>
        <c:ser>
          <c:idx val="0"/>
          <c:order val="0"/>
          <c:tx>
            <c:v>Qtr % totally breastfed at 6-8 weeks</c:v>
          </c:tx>
          <c:spPr>
            <a:solidFill>
              <a:srgbClr val="92D050"/>
            </a:solidFill>
          </c:spPr>
          <c:invertIfNegative val="0"/>
          <c:cat>
            <c:strLit>
              <c:ptCount val="102"/>
              <c:pt idx="0">
                <c:v>Knowsley</c:v>
              </c:pt>
              <c:pt idx="1">
                <c:v>S Tees</c:v>
              </c:pt>
              <c:pt idx="2">
                <c:v>Durham Dales, Easington &amp; Sedgefield</c:v>
              </c:pt>
              <c:pt idx="3">
                <c:v>S Tyneside</c:v>
              </c:pt>
              <c:pt idx="4">
                <c:v>Hartlepool &amp; Stockton-On-Tees</c:v>
              </c:pt>
              <c:pt idx="5">
                <c:v>N E Lincolnshire</c:v>
              </c:pt>
              <c:pt idx="6">
                <c:v>S Sefton</c:v>
              </c:pt>
              <c:pt idx="7">
                <c:v>Doncaster</c:v>
              </c:pt>
              <c:pt idx="8">
                <c:v>Wigan Borough</c:v>
              </c:pt>
              <c:pt idx="9">
                <c:v>Sunderland</c:v>
              </c:pt>
              <c:pt idx="10">
                <c:v>Mansfield &amp; Ashfield</c:v>
              </c:pt>
              <c:pt idx="11">
                <c:v>Wirral</c:v>
              </c:pt>
              <c:pt idx="12">
                <c:v>Barnsley</c:v>
              </c:pt>
              <c:pt idx="13">
                <c:v>Vale Royal</c:v>
              </c:pt>
              <c:pt idx="14">
                <c:v>Stoke On Trent</c:v>
              </c:pt>
              <c:pt idx="15">
                <c:v>Wakefield</c:v>
              </c:pt>
              <c:pt idx="16">
                <c:v>N Durham</c:v>
              </c:pt>
              <c:pt idx="17">
                <c:v>Darlington</c:v>
              </c:pt>
              <c:pt idx="18">
                <c:v>Dudley</c:v>
              </c:pt>
              <c:pt idx="19">
                <c:v>Newark &amp; Sherwood</c:v>
              </c:pt>
              <c:pt idx="20">
                <c:v>Chorley &amp; S Ribble</c:v>
              </c:pt>
              <c:pt idx="21">
                <c:v>Liverpool</c:v>
              </c:pt>
              <c:pt idx="22">
                <c:v>Erewash</c:v>
              </c:pt>
              <c:pt idx="23">
                <c:v>Bassetlaw</c:v>
              </c:pt>
              <c:pt idx="24">
                <c:v>Walsall</c:v>
              </c:pt>
              <c:pt idx="25">
                <c:v>Northumberland</c:v>
              </c:pt>
              <c:pt idx="26">
                <c:v>Lincolnshire East</c:v>
              </c:pt>
              <c:pt idx="27">
                <c:v>Warrington</c:v>
              </c:pt>
              <c:pt idx="28">
                <c:v>S Cheshire</c:v>
              </c:pt>
              <c:pt idx="29">
                <c:v>Corby</c:v>
              </c:pt>
              <c:pt idx="30">
                <c:v>Gateshead</c:v>
              </c:pt>
              <c:pt idx="31">
                <c:v>N Tyneside</c:v>
              </c:pt>
              <c:pt idx="32">
                <c:v>W Norfolk</c:v>
              </c:pt>
              <c:pt idx="33">
                <c:v>Wyre Forest</c:v>
              </c:pt>
              <c:pt idx="34">
                <c:v>W Cheshire</c:v>
              </c:pt>
              <c:pt idx="35">
                <c:v>N Staffordshire</c:v>
              </c:pt>
              <c:pt idx="36">
                <c:v>Southport &amp; Formby</c:v>
              </c:pt>
              <c:pt idx="37">
                <c:v>Fareham &amp; Gosport</c:v>
              </c:pt>
              <c:pt idx="38">
                <c:v>Newcastle West</c:v>
              </c:pt>
              <c:pt idx="39">
                <c:v>Calderdale</c:v>
              </c:pt>
              <c:pt idx="40">
                <c:v>Salford</c:v>
              </c:pt>
              <c:pt idx="41">
                <c:v>Lincolnshire West</c:v>
              </c:pt>
              <c:pt idx="42">
                <c:v>S W Lincolnshire</c:v>
              </c:pt>
              <c:pt idx="43">
                <c:v>Nottingham N &amp; East</c:v>
              </c:pt>
              <c:pt idx="44">
                <c:v>Basildon &amp; Brentwood</c:v>
              </c:pt>
              <c:pt idx="45">
                <c:v>Bradford Districts</c:v>
              </c:pt>
              <c:pt idx="46">
                <c:v>Bolton</c:v>
              </c:pt>
              <c:pt idx="47">
                <c:v>E Riding of Yorkshire</c:v>
              </c:pt>
              <c:pt idx="48">
                <c:v>Leeds S &amp; East</c:v>
              </c:pt>
              <c:pt idx="49">
                <c:v>S Eastern Hampshire</c:v>
              </c:pt>
              <c:pt idx="50">
                <c:v>S Lincolnshire</c:v>
              </c:pt>
              <c:pt idx="51">
                <c:v>N Derbyshire</c:v>
              </c:pt>
              <c:pt idx="52">
                <c:v>Telford &amp; Wrekin</c:v>
              </c:pt>
              <c:pt idx="53">
                <c:v>Isle Of Wight</c:v>
              </c:pt>
              <c:pt idx="54">
                <c:v>Great Yarmouth &amp; Waveney</c:v>
              </c:pt>
              <c:pt idx="55">
                <c:v>S Devon &amp; Torbay</c:v>
              </c:pt>
              <c:pt idx="56">
                <c:v>Redditch &amp; Bromsgrove</c:v>
              </c:pt>
              <c:pt idx="57">
                <c:v>Coventry &amp; Rugby</c:v>
              </c:pt>
              <c:pt idx="58">
                <c:v>Solihull</c:v>
              </c:pt>
              <c:pt idx="59">
                <c:v>Nene</c:v>
              </c:pt>
              <c:pt idx="60">
                <c:v>W Leicestershire</c:v>
              </c:pt>
              <c:pt idx="61">
                <c:v>Thurrock</c:v>
              </c:pt>
              <c:pt idx="62">
                <c:v>Nottingham City</c:v>
              </c:pt>
              <c:pt idx="63">
                <c:v>S Gloucestershire</c:v>
              </c:pt>
              <c:pt idx="64">
                <c:v>Herefordshire</c:v>
              </c:pt>
              <c:pt idx="65">
                <c:v>Leeds West</c:v>
              </c:pt>
              <c:pt idx="66">
                <c:v>Bedfordshire</c:v>
              </c:pt>
              <c:pt idx="67">
                <c:v>Shropshire</c:v>
              </c:pt>
              <c:pt idx="68">
                <c:v>N E Essex</c:v>
              </c:pt>
              <c:pt idx="69">
                <c:v>Stockport</c:v>
              </c:pt>
              <c:pt idx="70">
                <c:v>Northern, Eastern &amp; Western Devon</c:v>
              </c:pt>
              <c:pt idx="71">
                <c:v>N Norfolk</c:v>
              </c:pt>
              <c:pt idx="72">
                <c:v>Swindon</c:v>
              </c:pt>
              <c:pt idx="73">
                <c:v>Somerset</c:v>
              </c:pt>
              <c:pt idx="74">
                <c:v>Gloucestershire</c:v>
              </c:pt>
              <c:pt idx="75">
                <c:v>E Leicestershire &amp; Rutland</c:v>
              </c:pt>
              <c:pt idx="76">
                <c:v>N Somerset</c:v>
              </c:pt>
              <c:pt idx="77">
                <c:v>Newcastle N &amp; E</c:v>
              </c:pt>
              <c:pt idx="78">
                <c:v>S Worcestershire</c:v>
              </c:pt>
              <c:pt idx="79">
                <c:v>Wiltshire</c:v>
              </c:pt>
              <c:pt idx="80">
                <c:v>W Hampshire</c:v>
              </c:pt>
              <c:pt idx="81">
                <c:v>N Hampshire</c:v>
              </c:pt>
              <c:pt idx="82">
                <c:v>Eastern Cheshire</c:v>
              </c:pt>
              <c:pt idx="83">
                <c:v>Cambridgeshire &amp; Peterborough</c:v>
              </c:pt>
              <c:pt idx="84">
                <c:v>Luton</c:v>
              </c:pt>
              <c:pt idx="85">
                <c:v>Sutton</c:v>
              </c:pt>
              <c:pt idx="86">
                <c:v>S Warwickshire</c:v>
              </c:pt>
              <c:pt idx="87">
                <c:v>Birmingham S &amp; Central</c:v>
              </c:pt>
              <c:pt idx="88">
                <c:v>Bristol</c:v>
              </c:pt>
              <c:pt idx="89">
                <c:v>E Surrey</c:v>
              </c:pt>
              <c:pt idx="90">
                <c:v>Bromley</c:v>
              </c:pt>
              <c:pt idx="91">
                <c:v>Rushcliffe</c:v>
              </c:pt>
              <c:pt idx="92">
                <c:v>Hillingdon</c:v>
              </c:pt>
              <c:pt idx="93">
                <c:v>Oxfordshire</c:v>
              </c:pt>
              <c:pt idx="94">
                <c:v>Leicester City</c:v>
              </c:pt>
              <c:pt idx="95">
                <c:v>Leeds North</c:v>
              </c:pt>
              <c:pt idx="96">
                <c:v>Croydon</c:v>
              </c:pt>
              <c:pt idx="97">
                <c:v>Islington</c:v>
              </c:pt>
              <c:pt idx="98">
                <c:v>Brighton &amp; Hove</c:v>
              </c:pt>
              <c:pt idx="99">
                <c:v>Lewisham</c:v>
              </c:pt>
              <c:pt idx="100">
                <c:v>Central London (Westminster)</c:v>
              </c:pt>
              <c:pt idx="101">
                <c:v>City &amp; Hackney</c:v>
              </c:pt>
            </c:strLit>
          </c:cat>
          <c:val>
            <c:numLit>
              <c:formatCode>General</c:formatCode>
              <c:ptCount val="102"/>
              <c:pt idx="0">
                <c:v>0.13326110509209102</c:v>
              </c:pt>
              <c:pt idx="1">
                <c:v>0.17334494773519163</c:v>
              </c:pt>
              <c:pt idx="2">
                <c:v>0.18653717347622237</c:v>
              </c:pt>
              <c:pt idx="3">
                <c:v>0.18659076533839342</c:v>
              </c:pt>
              <c:pt idx="4">
                <c:v>0.19666269368295591</c:v>
              </c:pt>
              <c:pt idx="5">
                <c:v>0.19307923771313942</c:v>
              </c:pt>
              <c:pt idx="6">
                <c:v>0.18187134502923977</c:v>
              </c:pt>
              <c:pt idx="7">
                <c:v>0.18957211674695382</c:v>
              </c:pt>
              <c:pt idx="8">
                <c:v>0.20753639737367971</c:v>
              </c:pt>
              <c:pt idx="9">
                <c:v>0.1996383363471971</c:v>
              </c:pt>
              <c:pt idx="10">
                <c:v>0.21758241758241759</c:v>
              </c:pt>
              <c:pt idx="11">
                <c:v>0.23590462833099579</c:v>
              </c:pt>
              <c:pt idx="12">
                <c:v>0.21661931818181818</c:v>
              </c:pt>
              <c:pt idx="13">
                <c:v>0.21468926553672316</c:v>
              </c:pt>
              <c:pt idx="14">
                <c:v>0.23312535450935903</c:v>
              </c:pt>
              <c:pt idx="15">
                <c:v>0.24066892874454679</c:v>
              </c:pt>
              <c:pt idx="16">
                <c:v>0.25467860048820179</c:v>
              </c:pt>
              <c:pt idx="17">
                <c:v>0.23755458515283842</c:v>
              </c:pt>
              <c:pt idx="18">
                <c:v>0.22194234536803806</c:v>
              </c:pt>
              <c:pt idx="19">
                <c:v>0.26426426426426425</c:v>
              </c:pt>
              <c:pt idx="20">
                <c:v>0.22387295081967212</c:v>
              </c:pt>
              <c:pt idx="21">
                <c:v>0.23798513625103221</c:v>
              </c:pt>
              <c:pt idx="22">
                <c:v>0.2778846153846154</c:v>
              </c:pt>
              <c:pt idx="23">
                <c:v>0.28182616330114135</c:v>
              </c:pt>
              <c:pt idx="24">
                <c:v>0.2188710570005534</c:v>
              </c:pt>
              <c:pt idx="25">
                <c:v>0.28693181818181818</c:v>
              </c:pt>
              <c:pt idx="26">
                <c:v>0.27288354103996559</c:v>
              </c:pt>
              <c:pt idx="27">
                <c:v>0.28508578970523535</c:v>
              </c:pt>
              <c:pt idx="28">
                <c:v>0.28189066059225515</c:v>
              </c:pt>
              <c:pt idx="29">
                <c:v>0.25051759834368531</c:v>
              </c:pt>
              <c:pt idx="30">
                <c:v>0.29390840373499333</c:v>
              </c:pt>
              <c:pt idx="31">
                <c:v>0.29741019214703424</c:v>
              </c:pt>
              <c:pt idx="32">
                <c:v>0.26682001150086254</c:v>
              </c:pt>
              <c:pt idx="33">
                <c:v>0.28765880217785844</c:v>
              </c:pt>
              <c:pt idx="34">
                <c:v>0.27466555183946489</c:v>
              </c:pt>
              <c:pt idx="35">
                <c:v>0.32431052093973445</c:v>
              </c:pt>
              <c:pt idx="36">
                <c:v>0.27298850574712646</c:v>
              </c:pt>
              <c:pt idx="37">
                <c:v>0.29881386861313869</c:v>
              </c:pt>
              <c:pt idx="38">
                <c:v>0.28433598183881953</c:v>
              </c:pt>
              <c:pt idx="39">
                <c:v>0.3098702320094377</c:v>
              </c:pt>
              <c:pt idx="40">
                <c:v>0.31925465838509315</c:v>
              </c:pt>
              <c:pt idx="41">
                <c:v>0.28980392156862744</c:v>
              </c:pt>
              <c:pt idx="42">
                <c:v>0.28824476650563607</c:v>
              </c:pt>
              <c:pt idx="43">
                <c:v>0.29607250755287007</c:v>
              </c:pt>
              <c:pt idx="44">
                <c:v>0.26493345713401423</c:v>
              </c:pt>
              <c:pt idx="45">
                <c:v>0.23870118473014479</c:v>
              </c:pt>
              <c:pt idx="46">
                <c:v>0.2920609884332282</c:v>
              </c:pt>
              <c:pt idx="47">
                <c:v>0.32423459977867947</c:v>
              </c:pt>
              <c:pt idx="48">
                <c:v>0.28529332976158583</c:v>
              </c:pt>
              <c:pt idx="49">
                <c:v>0.29218677762367085</c:v>
              </c:pt>
              <c:pt idx="50">
                <c:v>0.30158730158730157</c:v>
              </c:pt>
              <c:pt idx="51">
                <c:v>0.33416252072968489</c:v>
              </c:pt>
              <c:pt idx="52">
                <c:v>0.31283552952659832</c:v>
              </c:pt>
              <c:pt idx="53">
                <c:v>0.34520123839009287</c:v>
              </c:pt>
              <c:pt idx="54">
                <c:v>0.31439555745407943</c:v>
              </c:pt>
              <c:pt idx="55">
                <c:v>0.32466063348416291</c:v>
              </c:pt>
              <c:pt idx="56">
                <c:v>0.33040330920372285</c:v>
              </c:pt>
              <c:pt idx="57">
                <c:v>0.27337380745880313</c:v>
              </c:pt>
              <c:pt idx="58">
                <c:v>0.31106870229007633</c:v>
              </c:pt>
              <c:pt idx="59">
                <c:v>0.30535055350553508</c:v>
              </c:pt>
              <c:pt idx="60">
                <c:v>0.35093249277646443</c:v>
              </c:pt>
              <c:pt idx="61">
                <c:v>0.32144373673036092</c:v>
              </c:pt>
              <c:pt idx="62">
                <c:v>0.31995249406175774</c:v>
              </c:pt>
              <c:pt idx="63">
                <c:v>0.35274089206673476</c:v>
              </c:pt>
              <c:pt idx="64">
                <c:v>0.38829151732377537</c:v>
              </c:pt>
              <c:pt idx="65">
                <c:v>0.35714285714285715</c:v>
              </c:pt>
              <c:pt idx="66">
                <c:v>0.35170506912442395</c:v>
              </c:pt>
              <c:pt idx="67">
                <c:v>0.37513832534120251</c:v>
              </c:pt>
              <c:pt idx="68">
                <c:v>0.33333333333333331</c:v>
              </c:pt>
              <c:pt idx="69">
                <c:v>0.41331696839521326</c:v>
              </c:pt>
              <c:pt idx="70">
                <c:v>0.37445788632732252</c:v>
              </c:pt>
              <c:pt idx="71">
                <c:v>0.36363636363636365</c:v>
              </c:pt>
              <c:pt idx="72">
                <c:v>0.31095524382097528</c:v>
              </c:pt>
              <c:pt idx="73">
                <c:v>0.38216922203293585</c:v>
              </c:pt>
              <c:pt idx="74">
                <c:v>0.37298578199052135</c:v>
              </c:pt>
              <c:pt idx="75">
                <c:v>0.38238050609184632</c:v>
              </c:pt>
              <c:pt idx="76">
                <c:v>0.36337895233600753</c:v>
              </c:pt>
              <c:pt idx="77">
                <c:v>0.4040550325850833</c:v>
              </c:pt>
              <c:pt idx="78">
                <c:v>0.39045553145336226</c:v>
              </c:pt>
              <c:pt idx="79">
                <c:v>0.37415661418932733</c:v>
              </c:pt>
              <c:pt idx="80">
                <c:v>0.37646048109965635</c:v>
              </c:pt>
              <c:pt idx="81">
                <c:v>0.3914590747330961</c:v>
              </c:pt>
              <c:pt idx="82">
                <c:v>0.40298507462686567</c:v>
              </c:pt>
              <c:pt idx="83">
                <c:v>0.3839250493096647</c:v>
              </c:pt>
              <c:pt idx="84">
                <c:v>0.33371857844553598</c:v>
              </c:pt>
              <c:pt idx="85">
                <c:v>0.37490287490287488</c:v>
              </c:pt>
              <c:pt idx="86">
                <c:v>0.41358760429082242</c:v>
              </c:pt>
              <c:pt idx="87">
                <c:v>0.33006912442396313</c:v>
              </c:pt>
              <c:pt idx="88">
                <c:v>0.39967923015236567</c:v>
              </c:pt>
              <c:pt idx="89">
                <c:v>0.42715231788079472</c:v>
              </c:pt>
              <c:pt idx="90">
                <c:v>0.43037974683544306</c:v>
              </c:pt>
              <c:pt idx="91">
                <c:v>0.46625222024866786</c:v>
              </c:pt>
              <c:pt idx="92">
                <c:v>0.37865055387713997</c:v>
              </c:pt>
              <c:pt idx="93">
                <c:v>0.46925955626837745</c:v>
              </c:pt>
              <c:pt idx="94">
                <c:v>0.43315301391035549</c:v>
              </c:pt>
              <c:pt idx="95">
                <c:v>0.45469061876247507</c:v>
              </c:pt>
              <c:pt idx="96">
                <c:v>0.38224299065420558</c:v>
              </c:pt>
              <c:pt idx="97">
                <c:v>0.49460766084046115</c:v>
              </c:pt>
              <c:pt idx="98">
                <c:v>0.57778544325629533</c:v>
              </c:pt>
              <c:pt idx="99">
                <c:v>0.45624321389793704</c:v>
              </c:pt>
              <c:pt idx="100">
                <c:v>0.49970220369267421</c:v>
              </c:pt>
              <c:pt idx="101">
                <c:v>0.50300333704115685</c:v>
              </c:pt>
            </c:numLit>
          </c:val>
        </c:ser>
        <c:ser>
          <c:idx val="1"/>
          <c:order val="1"/>
          <c:tx>
            <c:v>Qtr % partially breastfed at 6-8 weeks</c:v>
          </c:tx>
          <c:spPr>
            <a:solidFill>
              <a:srgbClr val="FFC000"/>
            </a:solidFill>
          </c:spPr>
          <c:invertIfNegative val="0"/>
          <c:cat>
            <c:strLit>
              <c:ptCount val="102"/>
              <c:pt idx="0">
                <c:v>Knowsley</c:v>
              </c:pt>
              <c:pt idx="1">
                <c:v>S Tees</c:v>
              </c:pt>
              <c:pt idx="2">
                <c:v>Durham Dales, Easington &amp; Sedgefield</c:v>
              </c:pt>
              <c:pt idx="3">
                <c:v>S Tyneside</c:v>
              </c:pt>
              <c:pt idx="4">
                <c:v>Hartlepool &amp; Stockton-On-Tees</c:v>
              </c:pt>
              <c:pt idx="5">
                <c:v>N E Lincolnshire</c:v>
              </c:pt>
              <c:pt idx="6">
                <c:v>S Sefton</c:v>
              </c:pt>
              <c:pt idx="7">
                <c:v>Doncaster</c:v>
              </c:pt>
              <c:pt idx="8">
                <c:v>Wigan Borough</c:v>
              </c:pt>
              <c:pt idx="9">
                <c:v>Sunderland</c:v>
              </c:pt>
              <c:pt idx="10">
                <c:v>Mansfield &amp; Ashfield</c:v>
              </c:pt>
              <c:pt idx="11">
                <c:v>Wirral</c:v>
              </c:pt>
              <c:pt idx="12">
                <c:v>Barnsley</c:v>
              </c:pt>
              <c:pt idx="13">
                <c:v>Vale Royal</c:v>
              </c:pt>
              <c:pt idx="14">
                <c:v>Stoke On Trent</c:v>
              </c:pt>
              <c:pt idx="15">
                <c:v>Wakefield</c:v>
              </c:pt>
              <c:pt idx="16">
                <c:v>N Durham</c:v>
              </c:pt>
              <c:pt idx="17">
                <c:v>Darlington</c:v>
              </c:pt>
              <c:pt idx="18">
                <c:v>Dudley</c:v>
              </c:pt>
              <c:pt idx="19">
                <c:v>Newark &amp; Sherwood</c:v>
              </c:pt>
              <c:pt idx="20">
                <c:v>Chorley &amp; S Ribble</c:v>
              </c:pt>
              <c:pt idx="21">
                <c:v>Liverpool</c:v>
              </c:pt>
              <c:pt idx="22">
                <c:v>Erewash</c:v>
              </c:pt>
              <c:pt idx="23">
                <c:v>Bassetlaw</c:v>
              </c:pt>
              <c:pt idx="24">
                <c:v>Walsall</c:v>
              </c:pt>
              <c:pt idx="25">
                <c:v>Northumberland</c:v>
              </c:pt>
              <c:pt idx="26">
                <c:v>Lincolnshire East</c:v>
              </c:pt>
              <c:pt idx="27">
                <c:v>Warrington</c:v>
              </c:pt>
              <c:pt idx="28">
                <c:v>S Cheshire</c:v>
              </c:pt>
              <c:pt idx="29">
                <c:v>Corby</c:v>
              </c:pt>
              <c:pt idx="30">
                <c:v>Gateshead</c:v>
              </c:pt>
              <c:pt idx="31">
                <c:v>N Tyneside</c:v>
              </c:pt>
              <c:pt idx="32">
                <c:v>W Norfolk</c:v>
              </c:pt>
              <c:pt idx="33">
                <c:v>Wyre Forest</c:v>
              </c:pt>
              <c:pt idx="34">
                <c:v>W Cheshire</c:v>
              </c:pt>
              <c:pt idx="35">
                <c:v>N Staffordshire</c:v>
              </c:pt>
              <c:pt idx="36">
                <c:v>Southport &amp; Formby</c:v>
              </c:pt>
              <c:pt idx="37">
                <c:v>Fareham &amp; Gosport</c:v>
              </c:pt>
              <c:pt idx="38">
                <c:v>Newcastle West</c:v>
              </c:pt>
              <c:pt idx="39">
                <c:v>Calderdale</c:v>
              </c:pt>
              <c:pt idx="40">
                <c:v>Salford</c:v>
              </c:pt>
              <c:pt idx="41">
                <c:v>Lincolnshire West</c:v>
              </c:pt>
              <c:pt idx="42">
                <c:v>S W Lincolnshire</c:v>
              </c:pt>
              <c:pt idx="43">
                <c:v>Nottingham N &amp; East</c:v>
              </c:pt>
              <c:pt idx="44">
                <c:v>Basildon &amp; Brentwood</c:v>
              </c:pt>
              <c:pt idx="45">
                <c:v>Bradford Districts</c:v>
              </c:pt>
              <c:pt idx="46">
                <c:v>Bolton</c:v>
              </c:pt>
              <c:pt idx="47">
                <c:v>E Riding of Yorkshire</c:v>
              </c:pt>
              <c:pt idx="48">
                <c:v>Leeds S &amp; East</c:v>
              </c:pt>
              <c:pt idx="49">
                <c:v>S Eastern Hampshire</c:v>
              </c:pt>
              <c:pt idx="50">
                <c:v>S Lincolnshire</c:v>
              </c:pt>
              <c:pt idx="51">
                <c:v>N Derbyshire</c:v>
              </c:pt>
              <c:pt idx="52">
                <c:v>Telford &amp; Wrekin</c:v>
              </c:pt>
              <c:pt idx="53">
                <c:v>Isle Of Wight</c:v>
              </c:pt>
              <c:pt idx="54">
                <c:v>Great Yarmouth &amp; Waveney</c:v>
              </c:pt>
              <c:pt idx="55">
                <c:v>S Devon &amp; Torbay</c:v>
              </c:pt>
              <c:pt idx="56">
                <c:v>Redditch &amp; Bromsgrove</c:v>
              </c:pt>
              <c:pt idx="57">
                <c:v>Coventry &amp; Rugby</c:v>
              </c:pt>
              <c:pt idx="58">
                <c:v>Solihull</c:v>
              </c:pt>
              <c:pt idx="59">
                <c:v>Nene</c:v>
              </c:pt>
              <c:pt idx="60">
                <c:v>W Leicestershire</c:v>
              </c:pt>
              <c:pt idx="61">
                <c:v>Thurrock</c:v>
              </c:pt>
              <c:pt idx="62">
                <c:v>Nottingham City</c:v>
              </c:pt>
              <c:pt idx="63">
                <c:v>S Gloucestershire</c:v>
              </c:pt>
              <c:pt idx="64">
                <c:v>Herefordshire</c:v>
              </c:pt>
              <c:pt idx="65">
                <c:v>Leeds West</c:v>
              </c:pt>
              <c:pt idx="66">
                <c:v>Bedfordshire</c:v>
              </c:pt>
              <c:pt idx="67">
                <c:v>Shropshire</c:v>
              </c:pt>
              <c:pt idx="68">
                <c:v>N E Essex</c:v>
              </c:pt>
              <c:pt idx="69">
                <c:v>Stockport</c:v>
              </c:pt>
              <c:pt idx="70">
                <c:v>Northern, Eastern &amp; Western Devon</c:v>
              </c:pt>
              <c:pt idx="71">
                <c:v>N Norfolk</c:v>
              </c:pt>
              <c:pt idx="72">
                <c:v>Swindon</c:v>
              </c:pt>
              <c:pt idx="73">
                <c:v>Somerset</c:v>
              </c:pt>
              <c:pt idx="74">
                <c:v>Gloucestershire</c:v>
              </c:pt>
              <c:pt idx="75">
                <c:v>E Leicestershire &amp; Rutland</c:v>
              </c:pt>
              <c:pt idx="76">
                <c:v>N Somerset</c:v>
              </c:pt>
              <c:pt idx="77">
                <c:v>Newcastle N &amp; E</c:v>
              </c:pt>
              <c:pt idx="78">
                <c:v>S Worcestershire</c:v>
              </c:pt>
              <c:pt idx="79">
                <c:v>Wiltshire</c:v>
              </c:pt>
              <c:pt idx="80">
                <c:v>W Hampshire</c:v>
              </c:pt>
              <c:pt idx="81">
                <c:v>N Hampshire</c:v>
              </c:pt>
              <c:pt idx="82">
                <c:v>Eastern Cheshire</c:v>
              </c:pt>
              <c:pt idx="83">
                <c:v>Cambridgeshire &amp; Peterborough</c:v>
              </c:pt>
              <c:pt idx="84">
                <c:v>Luton</c:v>
              </c:pt>
              <c:pt idx="85">
                <c:v>Sutton</c:v>
              </c:pt>
              <c:pt idx="86">
                <c:v>S Warwickshire</c:v>
              </c:pt>
              <c:pt idx="87">
                <c:v>Birmingham S &amp; Central</c:v>
              </c:pt>
              <c:pt idx="88">
                <c:v>Bristol</c:v>
              </c:pt>
              <c:pt idx="89">
                <c:v>E Surrey</c:v>
              </c:pt>
              <c:pt idx="90">
                <c:v>Bromley</c:v>
              </c:pt>
              <c:pt idx="91">
                <c:v>Rushcliffe</c:v>
              </c:pt>
              <c:pt idx="92">
                <c:v>Hillingdon</c:v>
              </c:pt>
              <c:pt idx="93">
                <c:v>Oxfordshire</c:v>
              </c:pt>
              <c:pt idx="94">
                <c:v>Leicester City</c:v>
              </c:pt>
              <c:pt idx="95">
                <c:v>Leeds North</c:v>
              </c:pt>
              <c:pt idx="96">
                <c:v>Croydon</c:v>
              </c:pt>
              <c:pt idx="97">
                <c:v>Islington</c:v>
              </c:pt>
              <c:pt idx="98">
                <c:v>Brighton &amp; Hove</c:v>
              </c:pt>
              <c:pt idx="99">
                <c:v>Lewisham</c:v>
              </c:pt>
              <c:pt idx="100">
                <c:v>Central London (Westminster)</c:v>
              </c:pt>
              <c:pt idx="101">
                <c:v>City &amp; Hackney</c:v>
              </c:pt>
            </c:strLit>
          </c:cat>
          <c:val>
            <c:numLit>
              <c:formatCode>General</c:formatCode>
              <c:ptCount val="102"/>
              <c:pt idx="0">
                <c:v>6.0130010834236185E-2</c:v>
              </c:pt>
              <c:pt idx="1">
                <c:v>6.9396051103368175E-2</c:v>
              </c:pt>
              <c:pt idx="2">
                <c:v>6.4300066979236431E-2</c:v>
              </c:pt>
              <c:pt idx="3">
                <c:v>6.2618595825426948E-2</c:v>
              </c:pt>
              <c:pt idx="4">
                <c:v>7.0619785458879619E-2</c:v>
              </c:pt>
              <c:pt idx="5">
                <c:v>5.8676028084252756E-2</c:v>
              </c:pt>
              <c:pt idx="6">
                <c:v>5.4385964912280704E-2</c:v>
              </c:pt>
              <c:pt idx="7">
                <c:v>8.6993482572966851E-2</c:v>
              </c:pt>
              <c:pt idx="8">
                <c:v>8.2500713673993725E-2</c:v>
              </c:pt>
              <c:pt idx="9">
                <c:v>6.2567811934900547E-2</c:v>
              </c:pt>
              <c:pt idx="10">
                <c:v>8.1758241758241756E-2</c:v>
              </c:pt>
              <c:pt idx="11">
                <c:v>7.3772791023842918E-2</c:v>
              </c:pt>
              <c:pt idx="12">
                <c:v>6.4275568181818177E-2</c:v>
              </c:pt>
              <c:pt idx="13">
                <c:v>9.4161958568738227E-2</c:v>
              </c:pt>
              <c:pt idx="14">
                <c:v>9.2739648326715829E-2</c:v>
              </c:pt>
              <c:pt idx="15">
                <c:v>8.749394086282114E-2</c:v>
              </c:pt>
              <c:pt idx="16">
                <c:v>8.0146460537021971E-2</c:v>
              </c:pt>
              <c:pt idx="17">
                <c:v>0.10480349344978165</c:v>
              </c:pt>
              <c:pt idx="18">
                <c:v>9.4878253568429896E-2</c:v>
              </c:pt>
              <c:pt idx="19">
                <c:v>8.3333333333333329E-2</c:v>
              </c:pt>
              <c:pt idx="20">
                <c:v>9.9385245901639344E-2</c:v>
              </c:pt>
              <c:pt idx="21">
                <c:v>9.8431048720066056E-2</c:v>
              </c:pt>
              <c:pt idx="22">
                <c:v>9.7115384615384617E-2</c:v>
              </c:pt>
              <c:pt idx="23">
                <c:v>9.1308165057067597E-2</c:v>
              </c:pt>
              <c:pt idx="24">
                <c:v>0.1466519092418373</c:v>
              </c:pt>
              <c:pt idx="25">
                <c:v>9.2684659090909088E-2</c:v>
              </c:pt>
              <c:pt idx="26">
                <c:v>7.9501504082509666E-2</c:v>
              </c:pt>
              <c:pt idx="27">
                <c:v>8.9749230092388915E-2</c:v>
              </c:pt>
              <c:pt idx="28">
                <c:v>8.4282460136674259E-2</c:v>
              </c:pt>
              <c:pt idx="29">
                <c:v>0.11490683229813664</c:v>
              </c:pt>
              <c:pt idx="30">
                <c:v>7.6033792796798574E-2</c:v>
              </c:pt>
              <c:pt idx="31">
                <c:v>9.3567251461988299E-2</c:v>
              </c:pt>
              <c:pt idx="32">
                <c:v>9.3156986774008049E-2</c:v>
              </c:pt>
              <c:pt idx="33">
                <c:v>8.4392014519056258E-2</c:v>
              </c:pt>
              <c:pt idx="34">
                <c:v>0.10075250836120402</c:v>
              </c:pt>
              <c:pt idx="35">
                <c:v>7.6098059244126659E-2</c:v>
              </c:pt>
              <c:pt idx="36">
                <c:v>8.0459770114942528E-2</c:v>
              </c:pt>
              <c:pt idx="37">
                <c:v>0.10583941605839416</c:v>
              </c:pt>
              <c:pt idx="38">
                <c:v>0.12542565266742339</c:v>
              </c:pt>
              <c:pt idx="39">
                <c:v>9.6342902084152582E-2</c:v>
              </c:pt>
              <c:pt idx="40">
                <c:v>7.2670807453416156E-2</c:v>
              </c:pt>
              <c:pt idx="41">
                <c:v>9.4901960784313719E-2</c:v>
              </c:pt>
              <c:pt idx="42">
                <c:v>0.10064412238325282</c:v>
              </c:pt>
              <c:pt idx="43">
                <c:v>9.7280966767371607E-2</c:v>
              </c:pt>
              <c:pt idx="44">
                <c:v>0.12906220984215414</c:v>
              </c:pt>
              <c:pt idx="45">
                <c:v>0.13734093900833699</c:v>
              </c:pt>
              <c:pt idx="46">
                <c:v>0.10725552050473186</c:v>
              </c:pt>
              <c:pt idx="47">
                <c:v>9.5536702323865727E-2</c:v>
              </c:pt>
              <c:pt idx="48">
                <c:v>0.11920707206000536</c:v>
              </c:pt>
              <c:pt idx="49">
                <c:v>0.1276005547850208</c:v>
              </c:pt>
              <c:pt idx="50">
                <c:v>0.10758377425044091</c:v>
              </c:pt>
              <c:pt idx="51">
                <c:v>0.10655058043117745</c:v>
              </c:pt>
              <c:pt idx="52">
                <c:v>9.760858955588092E-2</c:v>
              </c:pt>
              <c:pt idx="53">
                <c:v>0.1130030959752322</c:v>
              </c:pt>
              <c:pt idx="54">
                <c:v>0.13669372063220847</c:v>
              </c:pt>
              <c:pt idx="55">
                <c:v>9.8416289592760178E-2</c:v>
              </c:pt>
              <c:pt idx="56">
                <c:v>0.11065149948293691</c:v>
              </c:pt>
              <c:pt idx="57">
                <c:v>0.16513443191673893</c:v>
              </c:pt>
              <c:pt idx="58">
                <c:v>0.13091603053435114</c:v>
              </c:pt>
              <c:pt idx="59">
                <c:v>0.13455455983131259</c:v>
              </c:pt>
              <c:pt idx="60">
                <c:v>0.10191752035723667</c:v>
              </c:pt>
              <c:pt idx="61">
                <c:v>0.14904458598726114</c:v>
              </c:pt>
              <c:pt idx="62">
                <c:v>0.16603325415676959</c:v>
              </c:pt>
              <c:pt idx="63">
                <c:v>0.12563840653728295</c:v>
              </c:pt>
              <c:pt idx="64">
                <c:v>0.1003584229390681</c:v>
              </c:pt>
              <c:pt idx="65">
                <c:v>0.11921708185053381</c:v>
              </c:pt>
              <c:pt idx="66">
                <c:v>0.12092165898617512</c:v>
              </c:pt>
              <c:pt idx="67">
                <c:v>0.10586499446698636</c:v>
              </c:pt>
              <c:pt idx="68">
                <c:v>0.16499614494988435</c:v>
              </c:pt>
              <c:pt idx="69">
                <c:v>8.5609082540656647E-2</c:v>
              </c:pt>
              <c:pt idx="70">
                <c:v>0.10579776306779275</c:v>
              </c:pt>
              <c:pt idx="71">
                <c:v>0.11290322580645161</c:v>
              </c:pt>
              <c:pt idx="72">
                <c:v>0.15698062792251169</c:v>
              </c:pt>
              <c:pt idx="73">
                <c:v>0.11224682945296233</c:v>
              </c:pt>
              <c:pt idx="74">
                <c:v>0.11895734597156397</c:v>
              </c:pt>
              <c:pt idx="75">
                <c:v>0.11590128084973446</c:v>
              </c:pt>
              <c:pt idx="76">
                <c:v>0.14157621519584709</c:v>
              </c:pt>
              <c:pt idx="77">
                <c:v>0.1165821868211441</c:v>
              </c:pt>
              <c:pt idx="78">
                <c:v>0.10845986984815618</c:v>
              </c:pt>
              <c:pt idx="79">
                <c:v>0.12226538540175833</c:v>
              </c:pt>
              <c:pt idx="80">
                <c:v>0.13917525773195877</c:v>
              </c:pt>
              <c:pt idx="81">
                <c:v>0.14661921708185052</c:v>
              </c:pt>
              <c:pt idx="82">
                <c:v>0.13006396588486141</c:v>
              </c:pt>
              <c:pt idx="83">
                <c:v>0.1593688362919132</c:v>
              </c:pt>
              <c:pt idx="84">
                <c:v>0.21554464027737649</c:v>
              </c:pt>
              <c:pt idx="85">
                <c:v>0.18414918414918416</c:v>
              </c:pt>
              <c:pt idx="86">
                <c:v>0.15613825983313467</c:v>
              </c:pt>
              <c:pt idx="87">
                <c:v>0.2451036866359447</c:v>
              </c:pt>
              <c:pt idx="88">
                <c:v>0.18428227746591822</c:v>
              </c:pt>
              <c:pt idx="89">
                <c:v>0.14758751182592242</c:v>
              </c:pt>
              <c:pt idx="90">
                <c:v>0.18529490977646107</c:v>
              </c:pt>
              <c:pt idx="91">
                <c:v>0.15275310834813499</c:v>
              </c:pt>
              <c:pt idx="92">
                <c:v>0.243202416918429</c:v>
              </c:pt>
              <c:pt idx="93">
                <c:v>0.15637530072173217</c:v>
              </c:pt>
              <c:pt idx="94">
                <c:v>0.18778979907264295</c:v>
              </c:pt>
              <c:pt idx="95">
                <c:v>0.16327345309381239</c:v>
              </c:pt>
              <c:pt idx="96">
                <c:v>0.30205607476635515</c:v>
              </c:pt>
              <c:pt idx="97">
                <c:v>0.22350316102640386</c:v>
              </c:pt>
              <c:pt idx="98">
                <c:v>0.14694722318040704</c:v>
              </c:pt>
              <c:pt idx="99">
                <c:v>0.28360477741585233</c:v>
              </c:pt>
              <c:pt idx="100">
                <c:v>0.28707564026206073</c:v>
              </c:pt>
              <c:pt idx="101">
                <c:v>0.31635150166852055</c:v>
              </c:pt>
            </c:numLit>
          </c:val>
        </c:ser>
        <c:ser>
          <c:idx val="2"/>
          <c:order val="2"/>
          <c:tx>
            <c:v>Qtr % not at all breastfed at 6-8 weeks</c:v>
          </c:tx>
          <c:spPr>
            <a:solidFill>
              <a:srgbClr val="FF0000"/>
            </a:solidFill>
          </c:spPr>
          <c:invertIfNegative val="0"/>
          <c:cat>
            <c:strLit>
              <c:ptCount val="102"/>
              <c:pt idx="0">
                <c:v>Knowsley</c:v>
              </c:pt>
              <c:pt idx="1">
                <c:v>S Tees</c:v>
              </c:pt>
              <c:pt idx="2">
                <c:v>Durham Dales, Easington &amp; Sedgefield</c:v>
              </c:pt>
              <c:pt idx="3">
                <c:v>S Tyneside</c:v>
              </c:pt>
              <c:pt idx="4">
                <c:v>Hartlepool &amp; Stockton-On-Tees</c:v>
              </c:pt>
              <c:pt idx="5">
                <c:v>N E Lincolnshire</c:v>
              </c:pt>
              <c:pt idx="6">
                <c:v>S Sefton</c:v>
              </c:pt>
              <c:pt idx="7">
                <c:v>Doncaster</c:v>
              </c:pt>
              <c:pt idx="8">
                <c:v>Wigan Borough</c:v>
              </c:pt>
              <c:pt idx="9">
                <c:v>Sunderland</c:v>
              </c:pt>
              <c:pt idx="10">
                <c:v>Mansfield &amp; Ashfield</c:v>
              </c:pt>
              <c:pt idx="11">
                <c:v>Wirral</c:v>
              </c:pt>
              <c:pt idx="12">
                <c:v>Barnsley</c:v>
              </c:pt>
              <c:pt idx="13">
                <c:v>Vale Royal</c:v>
              </c:pt>
              <c:pt idx="14">
                <c:v>Stoke On Trent</c:v>
              </c:pt>
              <c:pt idx="15">
                <c:v>Wakefield</c:v>
              </c:pt>
              <c:pt idx="16">
                <c:v>N Durham</c:v>
              </c:pt>
              <c:pt idx="17">
                <c:v>Darlington</c:v>
              </c:pt>
              <c:pt idx="18">
                <c:v>Dudley</c:v>
              </c:pt>
              <c:pt idx="19">
                <c:v>Newark &amp; Sherwood</c:v>
              </c:pt>
              <c:pt idx="20">
                <c:v>Chorley &amp; S Ribble</c:v>
              </c:pt>
              <c:pt idx="21">
                <c:v>Liverpool</c:v>
              </c:pt>
              <c:pt idx="22">
                <c:v>Erewash</c:v>
              </c:pt>
              <c:pt idx="23">
                <c:v>Bassetlaw</c:v>
              </c:pt>
              <c:pt idx="24">
                <c:v>Walsall</c:v>
              </c:pt>
              <c:pt idx="25">
                <c:v>Northumberland</c:v>
              </c:pt>
              <c:pt idx="26">
                <c:v>Lincolnshire East</c:v>
              </c:pt>
              <c:pt idx="27">
                <c:v>Warrington</c:v>
              </c:pt>
              <c:pt idx="28">
                <c:v>S Cheshire</c:v>
              </c:pt>
              <c:pt idx="29">
                <c:v>Corby</c:v>
              </c:pt>
              <c:pt idx="30">
                <c:v>Gateshead</c:v>
              </c:pt>
              <c:pt idx="31">
                <c:v>N Tyneside</c:v>
              </c:pt>
              <c:pt idx="32">
                <c:v>W Norfolk</c:v>
              </c:pt>
              <c:pt idx="33">
                <c:v>Wyre Forest</c:v>
              </c:pt>
              <c:pt idx="34">
                <c:v>W Cheshire</c:v>
              </c:pt>
              <c:pt idx="35">
                <c:v>N Staffordshire</c:v>
              </c:pt>
              <c:pt idx="36">
                <c:v>Southport &amp; Formby</c:v>
              </c:pt>
              <c:pt idx="37">
                <c:v>Fareham &amp; Gosport</c:v>
              </c:pt>
              <c:pt idx="38">
                <c:v>Newcastle West</c:v>
              </c:pt>
              <c:pt idx="39">
                <c:v>Calderdale</c:v>
              </c:pt>
              <c:pt idx="40">
                <c:v>Salford</c:v>
              </c:pt>
              <c:pt idx="41">
                <c:v>Lincolnshire West</c:v>
              </c:pt>
              <c:pt idx="42">
                <c:v>S W Lincolnshire</c:v>
              </c:pt>
              <c:pt idx="43">
                <c:v>Nottingham N &amp; East</c:v>
              </c:pt>
              <c:pt idx="44">
                <c:v>Basildon &amp; Brentwood</c:v>
              </c:pt>
              <c:pt idx="45">
                <c:v>Bradford Districts</c:v>
              </c:pt>
              <c:pt idx="46">
                <c:v>Bolton</c:v>
              </c:pt>
              <c:pt idx="47">
                <c:v>E Riding of Yorkshire</c:v>
              </c:pt>
              <c:pt idx="48">
                <c:v>Leeds S &amp; East</c:v>
              </c:pt>
              <c:pt idx="49">
                <c:v>S Eastern Hampshire</c:v>
              </c:pt>
              <c:pt idx="50">
                <c:v>S Lincolnshire</c:v>
              </c:pt>
              <c:pt idx="51">
                <c:v>N Derbyshire</c:v>
              </c:pt>
              <c:pt idx="52">
                <c:v>Telford &amp; Wrekin</c:v>
              </c:pt>
              <c:pt idx="53">
                <c:v>Isle Of Wight</c:v>
              </c:pt>
              <c:pt idx="54">
                <c:v>Great Yarmouth &amp; Waveney</c:v>
              </c:pt>
              <c:pt idx="55">
                <c:v>S Devon &amp; Torbay</c:v>
              </c:pt>
              <c:pt idx="56">
                <c:v>Redditch &amp; Bromsgrove</c:v>
              </c:pt>
              <c:pt idx="57">
                <c:v>Coventry &amp; Rugby</c:v>
              </c:pt>
              <c:pt idx="58">
                <c:v>Solihull</c:v>
              </c:pt>
              <c:pt idx="59">
                <c:v>Nene</c:v>
              </c:pt>
              <c:pt idx="60">
                <c:v>W Leicestershire</c:v>
              </c:pt>
              <c:pt idx="61">
                <c:v>Thurrock</c:v>
              </c:pt>
              <c:pt idx="62">
                <c:v>Nottingham City</c:v>
              </c:pt>
              <c:pt idx="63">
                <c:v>S Gloucestershire</c:v>
              </c:pt>
              <c:pt idx="64">
                <c:v>Herefordshire</c:v>
              </c:pt>
              <c:pt idx="65">
                <c:v>Leeds West</c:v>
              </c:pt>
              <c:pt idx="66">
                <c:v>Bedfordshire</c:v>
              </c:pt>
              <c:pt idx="67">
                <c:v>Shropshire</c:v>
              </c:pt>
              <c:pt idx="68">
                <c:v>N E Essex</c:v>
              </c:pt>
              <c:pt idx="69">
                <c:v>Stockport</c:v>
              </c:pt>
              <c:pt idx="70">
                <c:v>Northern, Eastern &amp; Western Devon</c:v>
              </c:pt>
              <c:pt idx="71">
                <c:v>N Norfolk</c:v>
              </c:pt>
              <c:pt idx="72">
                <c:v>Swindon</c:v>
              </c:pt>
              <c:pt idx="73">
                <c:v>Somerset</c:v>
              </c:pt>
              <c:pt idx="74">
                <c:v>Gloucestershire</c:v>
              </c:pt>
              <c:pt idx="75">
                <c:v>E Leicestershire &amp; Rutland</c:v>
              </c:pt>
              <c:pt idx="76">
                <c:v>N Somerset</c:v>
              </c:pt>
              <c:pt idx="77">
                <c:v>Newcastle N &amp; E</c:v>
              </c:pt>
              <c:pt idx="78">
                <c:v>S Worcestershire</c:v>
              </c:pt>
              <c:pt idx="79">
                <c:v>Wiltshire</c:v>
              </c:pt>
              <c:pt idx="80">
                <c:v>W Hampshire</c:v>
              </c:pt>
              <c:pt idx="81">
                <c:v>N Hampshire</c:v>
              </c:pt>
              <c:pt idx="82">
                <c:v>Eastern Cheshire</c:v>
              </c:pt>
              <c:pt idx="83">
                <c:v>Cambridgeshire &amp; Peterborough</c:v>
              </c:pt>
              <c:pt idx="84">
                <c:v>Luton</c:v>
              </c:pt>
              <c:pt idx="85">
                <c:v>Sutton</c:v>
              </c:pt>
              <c:pt idx="86">
                <c:v>S Warwickshire</c:v>
              </c:pt>
              <c:pt idx="87">
                <c:v>Birmingham S &amp; Central</c:v>
              </c:pt>
              <c:pt idx="88">
                <c:v>Bristol</c:v>
              </c:pt>
              <c:pt idx="89">
                <c:v>E Surrey</c:v>
              </c:pt>
              <c:pt idx="90">
                <c:v>Bromley</c:v>
              </c:pt>
              <c:pt idx="91">
                <c:v>Rushcliffe</c:v>
              </c:pt>
              <c:pt idx="92">
                <c:v>Hillingdon</c:v>
              </c:pt>
              <c:pt idx="93">
                <c:v>Oxfordshire</c:v>
              </c:pt>
              <c:pt idx="94">
                <c:v>Leicester City</c:v>
              </c:pt>
              <c:pt idx="95">
                <c:v>Leeds North</c:v>
              </c:pt>
              <c:pt idx="96">
                <c:v>Croydon</c:v>
              </c:pt>
              <c:pt idx="97">
                <c:v>Islington</c:v>
              </c:pt>
              <c:pt idx="98">
                <c:v>Brighton &amp; Hove</c:v>
              </c:pt>
              <c:pt idx="99">
                <c:v>Lewisham</c:v>
              </c:pt>
              <c:pt idx="100">
                <c:v>Central London (Westminster)</c:v>
              </c:pt>
              <c:pt idx="101">
                <c:v>City &amp; Hackney</c:v>
              </c:pt>
            </c:strLit>
          </c:cat>
          <c:val>
            <c:numLit>
              <c:formatCode>General</c:formatCode>
              <c:ptCount val="102"/>
              <c:pt idx="0">
                <c:v>0.77031419284940417</c:v>
              </c:pt>
              <c:pt idx="1">
                <c:v>0.75029036004645766</c:v>
              </c:pt>
              <c:pt idx="2">
                <c:v>0.74849296718017411</c:v>
              </c:pt>
              <c:pt idx="3">
                <c:v>0.72865275142314989</c:v>
              </c:pt>
              <c:pt idx="4">
                <c:v>0.72646007151370684</c:v>
              </c:pt>
              <c:pt idx="5">
                <c:v>0.72617853560682044</c:v>
              </c:pt>
              <c:pt idx="6">
                <c:v>0.72339181286549703</c:v>
              </c:pt>
              <c:pt idx="7">
                <c:v>0.71068291300651742</c:v>
              </c:pt>
              <c:pt idx="8">
                <c:v>0.70539537539252073</c:v>
              </c:pt>
              <c:pt idx="9">
                <c:v>0.70235081374321884</c:v>
              </c:pt>
              <c:pt idx="10">
                <c:v>0.68879120879120881</c:v>
              </c:pt>
              <c:pt idx="11">
                <c:v>0.68751753155680229</c:v>
              </c:pt>
              <c:pt idx="12">
                <c:v>0.68394886363636365</c:v>
              </c:pt>
              <c:pt idx="13">
                <c:v>0.67796610169491522</c:v>
              </c:pt>
              <c:pt idx="14">
                <c:v>0.67413499716392511</c:v>
              </c:pt>
              <c:pt idx="15">
                <c:v>0.66820164808531268</c:v>
              </c:pt>
              <c:pt idx="16">
                <c:v>0.66436126932465422</c:v>
              </c:pt>
              <c:pt idx="17">
                <c:v>0.65589519650655026</c:v>
              </c:pt>
              <c:pt idx="18">
                <c:v>0.6518331933949062</c:v>
              </c:pt>
              <c:pt idx="19">
                <c:v>0.6501501501501501</c:v>
              </c:pt>
              <c:pt idx="20">
                <c:v>0.62961065573770492</c:v>
              </c:pt>
              <c:pt idx="21">
                <c:v>0.62791081750619326</c:v>
              </c:pt>
              <c:pt idx="22">
                <c:v>0.625</c:v>
              </c:pt>
              <c:pt idx="23">
                <c:v>0.61984196663740121</c:v>
              </c:pt>
              <c:pt idx="24">
                <c:v>0.61925843940232428</c:v>
              </c:pt>
              <c:pt idx="25">
                <c:v>0.61754261363636365</c:v>
              </c:pt>
              <c:pt idx="26">
                <c:v>0.6149548775247099</c:v>
              </c:pt>
              <c:pt idx="27">
                <c:v>0.61416630004399475</c:v>
              </c:pt>
              <c:pt idx="28">
                <c:v>0.60990888382687924</c:v>
              </c:pt>
              <c:pt idx="29">
                <c:v>0.60973084886128359</c:v>
              </c:pt>
              <c:pt idx="30">
                <c:v>0.60782570031124949</c:v>
              </c:pt>
              <c:pt idx="31">
                <c:v>0.60609857978279036</c:v>
              </c:pt>
              <c:pt idx="32">
                <c:v>0.6043703277745831</c:v>
              </c:pt>
              <c:pt idx="33">
                <c:v>0.60344827586206895</c:v>
              </c:pt>
              <c:pt idx="34">
                <c:v>0.59991638795986624</c:v>
              </c:pt>
              <c:pt idx="35">
                <c:v>0.59959141981613895</c:v>
              </c:pt>
              <c:pt idx="36">
                <c:v>0.5977011494252874</c:v>
              </c:pt>
              <c:pt idx="37">
                <c:v>0.59169708029197077</c:v>
              </c:pt>
              <c:pt idx="38">
                <c:v>0.59023836549375708</c:v>
              </c:pt>
              <c:pt idx="39">
                <c:v>0.58788832088084941</c:v>
              </c:pt>
              <c:pt idx="40">
                <c:v>0.58757763975155275</c:v>
              </c:pt>
              <c:pt idx="41">
                <c:v>0.58745098039215682</c:v>
              </c:pt>
              <c:pt idx="42">
                <c:v>0.58615136876006446</c:v>
              </c:pt>
              <c:pt idx="43">
                <c:v>0.5842900302114804</c:v>
              </c:pt>
              <c:pt idx="44">
                <c:v>0.5821727019498607</c:v>
              </c:pt>
              <c:pt idx="45">
                <c:v>0.58051777095217205</c:v>
              </c:pt>
              <c:pt idx="46">
                <c:v>0.57860147213459512</c:v>
              </c:pt>
              <c:pt idx="47">
                <c:v>0.57727775728513464</c:v>
              </c:pt>
              <c:pt idx="48">
                <c:v>0.57380123225287971</c:v>
              </c:pt>
              <c:pt idx="49">
                <c:v>0.57327785483125293</c:v>
              </c:pt>
              <c:pt idx="50">
                <c:v>0.56554967666078781</c:v>
              </c:pt>
              <c:pt idx="51">
                <c:v>0.55845771144278611</c:v>
              </c:pt>
              <c:pt idx="52">
                <c:v>0.55539287457296238</c:v>
              </c:pt>
              <c:pt idx="53">
                <c:v>0.54179566563467496</c:v>
              </c:pt>
              <c:pt idx="54">
                <c:v>0.54036736437419908</c:v>
              </c:pt>
              <c:pt idx="55">
                <c:v>0.53883861236802411</c:v>
              </c:pt>
              <c:pt idx="56">
                <c:v>0.5382626680455016</c:v>
              </c:pt>
              <c:pt idx="57">
                <c:v>0.53720728534258455</c:v>
              </c:pt>
              <c:pt idx="58">
                <c:v>0.53206106870229009</c:v>
              </c:pt>
              <c:pt idx="59">
                <c:v>0.52187664733790196</c:v>
              </c:pt>
              <c:pt idx="60">
                <c:v>0.51799317047544002</c:v>
              </c:pt>
              <c:pt idx="61">
                <c:v>0.51337579617834395</c:v>
              </c:pt>
              <c:pt idx="62">
                <c:v>0.5133016627078385</c:v>
              </c:pt>
              <c:pt idx="63">
                <c:v>0.50936329588014984</c:v>
              </c:pt>
              <c:pt idx="64">
                <c:v>0.50716845878136196</c:v>
              </c:pt>
              <c:pt idx="65">
                <c:v>0.50660904931367567</c:v>
              </c:pt>
              <c:pt idx="66">
                <c:v>0.50211981566820274</c:v>
              </c:pt>
              <c:pt idx="67">
                <c:v>0.50165990409443006</c:v>
              </c:pt>
              <c:pt idx="68">
                <c:v>0.49961449498843485</c:v>
              </c:pt>
              <c:pt idx="69">
                <c:v>0.49708499539736117</c:v>
              </c:pt>
              <c:pt idx="70">
                <c:v>0.49440766948185344</c:v>
              </c:pt>
              <c:pt idx="71">
                <c:v>0.49340175953079179</c:v>
              </c:pt>
              <c:pt idx="72">
                <c:v>0.4909819639278557</c:v>
              </c:pt>
              <c:pt idx="73">
                <c:v>0.49063032367972742</c:v>
              </c:pt>
              <c:pt idx="74">
                <c:v>0.48941548183254346</c:v>
              </c:pt>
              <c:pt idx="75">
                <c:v>0.48609809434551704</c:v>
              </c:pt>
              <c:pt idx="76">
                <c:v>0.48135913166588012</c:v>
              </c:pt>
              <c:pt idx="77">
                <c:v>0.47936278059377263</c:v>
              </c:pt>
              <c:pt idx="78">
                <c:v>0.47722342733188722</c:v>
              </c:pt>
              <c:pt idx="79">
                <c:v>0.46432222449396854</c:v>
              </c:pt>
              <c:pt idx="80">
                <c:v>0.46151202749140896</c:v>
              </c:pt>
              <c:pt idx="81">
                <c:v>0.45231316725978649</c:v>
              </c:pt>
              <c:pt idx="82">
                <c:v>0.44136460554371004</c:v>
              </c:pt>
              <c:pt idx="83">
                <c:v>0.43925049309664693</c:v>
              </c:pt>
              <c:pt idx="84">
                <c:v>0.43108928055475298</c:v>
              </c:pt>
              <c:pt idx="85">
                <c:v>0.41181041181041184</c:v>
              </c:pt>
              <c:pt idx="86">
                <c:v>0.4096146205800556</c:v>
              </c:pt>
              <c:pt idx="87">
                <c:v>0.40120967741935482</c:v>
              </c:pt>
              <c:pt idx="88">
                <c:v>0.40048115477145146</c:v>
              </c:pt>
              <c:pt idx="89">
                <c:v>0.39451277199621571</c:v>
              </c:pt>
              <c:pt idx="90">
                <c:v>0.38136277942364666</c:v>
              </c:pt>
              <c:pt idx="91">
                <c:v>0.37300177619893427</c:v>
              </c:pt>
              <c:pt idx="92">
                <c:v>0.3605236656596173</c:v>
              </c:pt>
              <c:pt idx="93">
                <c:v>0.3599304998663459</c:v>
              </c:pt>
              <c:pt idx="94">
                <c:v>0.35915765069551775</c:v>
              </c:pt>
              <c:pt idx="95">
                <c:v>0.35049900199600798</c:v>
              </c:pt>
              <c:pt idx="96">
                <c:v>0.27102803738317754</c:v>
              </c:pt>
              <c:pt idx="97">
                <c:v>0.23280029750836742</c:v>
              </c:pt>
              <c:pt idx="98">
                <c:v>0.225939979303208</c:v>
              </c:pt>
              <c:pt idx="99">
                <c:v>0.22193268186753529</c:v>
              </c:pt>
              <c:pt idx="100">
                <c:v>0.18165574746873139</c:v>
              </c:pt>
              <c:pt idx="101">
                <c:v>0.16863181312569522</c:v>
              </c:pt>
            </c:numLit>
          </c:val>
        </c:ser>
        <c:ser>
          <c:idx val="3"/>
          <c:order val="3"/>
          <c:tx>
            <c:v>Qtr % not known breastfed at 6-8 weeks</c:v>
          </c:tx>
          <c:spPr>
            <a:solidFill>
              <a:schemeClr val="tx1"/>
            </a:solidFill>
          </c:spPr>
          <c:invertIfNegative val="0"/>
          <c:cat>
            <c:strLit>
              <c:ptCount val="102"/>
              <c:pt idx="0">
                <c:v>Knowsley</c:v>
              </c:pt>
              <c:pt idx="1">
                <c:v>S Tees</c:v>
              </c:pt>
              <c:pt idx="2">
                <c:v>Durham Dales, Easington &amp; Sedgefield</c:v>
              </c:pt>
              <c:pt idx="3">
                <c:v>S Tyneside</c:v>
              </c:pt>
              <c:pt idx="4">
                <c:v>Hartlepool &amp; Stockton-On-Tees</c:v>
              </c:pt>
              <c:pt idx="5">
                <c:v>N E Lincolnshire</c:v>
              </c:pt>
              <c:pt idx="6">
                <c:v>S Sefton</c:v>
              </c:pt>
              <c:pt idx="7">
                <c:v>Doncaster</c:v>
              </c:pt>
              <c:pt idx="8">
                <c:v>Wigan Borough</c:v>
              </c:pt>
              <c:pt idx="9">
                <c:v>Sunderland</c:v>
              </c:pt>
              <c:pt idx="10">
                <c:v>Mansfield &amp; Ashfield</c:v>
              </c:pt>
              <c:pt idx="11">
                <c:v>Wirral</c:v>
              </c:pt>
              <c:pt idx="12">
                <c:v>Barnsley</c:v>
              </c:pt>
              <c:pt idx="13">
                <c:v>Vale Royal</c:v>
              </c:pt>
              <c:pt idx="14">
                <c:v>Stoke On Trent</c:v>
              </c:pt>
              <c:pt idx="15">
                <c:v>Wakefield</c:v>
              </c:pt>
              <c:pt idx="16">
                <c:v>N Durham</c:v>
              </c:pt>
              <c:pt idx="17">
                <c:v>Darlington</c:v>
              </c:pt>
              <c:pt idx="18">
                <c:v>Dudley</c:v>
              </c:pt>
              <c:pt idx="19">
                <c:v>Newark &amp; Sherwood</c:v>
              </c:pt>
              <c:pt idx="20">
                <c:v>Chorley &amp; S Ribble</c:v>
              </c:pt>
              <c:pt idx="21">
                <c:v>Liverpool</c:v>
              </c:pt>
              <c:pt idx="22">
                <c:v>Erewash</c:v>
              </c:pt>
              <c:pt idx="23">
                <c:v>Bassetlaw</c:v>
              </c:pt>
              <c:pt idx="24">
                <c:v>Walsall</c:v>
              </c:pt>
              <c:pt idx="25">
                <c:v>Northumberland</c:v>
              </c:pt>
              <c:pt idx="26">
                <c:v>Lincolnshire East</c:v>
              </c:pt>
              <c:pt idx="27">
                <c:v>Warrington</c:v>
              </c:pt>
              <c:pt idx="28">
                <c:v>S Cheshire</c:v>
              </c:pt>
              <c:pt idx="29">
                <c:v>Corby</c:v>
              </c:pt>
              <c:pt idx="30">
                <c:v>Gateshead</c:v>
              </c:pt>
              <c:pt idx="31">
                <c:v>N Tyneside</c:v>
              </c:pt>
              <c:pt idx="32">
                <c:v>W Norfolk</c:v>
              </c:pt>
              <c:pt idx="33">
                <c:v>Wyre Forest</c:v>
              </c:pt>
              <c:pt idx="34">
                <c:v>W Cheshire</c:v>
              </c:pt>
              <c:pt idx="35">
                <c:v>N Staffordshire</c:v>
              </c:pt>
              <c:pt idx="36">
                <c:v>Southport &amp; Formby</c:v>
              </c:pt>
              <c:pt idx="37">
                <c:v>Fareham &amp; Gosport</c:v>
              </c:pt>
              <c:pt idx="38">
                <c:v>Newcastle West</c:v>
              </c:pt>
              <c:pt idx="39">
                <c:v>Calderdale</c:v>
              </c:pt>
              <c:pt idx="40">
                <c:v>Salford</c:v>
              </c:pt>
              <c:pt idx="41">
                <c:v>Lincolnshire West</c:v>
              </c:pt>
              <c:pt idx="42">
                <c:v>S W Lincolnshire</c:v>
              </c:pt>
              <c:pt idx="43">
                <c:v>Nottingham N &amp; East</c:v>
              </c:pt>
              <c:pt idx="44">
                <c:v>Basildon &amp; Brentwood</c:v>
              </c:pt>
              <c:pt idx="45">
                <c:v>Bradford Districts</c:v>
              </c:pt>
              <c:pt idx="46">
                <c:v>Bolton</c:v>
              </c:pt>
              <c:pt idx="47">
                <c:v>E Riding of Yorkshire</c:v>
              </c:pt>
              <c:pt idx="48">
                <c:v>Leeds S &amp; East</c:v>
              </c:pt>
              <c:pt idx="49">
                <c:v>S Eastern Hampshire</c:v>
              </c:pt>
              <c:pt idx="50">
                <c:v>S Lincolnshire</c:v>
              </c:pt>
              <c:pt idx="51">
                <c:v>N Derbyshire</c:v>
              </c:pt>
              <c:pt idx="52">
                <c:v>Telford &amp; Wrekin</c:v>
              </c:pt>
              <c:pt idx="53">
                <c:v>Isle Of Wight</c:v>
              </c:pt>
              <c:pt idx="54">
                <c:v>Great Yarmouth &amp; Waveney</c:v>
              </c:pt>
              <c:pt idx="55">
                <c:v>S Devon &amp; Torbay</c:v>
              </c:pt>
              <c:pt idx="56">
                <c:v>Redditch &amp; Bromsgrove</c:v>
              </c:pt>
              <c:pt idx="57">
                <c:v>Coventry &amp; Rugby</c:v>
              </c:pt>
              <c:pt idx="58">
                <c:v>Solihull</c:v>
              </c:pt>
              <c:pt idx="59">
                <c:v>Nene</c:v>
              </c:pt>
              <c:pt idx="60">
                <c:v>W Leicestershire</c:v>
              </c:pt>
              <c:pt idx="61">
                <c:v>Thurrock</c:v>
              </c:pt>
              <c:pt idx="62">
                <c:v>Nottingham City</c:v>
              </c:pt>
              <c:pt idx="63">
                <c:v>S Gloucestershire</c:v>
              </c:pt>
              <c:pt idx="64">
                <c:v>Herefordshire</c:v>
              </c:pt>
              <c:pt idx="65">
                <c:v>Leeds West</c:v>
              </c:pt>
              <c:pt idx="66">
                <c:v>Bedfordshire</c:v>
              </c:pt>
              <c:pt idx="67">
                <c:v>Shropshire</c:v>
              </c:pt>
              <c:pt idx="68">
                <c:v>N E Essex</c:v>
              </c:pt>
              <c:pt idx="69">
                <c:v>Stockport</c:v>
              </c:pt>
              <c:pt idx="70">
                <c:v>Northern, Eastern &amp; Western Devon</c:v>
              </c:pt>
              <c:pt idx="71">
                <c:v>N Norfolk</c:v>
              </c:pt>
              <c:pt idx="72">
                <c:v>Swindon</c:v>
              </c:pt>
              <c:pt idx="73">
                <c:v>Somerset</c:v>
              </c:pt>
              <c:pt idx="74">
                <c:v>Gloucestershire</c:v>
              </c:pt>
              <c:pt idx="75">
                <c:v>E Leicestershire &amp; Rutland</c:v>
              </c:pt>
              <c:pt idx="76">
                <c:v>N Somerset</c:v>
              </c:pt>
              <c:pt idx="77">
                <c:v>Newcastle N &amp; E</c:v>
              </c:pt>
              <c:pt idx="78">
                <c:v>S Worcestershire</c:v>
              </c:pt>
              <c:pt idx="79">
                <c:v>Wiltshire</c:v>
              </c:pt>
              <c:pt idx="80">
                <c:v>W Hampshire</c:v>
              </c:pt>
              <c:pt idx="81">
                <c:v>N Hampshire</c:v>
              </c:pt>
              <c:pt idx="82">
                <c:v>Eastern Cheshire</c:v>
              </c:pt>
              <c:pt idx="83">
                <c:v>Cambridgeshire &amp; Peterborough</c:v>
              </c:pt>
              <c:pt idx="84">
                <c:v>Luton</c:v>
              </c:pt>
              <c:pt idx="85">
                <c:v>Sutton</c:v>
              </c:pt>
              <c:pt idx="86">
                <c:v>S Warwickshire</c:v>
              </c:pt>
              <c:pt idx="87">
                <c:v>Birmingham S &amp; Central</c:v>
              </c:pt>
              <c:pt idx="88">
                <c:v>Bristol</c:v>
              </c:pt>
              <c:pt idx="89">
                <c:v>E Surrey</c:v>
              </c:pt>
              <c:pt idx="90">
                <c:v>Bromley</c:v>
              </c:pt>
              <c:pt idx="91">
                <c:v>Rushcliffe</c:v>
              </c:pt>
              <c:pt idx="92">
                <c:v>Hillingdon</c:v>
              </c:pt>
              <c:pt idx="93">
                <c:v>Oxfordshire</c:v>
              </c:pt>
              <c:pt idx="94">
                <c:v>Leicester City</c:v>
              </c:pt>
              <c:pt idx="95">
                <c:v>Leeds North</c:v>
              </c:pt>
              <c:pt idx="96">
                <c:v>Croydon</c:v>
              </c:pt>
              <c:pt idx="97">
                <c:v>Islington</c:v>
              </c:pt>
              <c:pt idx="98">
                <c:v>Brighton &amp; Hove</c:v>
              </c:pt>
              <c:pt idx="99">
                <c:v>Lewisham</c:v>
              </c:pt>
              <c:pt idx="100">
                <c:v>Central London (Westminster)</c:v>
              </c:pt>
              <c:pt idx="101">
                <c:v>City &amp; Hackney</c:v>
              </c:pt>
            </c:strLit>
          </c:cat>
          <c:val>
            <c:numLit>
              <c:formatCode>General</c:formatCode>
              <c:ptCount val="102"/>
              <c:pt idx="0">
                <c:v>3.6294691224268691E-2</c:v>
              </c:pt>
              <c:pt idx="1">
                <c:v>6.9686411149825784E-3</c:v>
              </c:pt>
              <c:pt idx="2">
                <c:v>6.6979236436704619E-4</c:v>
              </c:pt>
              <c:pt idx="3">
                <c:v>2.2137887413029727E-2</c:v>
              </c:pt>
              <c:pt idx="4">
                <c:v>6.2574493444576881E-3</c:v>
              </c:pt>
              <c:pt idx="5">
                <c:v>2.2066198595787363E-2</c:v>
              </c:pt>
              <c:pt idx="6">
                <c:v>4.0350877192982457E-2</c:v>
              </c:pt>
              <c:pt idx="7">
                <c:v>1.2751487673561915E-2</c:v>
              </c:pt>
              <c:pt idx="8">
                <c:v>4.5675135598058809E-3</c:v>
              </c:pt>
              <c:pt idx="9">
                <c:v>3.5443037974683546E-2</c:v>
              </c:pt>
              <c:pt idx="10">
                <c:v>1.1868131868131869E-2</c:v>
              </c:pt>
              <c:pt idx="11">
                <c:v>2.8050490883590462E-3</c:v>
              </c:pt>
              <c:pt idx="12">
                <c:v>3.515625E-2</c:v>
              </c:pt>
              <c:pt idx="13">
                <c:v>1.3182674199623353E-2</c:v>
              </c:pt>
              <c:pt idx="14">
                <c:v>0</c:v>
              </c:pt>
              <c:pt idx="15">
                <c:v>3.6354823073194379E-3</c:v>
              </c:pt>
              <c:pt idx="16">
                <c:v>8.1366965012205042E-4</c:v>
              </c:pt>
              <c:pt idx="17">
                <c:v>1.7467248908296944E-3</c:v>
              </c:pt>
              <c:pt idx="18">
                <c:v>3.1346207668625801E-2</c:v>
              </c:pt>
              <c:pt idx="19">
                <c:v>2.2522522522522522E-3</c:v>
              </c:pt>
              <c:pt idx="20">
                <c:v>4.7131147540983603E-2</c:v>
              </c:pt>
              <c:pt idx="21">
                <c:v>3.5672997522708506E-2</c:v>
              </c:pt>
              <c:pt idx="22">
                <c:v>0</c:v>
              </c:pt>
              <c:pt idx="23">
                <c:v>7.0237050043898156E-3</c:v>
              </c:pt>
              <c:pt idx="24">
                <c:v>1.5218594355285003E-2</c:v>
              </c:pt>
              <c:pt idx="25">
                <c:v>2.840909090909091E-3</c:v>
              </c:pt>
              <c:pt idx="26">
                <c:v>3.266007735281478E-2</c:v>
              </c:pt>
              <c:pt idx="27">
                <c:v>1.0998680158380994E-2</c:v>
              </c:pt>
              <c:pt idx="28">
                <c:v>2.3917995444191344E-2</c:v>
              </c:pt>
              <c:pt idx="29">
                <c:v>2.4844720496894408E-2</c:v>
              </c:pt>
              <c:pt idx="30">
                <c:v>2.2232103156958647E-2</c:v>
              </c:pt>
              <c:pt idx="31">
                <c:v>2.9239766081871343E-3</c:v>
              </c:pt>
              <c:pt idx="32">
                <c:v>3.565267395054629E-2</c:v>
              </c:pt>
              <c:pt idx="33">
                <c:v>2.4500907441016333E-2</c:v>
              </c:pt>
              <c:pt idx="34">
                <c:v>2.4665551839464884E-2</c:v>
              </c:pt>
              <c:pt idx="35">
                <c:v>0</c:v>
              </c:pt>
              <c:pt idx="36">
                <c:v>4.8850574712643681E-2</c:v>
              </c:pt>
              <c:pt idx="37">
                <c:v>3.6496350364963502E-3</c:v>
              </c:pt>
              <c:pt idx="38">
                <c:v>0</c:v>
              </c:pt>
              <c:pt idx="39">
                <c:v>5.8985450255603618E-3</c:v>
              </c:pt>
              <c:pt idx="40">
                <c:v>2.0496894409937887E-2</c:v>
              </c:pt>
              <c:pt idx="41">
                <c:v>2.7843137254901961E-2</c:v>
              </c:pt>
              <c:pt idx="42">
                <c:v>2.4959742351046699E-2</c:v>
              </c:pt>
              <c:pt idx="43">
                <c:v>2.2356495468277945E-2</c:v>
              </c:pt>
              <c:pt idx="44">
                <c:v>2.3831631073970908E-2</c:v>
              </c:pt>
              <c:pt idx="45">
                <c:v>4.3440105309346201E-2</c:v>
              </c:pt>
              <c:pt idx="46">
                <c:v>2.2082018927444796E-2</c:v>
              </c:pt>
              <c:pt idx="47">
                <c:v>2.9509406123201772E-3</c:v>
              </c:pt>
              <c:pt idx="48">
                <c:v>2.1698365925529064E-2</c:v>
              </c:pt>
              <c:pt idx="49">
                <c:v>6.9348127600554789E-3</c:v>
              </c:pt>
              <c:pt idx="50">
                <c:v>2.5279247501469725E-2</c:v>
              </c:pt>
              <c:pt idx="51">
                <c:v>8.2918739635157548E-4</c:v>
              </c:pt>
              <c:pt idx="52">
                <c:v>3.4163006344558322E-2</c:v>
              </c:pt>
              <c:pt idx="53">
                <c:v>0</c:v>
              </c:pt>
              <c:pt idx="54">
                <c:v>8.5433575395130294E-3</c:v>
              </c:pt>
              <c:pt idx="55">
                <c:v>3.8084464555052787E-2</c:v>
              </c:pt>
              <c:pt idx="56">
                <c:v>2.0682523267838676E-2</c:v>
              </c:pt>
              <c:pt idx="57">
                <c:v>2.4284475281873375E-2</c:v>
              </c:pt>
              <c:pt idx="58">
                <c:v>2.5954198473282442E-2</c:v>
              </c:pt>
              <c:pt idx="59">
                <c:v>3.8218239325250397E-2</c:v>
              </c:pt>
              <c:pt idx="60">
                <c:v>2.9156816390858944E-2</c:v>
              </c:pt>
              <c:pt idx="61">
                <c:v>1.613588110403397E-2</c:v>
              </c:pt>
              <c:pt idx="62">
                <c:v>7.1258907363420433E-4</c:v>
              </c:pt>
              <c:pt idx="63">
                <c:v>1.2257405515832482E-2</c:v>
              </c:pt>
              <c:pt idx="64">
                <c:v>4.181600955794504E-3</c:v>
              </c:pt>
              <c:pt idx="65">
                <c:v>1.70310116929334E-2</c:v>
              </c:pt>
              <c:pt idx="66">
                <c:v>2.5253456221198158E-2</c:v>
              </c:pt>
              <c:pt idx="67">
                <c:v>1.7336776097381039E-2</c:v>
              </c:pt>
              <c:pt idx="68">
                <c:v>2.0560267283474686E-3</c:v>
              </c:pt>
              <c:pt idx="69">
                <c:v>3.9889536667689473E-3</c:v>
              </c:pt>
              <c:pt idx="70">
                <c:v>2.5336681123031272E-2</c:v>
              </c:pt>
              <c:pt idx="71">
                <c:v>3.0058651026392963E-2</c:v>
              </c:pt>
              <c:pt idx="72">
                <c:v>4.1082164328657314E-2</c:v>
              </c:pt>
              <c:pt idx="73">
                <c:v>1.4953624834374409E-2</c:v>
              </c:pt>
              <c:pt idx="74">
                <c:v>1.8641390205371249E-2</c:v>
              </c:pt>
              <c:pt idx="75">
                <c:v>1.5620118712902219E-2</c:v>
              </c:pt>
              <c:pt idx="76">
                <c:v>1.368570080226522E-2</c:v>
              </c:pt>
              <c:pt idx="77">
                <c:v>0</c:v>
              </c:pt>
              <c:pt idx="78">
                <c:v>2.3861171366594359E-2</c:v>
              </c:pt>
              <c:pt idx="79">
                <c:v>3.925577591494582E-2</c:v>
              </c:pt>
              <c:pt idx="80">
                <c:v>2.2852233676975944E-2</c:v>
              </c:pt>
              <c:pt idx="81">
                <c:v>9.6085409252669035E-3</c:v>
              </c:pt>
              <c:pt idx="82">
                <c:v>2.5586353944562899E-2</c:v>
              </c:pt>
              <c:pt idx="83">
                <c:v>1.7455621301775148E-2</c:v>
              </c:pt>
              <c:pt idx="84">
                <c:v>1.9647500722334586E-2</c:v>
              </c:pt>
              <c:pt idx="85">
                <c:v>2.9137529137529136E-2</c:v>
              </c:pt>
              <c:pt idx="86">
                <c:v>2.0659515295987287E-2</c:v>
              </c:pt>
              <c:pt idx="87">
                <c:v>2.3617511520737326E-2</c:v>
              </c:pt>
              <c:pt idx="88">
                <c:v>1.5557337610264635E-2</c:v>
              </c:pt>
              <c:pt idx="89">
                <c:v>3.0747398297067172E-2</c:v>
              </c:pt>
              <c:pt idx="90">
                <c:v>2.9625639644492324E-3</c:v>
              </c:pt>
              <c:pt idx="91">
                <c:v>7.9928952042628773E-3</c:v>
              </c:pt>
              <c:pt idx="92">
                <c:v>1.7623363544813697E-2</c:v>
              </c:pt>
              <c:pt idx="93">
                <c:v>1.4434643143544507E-2</c:v>
              </c:pt>
              <c:pt idx="94">
                <c:v>1.9899536321483773E-2</c:v>
              </c:pt>
              <c:pt idx="95">
                <c:v>3.1536926147704591E-2</c:v>
              </c:pt>
              <c:pt idx="96">
                <c:v>4.4672897196261684E-2</c:v>
              </c:pt>
              <c:pt idx="97">
                <c:v>4.9088880624767572E-2</c:v>
              </c:pt>
              <c:pt idx="98">
                <c:v>4.9327354260089683E-2</c:v>
              </c:pt>
              <c:pt idx="99">
                <c:v>3.8219326818675355E-2</c:v>
              </c:pt>
              <c:pt idx="100">
                <c:v>3.1566408576533651E-2</c:v>
              </c:pt>
              <c:pt idx="101">
                <c:v>1.2013348164627364E-2</c:v>
              </c:pt>
            </c:numLit>
          </c:val>
        </c:ser>
        <c:dLbls>
          <c:showLegendKey val="0"/>
          <c:showVal val="0"/>
          <c:showCatName val="0"/>
          <c:showSerName val="0"/>
          <c:showPercent val="0"/>
          <c:showBubbleSize val="0"/>
        </c:dLbls>
        <c:gapWidth val="70"/>
        <c:overlap val="100"/>
        <c:axId val="70965120"/>
        <c:axId val="70966656"/>
      </c:barChart>
      <c:catAx>
        <c:axId val="70965120"/>
        <c:scaling>
          <c:orientation val="minMax"/>
        </c:scaling>
        <c:delete val="0"/>
        <c:axPos val="l"/>
        <c:majorTickMark val="out"/>
        <c:minorTickMark val="none"/>
        <c:tickLblPos val="nextTo"/>
        <c:txPr>
          <a:bodyPr/>
          <a:lstStyle/>
          <a:p>
            <a:pPr>
              <a:defRPr sz="450" baseline="0"/>
            </a:pPr>
            <a:endParaRPr lang="en-US"/>
          </a:p>
        </c:txPr>
        <c:crossAx val="70966656"/>
        <c:crosses val="autoZero"/>
        <c:auto val="1"/>
        <c:lblAlgn val="ctr"/>
        <c:lblOffset val="100"/>
        <c:noMultiLvlLbl val="0"/>
      </c:catAx>
      <c:valAx>
        <c:axId val="70966656"/>
        <c:scaling>
          <c:orientation val="minMax"/>
        </c:scaling>
        <c:delete val="0"/>
        <c:axPos val="b"/>
        <c:majorGridlines/>
        <c:numFmt formatCode="0%" sourceLinked="1"/>
        <c:majorTickMark val="out"/>
        <c:minorTickMark val="none"/>
        <c:tickLblPos val="nextTo"/>
        <c:crossAx val="70965120"/>
        <c:crosses val="autoZero"/>
        <c:crossBetween val="between"/>
      </c:valAx>
    </c:plotArea>
    <c:legend>
      <c:legendPos val="r"/>
      <c:layout>
        <c:manualLayout>
          <c:xMode val="edge"/>
          <c:yMode val="edge"/>
          <c:x val="0.63185943341240758"/>
          <c:y val="0.42635637212015165"/>
          <c:w val="0.27480218438041781"/>
          <c:h val="0.10907477145067009"/>
        </c:manualLayout>
      </c:layout>
      <c:overlay val="0"/>
      <c:spPr>
        <a:solidFill>
          <a:schemeClr val="bg1"/>
        </a:solidFill>
      </c:spPr>
    </c:legend>
    <c:plotVisOnly val="1"/>
    <c:dispBlanksAs val="gap"/>
    <c:showDLblsOverMax val="0"/>
  </c:chart>
  <c:txPr>
    <a:bodyPr/>
    <a:lstStyle/>
    <a:p>
      <a:pPr>
        <a:defRPr sz="800"/>
      </a:pPr>
      <a:endParaRPr lang="en-US"/>
    </a:p>
  </c:txPr>
  <c:printSettings>
    <c:headerFooter/>
    <c:pageMargins b="0.39370078740157483" l="0.39370078740157483" r="0.39370078740157483" t="0.39370078740157483" header="0.31496062992125984" footer="0.31496062992125984"/>
    <c:pageSetup paperSize="9"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v>Qtr % Not Known BF 6-8 Weeks</c:v>
          </c:tx>
          <c:invertIfNegative val="0"/>
          <c:cat>
            <c:strLit>
              <c:ptCount val="179"/>
              <c:pt idx="0">
                <c:v>Stoke On Trent</c:v>
              </c:pt>
              <c:pt idx="1">
                <c:v>N Durham</c:v>
              </c:pt>
              <c:pt idx="2">
                <c:v>Darlington</c:v>
              </c:pt>
              <c:pt idx="3">
                <c:v>Calderdale</c:v>
              </c:pt>
              <c:pt idx="4">
                <c:v>N Staffordshire</c:v>
              </c:pt>
              <c:pt idx="5">
                <c:v>S Eastern Hampshire</c:v>
              </c:pt>
              <c:pt idx="6">
                <c:v>Stockport</c:v>
              </c:pt>
              <c:pt idx="7">
                <c:v>Isle Of Wight</c:v>
              </c:pt>
              <c:pt idx="8">
                <c:v>Newcastle N &amp; E</c:v>
              </c:pt>
              <c:pt idx="9">
                <c:v>N E Essex</c:v>
              </c:pt>
              <c:pt idx="10">
                <c:v>Newcastle West</c:v>
              </c:pt>
              <c:pt idx="11">
                <c:v>Erewash</c:v>
              </c:pt>
              <c:pt idx="12">
                <c:v>Nottingham City</c:v>
              </c:pt>
              <c:pt idx="13">
                <c:v>Bromley</c:v>
              </c:pt>
              <c:pt idx="14">
                <c:v>Hull</c:v>
              </c:pt>
              <c:pt idx="15">
                <c:v>Durham Dales, Easington &amp; Sedgefield</c:v>
              </c:pt>
              <c:pt idx="16">
                <c:v>E Riding of Yorkshire</c:v>
              </c:pt>
              <c:pt idx="17">
                <c:v>N Derbyshire</c:v>
              </c:pt>
              <c:pt idx="18">
                <c:v>Fareham &amp; Gosport</c:v>
              </c:pt>
              <c:pt idx="19">
                <c:v>N Somerset</c:v>
              </c:pt>
              <c:pt idx="20">
                <c:v>S Tees</c:v>
              </c:pt>
              <c:pt idx="21">
                <c:v>Newark &amp; Sherwood</c:v>
              </c:pt>
              <c:pt idx="22">
                <c:v>N Hampshire</c:v>
              </c:pt>
              <c:pt idx="23">
                <c:v>City &amp; Hackney</c:v>
              </c:pt>
              <c:pt idx="24">
                <c:v>W Hampshire</c:v>
              </c:pt>
              <c:pt idx="25">
                <c:v>Wirral</c:v>
              </c:pt>
              <c:pt idx="26">
                <c:v>Northumberland</c:v>
              </c:pt>
              <c:pt idx="27">
                <c:v>Wigan Borough</c:v>
              </c:pt>
              <c:pt idx="28">
                <c:v>N Norfolk</c:v>
              </c:pt>
              <c:pt idx="29">
                <c:v>Wakefield</c:v>
              </c:pt>
              <c:pt idx="30">
                <c:v>Hartlepool &amp; Stockton-On-Tees</c:v>
              </c:pt>
              <c:pt idx="31">
                <c:v>Great Yarmouth &amp; Waveney</c:v>
              </c:pt>
              <c:pt idx="32">
                <c:v>Vale Royal</c:v>
              </c:pt>
              <c:pt idx="33">
                <c:v>W Suffolk</c:v>
              </c:pt>
              <c:pt idx="34">
                <c:v>Walsall</c:v>
              </c:pt>
              <c:pt idx="35">
                <c:v>Gateshead</c:v>
              </c:pt>
              <c:pt idx="36">
                <c:v>Luton</c:v>
              </c:pt>
              <c:pt idx="37">
                <c:v>N Tyneside</c:v>
              </c:pt>
              <c:pt idx="38">
                <c:v>Ipswich &amp; E Suffolk</c:v>
              </c:pt>
              <c:pt idx="39">
                <c:v>S Warwickshire</c:v>
              </c:pt>
              <c:pt idx="40">
                <c:v>Wyre Forest</c:v>
              </c:pt>
              <c:pt idx="41">
                <c:v>E Leicestershire &amp; Rutland</c:v>
              </c:pt>
              <c:pt idx="42">
                <c:v>Coventry &amp; Rugby</c:v>
              </c:pt>
              <c:pt idx="43">
                <c:v>Sunderland</c:v>
              </c:pt>
              <c:pt idx="44">
                <c:v>W Cheshire</c:v>
              </c:pt>
              <c:pt idx="45">
                <c:v>S Worcestershire</c:v>
              </c:pt>
              <c:pt idx="46">
                <c:v>Redditch &amp; Bromsgrove</c:v>
              </c:pt>
              <c:pt idx="47">
                <c:v>Cambridgeshire &amp; Peterborough</c:v>
              </c:pt>
              <c:pt idx="48">
                <c:v>Liverpool</c:v>
              </c:pt>
              <c:pt idx="49">
                <c:v>W Lancashire</c:v>
              </c:pt>
              <c:pt idx="50">
                <c:v>Bassetlaw</c:v>
              </c:pt>
              <c:pt idx="51">
                <c:v>Chorley &amp; S Ribble</c:v>
              </c:pt>
              <c:pt idx="52">
                <c:v>Thurrock</c:v>
              </c:pt>
              <c:pt idx="53">
                <c:v>Leicester City</c:v>
              </c:pt>
              <c:pt idx="54">
                <c:v>S Tyneside</c:v>
              </c:pt>
              <c:pt idx="55">
                <c:v>Oxfordshire</c:v>
              </c:pt>
              <c:pt idx="56">
                <c:v>Northern, Eastern &amp; Western Devon</c:v>
              </c:pt>
              <c:pt idx="57">
                <c:v>Leeds West</c:v>
              </c:pt>
              <c:pt idx="58">
                <c:v>Basildon &amp; Brentwood</c:v>
              </c:pt>
              <c:pt idx="59">
                <c:v>Leeds S &amp; East</c:v>
              </c:pt>
              <c:pt idx="60">
                <c:v>Bedfordshire</c:v>
              </c:pt>
              <c:pt idx="61">
                <c:v>W Norfolk</c:v>
              </c:pt>
              <c:pt idx="62">
                <c:v>Bolton</c:v>
              </c:pt>
              <c:pt idx="63">
                <c:v>Dudley</c:v>
              </c:pt>
              <c:pt idx="64">
                <c:v>Warrington</c:v>
              </c:pt>
              <c:pt idx="65">
                <c:v>S Cheshire</c:v>
              </c:pt>
              <c:pt idx="66">
                <c:v>Wiltshire</c:v>
              </c:pt>
              <c:pt idx="67">
                <c:v>Shropshire</c:v>
              </c:pt>
              <c:pt idx="68">
                <c:v>W Leicestershire</c:v>
              </c:pt>
              <c:pt idx="69">
                <c:v>Nottingham N &amp; East</c:v>
              </c:pt>
              <c:pt idx="70">
                <c:v>Norwich</c:v>
              </c:pt>
              <c:pt idx="71">
                <c:v>N E Lincolnshire</c:v>
              </c:pt>
              <c:pt idx="72">
                <c:v>Nene</c:v>
              </c:pt>
              <c:pt idx="73">
                <c:v>S Sefton</c:v>
              </c:pt>
              <c:pt idx="74">
                <c:v>Eastern Cheshire</c:v>
              </c:pt>
              <c:pt idx="75">
                <c:v>Lincolnshire West</c:v>
              </c:pt>
              <c:pt idx="76">
                <c:v>W Essex</c:v>
              </c:pt>
              <c:pt idx="77">
                <c:v>E Surrey</c:v>
              </c:pt>
              <c:pt idx="78">
                <c:v>Newbury &amp; District</c:v>
              </c:pt>
              <c:pt idx="79">
                <c:v>S Devon &amp; Torbay</c:v>
              </c:pt>
              <c:pt idx="80">
                <c:v>Rushcliffe</c:v>
              </c:pt>
              <c:pt idx="81">
                <c:v>Doncaster</c:v>
              </c:pt>
              <c:pt idx="82">
                <c:v>Sutton</c:v>
              </c:pt>
              <c:pt idx="83">
                <c:v>Bury</c:v>
              </c:pt>
              <c:pt idx="84">
                <c:v>Mansfield &amp; Ashfield</c:v>
              </c:pt>
              <c:pt idx="85">
                <c:v>Gloucestershire</c:v>
              </c:pt>
              <c:pt idx="86">
                <c:v>Birmingham S &amp; Central</c:v>
              </c:pt>
              <c:pt idx="87">
                <c:v>Oldham</c:v>
              </c:pt>
              <c:pt idx="88">
                <c:v>S W Lincolnshire</c:v>
              </c:pt>
              <c:pt idx="89">
                <c:v>Merton</c:v>
              </c:pt>
              <c:pt idx="90">
                <c:v>Lewisham</c:v>
              </c:pt>
              <c:pt idx="91">
                <c:v>Dorset</c:v>
              </c:pt>
              <c:pt idx="92">
                <c:v>Swindon</c:v>
              </c:pt>
              <c:pt idx="93">
                <c:v>Lincolnshire East</c:v>
              </c:pt>
              <c:pt idx="94">
                <c:v>Hillingdon</c:v>
              </c:pt>
              <c:pt idx="95">
                <c:v>St Helens</c:v>
              </c:pt>
              <c:pt idx="96">
                <c:v>Corby</c:v>
              </c:pt>
              <c:pt idx="97">
                <c:v>Bradford Districts</c:v>
              </c:pt>
              <c:pt idx="98">
                <c:v>N Kirklees</c:v>
              </c:pt>
              <c:pt idx="99">
                <c:v>Heywood, Middleton &amp; Rochdale</c:v>
              </c:pt>
              <c:pt idx="100">
                <c:v>Southport &amp; Formby</c:v>
              </c:pt>
              <c:pt idx="101">
                <c:v>Knowsley</c:v>
              </c:pt>
              <c:pt idx="102">
                <c:v>Brighton &amp; Hove</c:v>
              </c:pt>
              <c:pt idx="103">
                <c:v>S Lincolnshire</c:v>
              </c:pt>
              <c:pt idx="104">
                <c:v>Bath &amp; N E Somerset</c:v>
              </c:pt>
              <c:pt idx="105">
                <c:v>High Weald Lewes Havens</c:v>
              </c:pt>
              <c:pt idx="106">
                <c:v>S Reading</c:v>
              </c:pt>
              <c:pt idx="107">
                <c:v>Coastal W Sussex</c:v>
              </c:pt>
              <c:pt idx="108">
                <c:v>Kingston</c:v>
              </c:pt>
              <c:pt idx="109">
                <c:v>Windsor, Ascot &amp; Maidenhead</c:v>
              </c:pt>
              <c:pt idx="110">
                <c:v>Rotherham</c:v>
              </c:pt>
              <c:pt idx="111">
                <c:v>Newham</c:v>
              </c:pt>
              <c:pt idx="112">
                <c:v>N E Hampshire &amp; Farnham</c:v>
              </c:pt>
              <c:pt idx="113">
                <c:v>Swale</c:v>
              </c:pt>
              <c:pt idx="114">
                <c:v>Guildford &amp; Waverley</c:v>
              </c:pt>
              <c:pt idx="115">
                <c:v>Castle Point &amp; Rochford</c:v>
              </c:pt>
              <c:pt idx="116">
                <c:v>Surrey Downs</c:v>
              </c:pt>
              <c:pt idx="117">
                <c:v>Eastbourne, Hailsham &amp; Seaford</c:v>
              </c:pt>
              <c:pt idx="118">
                <c:v>Hounslow</c:v>
              </c:pt>
              <c:pt idx="119">
                <c:v>Solihull</c:v>
              </c:pt>
              <c:pt idx="120">
                <c:v>Waltham Forest</c:v>
              </c:pt>
              <c:pt idx="121">
                <c:v>Sheffield</c:v>
              </c:pt>
              <c:pt idx="122">
                <c:v>Herts Valleys</c:v>
              </c:pt>
              <c:pt idx="123">
                <c:v>Wokingham</c:v>
              </c:pt>
              <c:pt idx="124">
                <c:v>Greater Huddersfield</c:v>
              </c:pt>
              <c:pt idx="125">
                <c:v>N Lincolnshire</c:v>
              </c:pt>
              <c:pt idx="126">
                <c:v>Milton Keynes</c:v>
              </c:pt>
              <c:pt idx="127">
                <c:v>Islington</c:v>
              </c:pt>
              <c:pt idx="128">
                <c:v>S Norfolk</c:v>
              </c:pt>
              <c:pt idx="129">
                <c:v>Southampton</c:v>
              </c:pt>
              <c:pt idx="130">
                <c:v>Richmond</c:v>
              </c:pt>
              <c:pt idx="131">
                <c:v>Wandsworth</c:v>
              </c:pt>
              <c:pt idx="132">
                <c:v>Kernow</c:v>
              </c:pt>
              <c:pt idx="133">
                <c:v>Greater Preston</c:v>
              </c:pt>
              <c:pt idx="134">
                <c:v>Crawley</c:v>
              </c:pt>
              <c:pt idx="135">
                <c:v>N &amp; W Reading</c:v>
              </c:pt>
              <c:pt idx="136">
                <c:v>Canterbury &amp; Coastal</c:v>
              </c:pt>
              <c:pt idx="137">
                <c:v>Southend</c:v>
              </c:pt>
              <c:pt idx="138">
                <c:v>Hastings &amp; Rother</c:v>
              </c:pt>
              <c:pt idx="139">
                <c:v>Barnsley</c:v>
              </c:pt>
              <c:pt idx="140">
                <c:v>Chiltern</c:v>
              </c:pt>
              <c:pt idx="141">
                <c:v>Lambeth</c:v>
              </c:pt>
              <c:pt idx="142">
                <c:v>Portsmouth</c:v>
              </c:pt>
              <c:pt idx="143">
                <c:v>W Kent</c:v>
              </c:pt>
              <c:pt idx="144">
                <c:v>Harrogate &amp; Rural District</c:v>
              </c:pt>
              <c:pt idx="145">
                <c:v>Ashford</c:v>
              </c:pt>
              <c:pt idx="146">
                <c:v>Central Manchester</c:v>
              </c:pt>
              <c:pt idx="147">
                <c:v>Dartford, Gravesham &amp; Swanley</c:v>
              </c:pt>
              <c:pt idx="148">
                <c:v>Slough</c:v>
              </c:pt>
              <c:pt idx="149">
                <c:v>Barking &amp; Dagenham</c:v>
              </c:pt>
              <c:pt idx="150">
                <c:v>Lancashire North</c:v>
              </c:pt>
              <c:pt idx="151">
                <c:v>Blackburn with Darwen</c:v>
              </c:pt>
              <c:pt idx="152">
                <c:v>Se Staffordshire &amp; Seisdon Peninsula</c:v>
              </c:pt>
              <c:pt idx="153">
                <c:v>Thanet</c:v>
              </c:pt>
              <c:pt idx="154">
                <c:v>Sandwell &amp; W Birmingham</c:v>
              </c:pt>
              <c:pt idx="155">
                <c:v>Scarborough &amp; Ryedale</c:v>
              </c:pt>
              <c:pt idx="156">
                <c:v>E Staffordshire</c:v>
              </c:pt>
              <c:pt idx="157">
                <c:v>E Lancashire</c:v>
              </c:pt>
              <c:pt idx="158">
                <c:v>Blackpool</c:v>
              </c:pt>
              <c:pt idx="159">
                <c:v>Cumbria</c:v>
              </c:pt>
              <c:pt idx="160">
                <c:v>Airedale, Wharfedale &amp; Craven</c:v>
              </c:pt>
              <c:pt idx="161">
                <c:v>S Manchester</c:v>
              </c:pt>
              <c:pt idx="162">
                <c:v>S Kent Coast</c:v>
              </c:pt>
              <c:pt idx="163">
                <c:v>Stafford &amp; Surrounds</c:v>
              </c:pt>
              <c:pt idx="164">
                <c:v>Hambleton, Richmondshire &amp; Whitby</c:v>
              </c:pt>
              <c:pt idx="165">
                <c:v>Cannock Chase</c:v>
              </c:pt>
              <c:pt idx="166">
                <c:v>Redbridge</c:v>
              </c:pt>
              <c:pt idx="167">
                <c:v>N Manchester</c:v>
              </c:pt>
              <c:pt idx="168">
                <c:v>E &amp; N Hertfordshire</c:v>
              </c:pt>
              <c:pt idx="169">
                <c:v>Southwark</c:v>
              </c:pt>
              <c:pt idx="170">
                <c:v>Leeds North</c:v>
              </c:pt>
              <c:pt idx="171">
                <c:v>Camden</c:v>
              </c:pt>
              <c:pt idx="172">
                <c:v>Greenwich</c:v>
              </c:pt>
              <c:pt idx="173">
                <c:v>N W Surrey</c:v>
              </c:pt>
              <c:pt idx="174">
                <c:v>Aylesbury Vale</c:v>
              </c:pt>
              <c:pt idx="175">
                <c:v>Croydon</c:v>
              </c:pt>
              <c:pt idx="176">
                <c:v>Medway</c:v>
              </c:pt>
              <c:pt idx="177">
                <c:v>Horsham &amp; Mid Sussex</c:v>
              </c:pt>
              <c:pt idx="178">
                <c:v>Bexley</c:v>
              </c:pt>
            </c:strLit>
          </c:cat>
          <c:val>
            <c:numLit>
              <c:formatCode>General</c:formatCode>
              <c:ptCount val="179"/>
              <c:pt idx="0">
                <c:v>0</c:v>
              </c:pt>
              <c:pt idx="1">
                <c:v>0</c:v>
              </c:pt>
              <c:pt idx="2">
                <c:v>0</c:v>
              </c:pt>
              <c:pt idx="3">
                <c:v>0</c:v>
              </c:pt>
              <c:pt idx="4">
                <c:v>0</c:v>
              </c:pt>
              <c:pt idx="5">
                <c:v>0</c:v>
              </c:pt>
              <c:pt idx="6">
                <c:v>0</c:v>
              </c:pt>
              <c:pt idx="7">
                <c:v>0</c:v>
              </c:pt>
              <c:pt idx="8">
                <c:v>0</c:v>
              </c:pt>
              <c:pt idx="9">
                <c:v>0</c:v>
              </c:pt>
              <c:pt idx="10">
                <c:v>0</c:v>
              </c:pt>
              <c:pt idx="11">
                <c:v>0</c:v>
              </c:pt>
              <c:pt idx="12">
                <c:v>1.0080645161290322E-3</c:v>
              </c:pt>
              <c:pt idx="13">
                <c:v>1.1013215859030838E-3</c:v>
              </c:pt>
              <c:pt idx="14">
                <c:v>1.1560693641618498E-3</c:v>
              </c:pt>
              <c:pt idx="15">
                <c:v>1.3623978201634877E-3</c:v>
              </c:pt>
              <c:pt idx="16">
                <c:v>1.6025641025641025E-3</c:v>
              </c:pt>
              <c:pt idx="17">
                <c:v>1.6447368421052631E-3</c:v>
              </c:pt>
              <c:pt idx="18">
                <c:v>1.841620626151013E-3</c:v>
              </c:pt>
              <c:pt idx="19">
                <c:v>1.996007984031936E-3</c:v>
              </c:pt>
              <c:pt idx="20">
                <c:v>2.352941176470588E-3</c:v>
              </c:pt>
              <c:pt idx="21">
                <c:v>2.9154518950437317E-3</c:v>
              </c:pt>
              <c:pt idx="22">
                <c:v>2.9940119760479044E-3</c:v>
              </c:pt>
              <c:pt idx="23">
                <c:v>3.8572806171648989E-3</c:v>
              </c:pt>
              <c:pt idx="24">
                <c:v>4.3604651162790697E-3</c:v>
              </c:pt>
              <c:pt idx="25">
                <c:v>4.4792833146696529E-3</c:v>
              </c:pt>
              <c:pt idx="26">
                <c:v>4.5180722891566263E-3</c:v>
              </c:pt>
              <c:pt idx="27">
                <c:v>6.0532687651331718E-3</c:v>
              </c:pt>
              <c:pt idx="28">
                <c:v>6.2500000000000003E-3</c:v>
              </c:pt>
              <c:pt idx="29">
                <c:v>7.0493454179254783E-3</c:v>
              </c:pt>
              <c:pt idx="30">
                <c:v>7.4906367041198503E-3</c:v>
              </c:pt>
              <c:pt idx="31">
                <c:v>7.575757575757576E-3</c:v>
              </c:pt>
              <c:pt idx="32">
                <c:v>7.6923076923076927E-3</c:v>
              </c:pt>
              <c:pt idx="33">
                <c:v>8.1833060556464818E-3</c:v>
              </c:pt>
              <c:pt idx="34">
                <c:v>1.0135135135135136E-2</c:v>
              </c:pt>
              <c:pt idx="35">
                <c:v>1.0416666666666666E-2</c:v>
              </c:pt>
              <c:pt idx="36">
                <c:v>1.0714285714285714E-2</c:v>
              </c:pt>
              <c:pt idx="37">
                <c:v>1.2867647058823529E-2</c:v>
              </c:pt>
              <c:pt idx="38">
                <c:v>1.3131313131313131E-2</c:v>
              </c:pt>
              <c:pt idx="39">
                <c:v>1.4106583072100314E-2</c:v>
              </c:pt>
              <c:pt idx="40">
                <c:v>1.509433962264151E-2</c:v>
              </c:pt>
              <c:pt idx="41">
                <c:v>1.5228426395939087E-2</c:v>
              </c:pt>
              <c:pt idx="42">
                <c:v>1.5306122448979591E-2</c:v>
              </c:pt>
              <c:pt idx="43">
                <c:v>1.7569546120058566E-2</c:v>
              </c:pt>
              <c:pt idx="44">
                <c:v>1.8211920529801324E-2</c:v>
              </c:pt>
              <c:pt idx="45">
                <c:v>1.9548872180451128E-2</c:v>
              </c:pt>
              <c:pt idx="46">
                <c:v>1.9650655021834062E-2</c:v>
              </c:pt>
              <c:pt idx="47">
                <c:v>2.0408163265306121E-2</c:v>
              </c:pt>
              <c:pt idx="48">
                <c:v>2.1323529411764706E-2</c:v>
              </c:pt>
              <c:pt idx="49">
                <c:v>2.1551724137931036E-2</c:v>
              </c:pt>
              <c:pt idx="50">
                <c:v>2.1660649819494584E-2</c:v>
              </c:pt>
              <c:pt idx="51">
                <c:v>2.2075055187637971E-2</c:v>
              </c:pt>
              <c:pt idx="52">
                <c:v>2.2648083623693381E-2</c:v>
              </c:pt>
              <c:pt idx="53">
                <c:v>2.3574144486692015E-2</c:v>
              </c:pt>
              <c:pt idx="54">
                <c:v>2.3923444976076555E-2</c:v>
              </c:pt>
              <c:pt idx="55">
                <c:v>2.3991275899672846E-2</c:v>
              </c:pt>
              <c:pt idx="56">
                <c:v>2.5387870239774329E-2</c:v>
              </c:pt>
              <c:pt idx="57">
                <c:v>2.5504782146652496E-2</c:v>
              </c:pt>
              <c:pt idx="58">
                <c:v>2.5608194622279128E-2</c:v>
              </c:pt>
              <c:pt idx="59">
                <c:v>2.5871766029246346E-2</c:v>
              </c:pt>
              <c:pt idx="60">
                <c:v>2.5889967637540454E-2</c:v>
              </c:pt>
              <c:pt idx="61">
                <c:v>2.6378896882494004E-2</c:v>
              </c:pt>
              <c:pt idx="62">
                <c:v>2.6539278131634821E-2</c:v>
              </c:pt>
              <c:pt idx="63">
                <c:v>2.6963657678780773E-2</c:v>
              </c:pt>
              <c:pt idx="64">
                <c:v>2.8469750889679714E-2</c:v>
              </c:pt>
              <c:pt idx="65">
                <c:v>2.8846153846153848E-2</c:v>
              </c:pt>
              <c:pt idx="66">
                <c:v>2.9093931837073983E-2</c:v>
              </c:pt>
              <c:pt idx="67">
                <c:v>2.9411764705882353E-2</c:v>
              </c:pt>
              <c:pt idx="68">
                <c:v>3.0272452068617558E-2</c:v>
              </c:pt>
              <c:pt idx="69">
                <c:v>3.0303030303030304E-2</c:v>
              </c:pt>
              <c:pt idx="70">
                <c:v>3.046594982078853E-2</c:v>
              </c:pt>
              <c:pt idx="71">
                <c:v>3.0612244897959183E-2</c:v>
              </c:pt>
              <c:pt idx="72">
                <c:v>3.0769230769230771E-2</c:v>
              </c:pt>
              <c:pt idx="73">
                <c:v>3.1746031746031744E-2</c:v>
              </c:pt>
              <c:pt idx="74">
                <c:v>3.1818181818181815E-2</c:v>
              </c:pt>
              <c:pt idx="75">
                <c:v>3.2148900169204735E-2</c:v>
              </c:pt>
              <c:pt idx="76">
                <c:v>3.3298647242455778E-2</c:v>
              </c:pt>
              <c:pt idx="77">
                <c:v>3.3398821218074658E-2</c:v>
              </c:pt>
              <c:pt idx="78">
                <c:v>3.3444816053511704E-2</c:v>
              </c:pt>
              <c:pt idx="79">
                <c:v>3.3762057877813507E-2</c:v>
              </c:pt>
              <c:pt idx="80">
                <c:v>3.4351145038167941E-2</c:v>
              </c:pt>
              <c:pt idx="81">
                <c:v>3.4939759036144581E-2</c:v>
              </c:pt>
              <c:pt idx="82">
                <c:v>3.5772357723577237E-2</c:v>
              </c:pt>
              <c:pt idx="83">
                <c:v>3.6072144288577156E-2</c:v>
              </c:pt>
              <c:pt idx="84">
                <c:v>3.6968576709796676E-2</c:v>
              </c:pt>
              <c:pt idx="85">
                <c:v>3.7723362011912641E-2</c:v>
              </c:pt>
              <c:pt idx="86">
                <c:v>3.8277511961722487E-2</c:v>
              </c:pt>
              <c:pt idx="87">
                <c:v>3.8408779149519894E-2</c:v>
              </c:pt>
              <c:pt idx="88">
                <c:v>3.896103896103896E-2</c:v>
              </c:pt>
              <c:pt idx="89">
                <c:v>4.0106951871657755E-2</c:v>
              </c:pt>
              <c:pt idx="90">
                <c:v>4.0308747855917669E-2</c:v>
              </c:pt>
              <c:pt idx="91">
                <c:v>4.2347247428917122E-2</c:v>
              </c:pt>
              <c:pt idx="92">
                <c:v>4.2979942693409739E-2</c:v>
              </c:pt>
              <c:pt idx="93">
                <c:v>4.3795620437956206E-2</c:v>
              </c:pt>
              <c:pt idx="94">
                <c:v>4.3979057591623037E-2</c:v>
              </c:pt>
              <c:pt idx="95">
                <c:v>4.4117647058823532E-2</c:v>
              </c:pt>
              <c:pt idx="96">
                <c:v>4.4354838709677422E-2</c:v>
              </c:pt>
              <c:pt idx="97">
                <c:v>4.5178105994787145E-2</c:v>
              </c:pt>
              <c:pt idx="98">
                <c:v>4.5248868778280542E-2</c:v>
              </c:pt>
              <c:pt idx="99">
                <c:v>4.5385779122541603E-2</c:v>
              </c:pt>
              <c:pt idx="100">
                <c:v>4.6025104602510462E-2</c:v>
              </c:pt>
              <c:pt idx="101">
                <c:v>4.6082949308755762E-2</c:v>
              </c:pt>
              <c:pt idx="102">
                <c:v>4.6089385474860335E-2</c:v>
              </c:pt>
              <c:pt idx="103">
                <c:v>4.7619047619047616E-2</c:v>
              </c:pt>
              <c:pt idx="104">
                <c:v>5.1863857374392218E-2</c:v>
              </c:pt>
              <c:pt idx="105">
                <c:v>5.2987598647125142E-2</c:v>
              </c:pt>
              <c:pt idx="106">
                <c:v>5.5369127516778527E-2</c:v>
              </c:pt>
              <c:pt idx="107">
                <c:v>5.6923076923076923E-2</c:v>
              </c:pt>
              <c:pt idx="108">
                <c:v>5.6971514242878558E-2</c:v>
              </c:pt>
              <c:pt idx="109">
                <c:v>5.8227848101265821E-2</c:v>
              </c:pt>
              <c:pt idx="110">
                <c:v>5.9084194977843424E-2</c:v>
              </c:pt>
              <c:pt idx="111">
                <c:v>5.921052631578947E-2</c:v>
              </c:pt>
              <c:pt idx="112">
                <c:v>6.1538461538461542E-2</c:v>
              </c:pt>
              <c:pt idx="113">
                <c:v>6.2588904694167849E-2</c:v>
              </c:pt>
              <c:pt idx="114">
                <c:v>6.3569682151589244E-2</c:v>
              </c:pt>
              <c:pt idx="115">
                <c:v>6.5934065934065936E-2</c:v>
              </c:pt>
              <c:pt idx="116">
                <c:v>7.1428571428571425E-2</c:v>
              </c:pt>
              <c:pt idx="117">
                <c:v>7.3529411764705885E-2</c:v>
              </c:pt>
              <c:pt idx="118">
                <c:v>7.5949367088607597E-2</c:v>
              </c:pt>
              <c:pt idx="119">
                <c:v>7.6335877862595422E-2</c:v>
              </c:pt>
              <c:pt idx="120">
                <c:v>8.4710743801652888E-2</c:v>
              </c:pt>
              <c:pt idx="121">
                <c:v>9.5307917888563048E-2</c:v>
              </c:pt>
              <c:pt idx="122">
                <c:v>9.5348837209302331E-2</c:v>
              </c:pt>
              <c:pt idx="123">
                <c:v>9.8901098901098897E-2</c:v>
              </c:pt>
              <c:pt idx="124">
                <c:v>0.10027855153203342</c:v>
              </c:pt>
              <c:pt idx="125">
                <c:v>0.10060975609756098</c:v>
              </c:pt>
              <c:pt idx="126">
                <c:v>0.10093896713615023</c:v>
              </c:pt>
              <c:pt idx="127">
                <c:v>0.10180995475113122</c:v>
              </c:pt>
              <c:pt idx="128">
                <c:v>0.10460251046025104</c:v>
              </c:pt>
              <c:pt idx="129">
                <c:v>0.10725552050473186</c:v>
              </c:pt>
              <c:pt idx="130">
                <c:v>0.11101694915254237</c:v>
              </c:pt>
              <c:pt idx="131">
                <c:v>0.1111111111111111</c:v>
              </c:pt>
              <c:pt idx="132">
                <c:v>0.12337662337662338</c:v>
              </c:pt>
              <c:pt idx="133">
                <c:v>0.125</c:v>
              </c:pt>
              <c:pt idx="134">
                <c:v>0.125</c:v>
              </c:pt>
              <c:pt idx="135">
                <c:v>0.12848297213622292</c:v>
              </c:pt>
              <c:pt idx="136">
                <c:v>0.13636363636363635</c:v>
              </c:pt>
              <c:pt idx="137">
                <c:v>0.13856812933025403</c:v>
              </c:pt>
              <c:pt idx="138">
                <c:v>0.14490445859872611</c:v>
              </c:pt>
              <c:pt idx="139">
                <c:v>0.14583333333333334</c:v>
              </c:pt>
              <c:pt idx="140">
                <c:v>0.16095890410958905</c:v>
              </c:pt>
              <c:pt idx="141">
                <c:v>0.17203513909224011</c:v>
              </c:pt>
              <c:pt idx="142">
                <c:v>0.17914438502673796</c:v>
              </c:pt>
              <c:pt idx="143">
                <c:v>0.19903691813804172</c:v>
              </c:pt>
              <c:pt idx="144">
                <c:v>0.21003861003861005</c:v>
              </c:pt>
              <c:pt idx="145">
                <c:v>0.2115621156211562</c:v>
              </c:pt>
              <c:pt idx="146">
                <c:v>0.22975517890772129</c:v>
              </c:pt>
              <c:pt idx="147">
                <c:v>0.24550898203592814</c:v>
              </c:pt>
              <c:pt idx="148">
                <c:v>0.27272727272727271</c:v>
              </c:pt>
              <c:pt idx="149">
                <c:v>0.30684326710816778</c:v>
              </c:pt>
              <c:pt idx="150">
                <c:v>0.35324675324675325</c:v>
              </c:pt>
              <c:pt idx="151">
                <c:v>0.35731414868105515</c:v>
              </c:pt>
              <c:pt idx="152">
                <c:v>0.37100994243851387</c:v>
              </c:pt>
              <c:pt idx="153">
                <c:v>0.37611408199643492</c:v>
              </c:pt>
              <c:pt idx="154">
                <c:v>0.37922077922077924</c:v>
              </c:pt>
              <c:pt idx="155">
                <c:v>0.38074074074074077</c:v>
              </c:pt>
              <c:pt idx="156">
                <c:v>0.39189189189189189</c:v>
              </c:pt>
              <c:pt idx="157">
                <c:v>0.40306122448979592</c:v>
              </c:pt>
              <c:pt idx="158">
                <c:v>0.42031249999999998</c:v>
              </c:pt>
              <c:pt idx="159">
                <c:v>0.43408360128617363</c:v>
              </c:pt>
              <c:pt idx="160">
                <c:v>0.43840579710144928</c:v>
              </c:pt>
              <c:pt idx="161">
                <c:v>0.44307270233196161</c:v>
              </c:pt>
              <c:pt idx="162">
                <c:v>0.44419391206313413</c:v>
              </c:pt>
              <c:pt idx="163">
                <c:v>0.45743534482758619</c:v>
              </c:pt>
              <c:pt idx="164">
                <c:v>0.45824175824175822</c:v>
              </c:pt>
              <c:pt idx="165">
                <c:v>0.48996655518394649</c:v>
              </c:pt>
              <c:pt idx="166">
                <c:v>0.49871465295629819</c:v>
              </c:pt>
              <c:pt idx="167">
                <c:v>0.51051893408134641</c:v>
              </c:pt>
              <c:pt idx="168">
                <c:v>0.52837573385518588</c:v>
              </c:pt>
              <c:pt idx="169">
                <c:v>0.53291925465838508</c:v>
              </c:pt>
              <c:pt idx="170">
                <c:v>0.53367875647668395</c:v>
              </c:pt>
              <c:pt idx="171">
                <c:v>0.6026845637583893</c:v>
              </c:pt>
              <c:pt idx="172">
                <c:v>0.60477941176470584</c:v>
              </c:pt>
              <c:pt idx="173">
                <c:v>0.60827464788732399</c:v>
              </c:pt>
              <c:pt idx="174">
                <c:v>0.65091863517060367</c:v>
              </c:pt>
              <c:pt idx="175">
                <c:v>0.65416666666666667</c:v>
              </c:pt>
              <c:pt idx="176">
                <c:v>0.65676855895196506</c:v>
              </c:pt>
              <c:pt idx="177">
                <c:v>0.67523809523809519</c:v>
              </c:pt>
              <c:pt idx="178">
                <c:v>0.77161500815660689</c:v>
              </c:pt>
            </c:numLit>
          </c:val>
        </c:ser>
        <c:dLbls>
          <c:showLegendKey val="0"/>
          <c:showVal val="0"/>
          <c:showCatName val="0"/>
          <c:showSerName val="0"/>
          <c:showPercent val="0"/>
          <c:showBubbleSize val="0"/>
        </c:dLbls>
        <c:gapWidth val="150"/>
        <c:axId val="70721536"/>
        <c:axId val="70723072"/>
      </c:barChart>
      <c:catAx>
        <c:axId val="70721536"/>
        <c:scaling>
          <c:orientation val="minMax"/>
        </c:scaling>
        <c:delete val="0"/>
        <c:axPos val="b"/>
        <c:majorTickMark val="out"/>
        <c:minorTickMark val="none"/>
        <c:tickLblPos val="nextTo"/>
        <c:crossAx val="70723072"/>
        <c:crosses val="autoZero"/>
        <c:auto val="1"/>
        <c:lblAlgn val="ctr"/>
        <c:lblOffset val="100"/>
        <c:noMultiLvlLbl val="0"/>
      </c:catAx>
      <c:valAx>
        <c:axId val="70723072"/>
        <c:scaling>
          <c:orientation val="minMax"/>
        </c:scaling>
        <c:delete val="0"/>
        <c:axPos val="l"/>
        <c:majorGridlines/>
        <c:numFmt formatCode="General" sourceLinked="1"/>
        <c:majorTickMark val="out"/>
        <c:minorTickMark val="none"/>
        <c:tickLblPos val="nextTo"/>
        <c:crossAx val="70721536"/>
        <c:crosses val="autoZero"/>
        <c:crossBetween val="between"/>
      </c:valAx>
    </c:plotArea>
    <c:legend>
      <c:legendPos val="r"/>
      <c:overlay val="0"/>
    </c:legend>
    <c:plotVisOnly val="1"/>
    <c:dispBlanksAs val="gap"/>
    <c:showDLblsOverMax val="0"/>
  </c:chart>
  <c:userShapes r:id="rId1"/>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9522647098224256E-2"/>
          <c:y val="6.6945876288659792E-2"/>
          <c:w val="0.91137058482056477"/>
          <c:h val="0.9007710650215115"/>
        </c:manualLayout>
      </c:layout>
      <c:barChart>
        <c:barDir val="bar"/>
        <c:grouping val="clustered"/>
        <c:varyColors val="0"/>
        <c:ser>
          <c:idx val="0"/>
          <c:order val="0"/>
          <c:tx>
            <c:v>#REF!</c:v>
          </c:tx>
          <c:invertIfNegative val="0"/>
          <c:cat>
            <c:numLit>
              <c:formatCode>General</c:formatCode>
              <c:ptCount val="53"/>
              <c:pt idx="0">
                <c:v>1.7114914425427872E-2</c:v>
              </c:pt>
              <c:pt idx="1">
                <c:v>1.3123359580052493E-2</c:v>
              </c:pt>
              <c:pt idx="2">
                <c:v>3.2036613272311214E-2</c:v>
              </c:pt>
              <c:pt idx="3">
                <c:v>1.3513513513513514E-2</c:v>
              </c:pt>
              <c:pt idx="4">
                <c:v>5.6179775280898875E-3</c:v>
              </c:pt>
              <c:pt idx="5">
                <c:v>8.2644628099173556E-3</c:v>
              </c:pt>
              <c:pt idx="6">
                <c:v>0</c:v>
              </c:pt>
              <c:pt idx="7">
                <c:v>2.9978586723768737E-2</c:v>
              </c:pt>
              <c:pt idx="8">
                <c:v>1.9310344827586208E-2</c:v>
              </c:pt>
              <c:pt idx="9">
                <c:v>1.2121212121212121E-3</c:v>
              </c:pt>
              <c:pt idx="10">
                <c:v>0</c:v>
              </c:pt>
              <c:pt idx="11">
                <c:v>8.6281276962899055E-4</c:v>
              </c:pt>
              <c:pt idx="12">
                <c:v>0</c:v>
              </c:pt>
              <c:pt idx="13">
                <c:v>4.9504950495049506E-3</c:v>
              </c:pt>
              <c:pt idx="14">
                <c:v>4.8507462686567165E-2</c:v>
              </c:pt>
              <c:pt idx="15">
                <c:v>1.0600706713780919E-2</c:v>
              </c:pt>
              <c:pt idx="16">
                <c:v>4.0089086859688199E-2</c:v>
              </c:pt>
              <c:pt idx="17">
                <c:v>0</c:v>
              </c:pt>
              <c:pt idx="18">
                <c:v>4.1237113402061857E-3</c:v>
              </c:pt>
              <c:pt idx="19">
                <c:v>1.2062726176115801E-3</c:v>
              </c:pt>
              <c:pt idx="20">
                <c:v>1.6207455429497568E-3</c:v>
              </c:pt>
              <c:pt idx="21">
                <c:v>3.4090909090909088E-2</c:v>
              </c:pt>
              <c:pt idx="22">
                <c:v>6.7567567567567571E-3</c:v>
              </c:pt>
              <c:pt idx="23">
                <c:v>3.4246575342465752E-3</c:v>
              </c:pt>
              <c:pt idx="24">
                <c:v>2.1526418786692758E-2</c:v>
              </c:pt>
              <c:pt idx="25">
                <c:v>4.6808510638297871E-2</c:v>
              </c:pt>
              <c:pt idx="26">
                <c:v>3.8720538720538718E-2</c:v>
              </c:pt>
              <c:pt idx="27">
                <c:v>1.9417475728155339E-3</c:v>
              </c:pt>
              <c:pt idx="28">
                <c:v>1.8018018018018018E-3</c:v>
              </c:pt>
              <c:pt idx="29">
                <c:v>0</c:v>
              </c:pt>
              <c:pt idx="30">
                <c:v>0</c:v>
              </c:pt>
              <c:pt idx="31">
                <c:v>4.0595399188092015E-3</c:v>
              </c:pt>
              <c:pt idx="32">
                <c:v>3.9800995024875621E-2</c:v>
              </c:pt>
              <c:pt idx="33">
                <c:v>1.4010507880910683E-2</c:v>
              </c:pt>
              <c:pt idx="34">
                <c:v>1.9950124688279301E-2</c:v>
              </c:pt>
              <c:pt idx="35">
                <c:v>3.3783783783783786E-2</c:v>
              </c:pt>
              <c:pt idx="36">
                <c:v>2.403846153846154E-2</c:v>
              </c:pt>
              <c:pt idx="37">
                <c:v>1.5337423312883436E-3</c:v>
              </c:pt>
              <c:pt idx="38">
                <c:v>1.3574660633484163E-2</c:v>
              </c:pt>
              <c:pt idx="39">
                <c:v>5.6561085972850677E-3</c:v>
              </c:pt>
              <c:pt idx="40">
                <c:v>2.0449897750511249E-3</c:v>
              </c:pt>
              <c:pt idx="41">
                <c:v>0</c:v>
              </c:pt>
              <c:pt idx="42">
                <c:v>3.0462184873949579E-2</c:v>
              </c:pt>
              <c:pt idx="43">
                <c:v>2.2388059701492536E-2</c:v>
              </c:pt>
              <c:pt idx="44">
                <c:v>3.292181069958848E-2</c:v>
              </c:pt>
              <c:pt idx="45">
                <c:v>2.3026315789473683E-2</c:v>
              </c:pt>
              <c:pt idx="46">
                <c:v>3.0478955007256895E-2</c:v>
              </c:pt>
              <c:pt idx="47">
                <c:v>7.6103500761035003E-3</c:v>
              </c:pt>
              <c:pt idx="48">
                <c:v>3.4310221586847746E-2</c:v>
              </c:pt>
              <c:pt idx="49">
                <c:v>3.4482758620689655E-3</c:v>
              </c:pt>
              <c:pt idx="50">
                <c:v>3.3783783783783786E-3</c:v>
              </c:pt>
              <c:pt idx="51">
                <c:v>1.7384731670445956E-2</c:v>
              </c:pt>
              <c:pt idx="52">
                <c:v>1.0830324909747292E-2</c:v>
              </c:pt>
            </c:numLit>
          </c:cat>
          <c:val>
            <c:numLit>
              <c:formatCode>General</c:formatCode>
              <c:ptCount val="53"/>
            </c:numLit>
          </c:val>
        </c:ser>
        <c:dLbls>
          <c:showLegendKey val="0"/>
          <c:showVal val="0"/>
          <c:showCatName val="0"/>
          <c:showSerName val="0"/>
          <c:showPercent val="0"/>
          <c:showBubbleSize val="0"/>
        </c:dLbls>
        <c:gapWidth val="70"/>
        <c:axId val="70755840"/>
        <c:axId val="70757376"/>
      </c:barChart>
      <c:catAx>
        <c:axId val="70755840"/>
        <c:scaling>
          <c:orientation val="minMax"/>
        </c:scaling>
        <c:delete val="1"/>
        <c:axPos val="l"/>
        <c:numFmt formatCode="General" sourceLinked="1"/>
        <c:majorTickMark val="out"/>
        <c:minorTickMark val="none"/>
        <c:tickLblPos val="nextTo"/>
        <c:crossAx val="70757376"/>
        <c:crosses val="autoZero"/>
        <c:auto val="1"/>
        <c:lblAlgn val="ctr"/>
        <c:lblOffset val="100"/>
        <c:noMultiLvlLbl val="0"/>
      </c:catAx>
      <c:valAx>
        <c:axId val="70757376"/>
        <c:scaling>
          <c:orientation val="minMax"/>
        </c:scaling>
        <c:delete val="1"/>
        <c:axPos val="b"/>
        <c:numFmt formatCode="General" sourceLinked="1"/>
        <c:majorTickMark val="out"/>
        <c:minorTickMark val="none"/>
        <c:tickLblPos val="nextTo"/>
        <c:crossAx val="70755840"/>
        <c:crosses val="autoZero"/>
        <c:crossBetween val="between"/>
      </c:valAx>
      <c:spPr>
        <a:noFill/>
        <a:ln w="25400">
          <a:noFill/>
        </a:ln>
      </c:spPr>
    </c:plotArea>
    <c:plotVisOnly val="1"/>
    <c:dispBlanksAs val="gap"/>
    <c:showDLblsOverMax val="0"/>
  </c:chart>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GB" sz="1100" b="1" i="0" baseline="0">
                <a:effectLst/>
              </a:rPr>
              <a:t>Percentage Infants not known breastfeeding as a percentage of infants due 6-8 week reviews by CCGs in England 2014/15 OT</a:t>
            </a:r>
            <a:br>
              <a:rPr lang="en-GB" sz="1100" b="1" i="0" baseline="0">
                <a:effectLst/>
              </a:rPr>
            </a:br>
            <a:r>
              <a:rPr lang="en-GB" sz="1100" b="1" i="0" baseline="0">
                <a:effectLst/>
              </a:rPr>
              <a:t>actual V Not knowns target 5%</a:t>
            </a:r>
            <a:endParaRPr lang="en-GB" sz="1100">
              <a:effectLst/>
            </a:endParaRPr>
          </a:p>
        </c:rich>
      </c:tx>
      <c:overlay val="0"/>
    </c:title>
    <c:autoTitleDeleted val="0"/>
    <c:plotArea>
      <c:layout>
        <c:manualLayout>
          <c:layoutTarget val="inner"/>
          <c:xMode val="edge"/>
          <c:yMode val="edge"/>
          <c:x val="1.7984941071555245E-2"/>
          <c:y val="7.1121109861267337E-2"/>
          <c:w val="0.96288247752814682"/>
          <c:h val="0.89918341032976501"/>
        </c:manualLayout>
      </c:layout>
      <c:barChart>
        <c:barDir val="bar"/>
        <c:grouping val="clustered"/>
        <c:varyColors val="0"/>
        <c:ser>
          <c:idx val="0"/>
          <c:order val="0"/>
          <c:tx>
            <c:v>Qtr % Not Known BF 6-8 Weeks</c:v>
          </c:tx>
          <c:invertIfNegative val="0"/>
          <c:dLbls>
            <c:txPr>
              <a:bodyPr/>
              <a:lstStyle/>
              <a:p>
                <a:pPr>
                  <a:defRPr sz="550"/>
                </a:pPr>
                <a:endParaRPr lang="en-US"/>
              </a:p>
            </c:txPr>
            <c:dLblPos val="outEnd"/>
            <c:showLegendKey val="0"/>
            <c:showVal val="0"/>
            <c:showCatName val="1"/>
            <c:showSerName val="0"/>
            <c:showPercent val="0"/>
            <c:showBubbleSize val="0"/>
            <c:showLeaderLines val="0"/>
          </c:dLbls>
          <c:cat>
            <c:strLit>
              <c:ptCount val="179"/>
              <c:pt idx="0">
                <c:v>Stoke On Trent</c:v>
              </c:pt>
              <c:pt idx="1">
                <c:v>N Staffordshire</c:v>
              </c:pt>
              <c:pt idx="2">
                <c:v>Isle Of Wight</c:v>
              </c:pt>
              <c:pt idx="3">
                <c:v>Newcastle N &amp; E</c:v>
              </c:pt>
              <c:pt idx="4">
                <c:v>Newcastle West</c:v>
              </c:pt>
              <c:pt idx="5">
                <c:v>Erewash</c:v>
              </c:pt>
              <c:pt idx="6">
                <c:v>Durham Dales, Easington &amp; Sedgefield</c:v>
              </c:pt>
              <c:pt idx="7">
                <c:v>Nottingham City</c:v>
              </c:pt>
              <c:pt idx="8">
                <c:v>N Durham</c:v>
              </c:pt>
              <c:pt idx="9">
                <c:v>N Derbyshire</c:v>
              </c:pt>
              <c:pt idx="10">
                <c:v>Darlington</c:v>
              </c:pt>
              <c:pt idx="11">
                <c:v>N E Essex</c:v>
              </c:pt>
              <c:pt idx="12">
                <c:v>Newark &amp; Sherwood</c:v>
              </c:pt>
              <c:pt idx="13">
                <c:v>Wirral</c:v>
              </c:pt>
              <c:pt idx="14">
                <c:v>Northumberland</c:v>
              </c:pt>
              <c:pt idx="15">
                <c:v>N Tyneside</c:v>
              </c:pt>
              <c:pt idx="16">
                <c:v>E Riding of Yorkshire</c:v>
              </c:pt>
              <c:pt idx="17">
                <c:v>Bromley</c:v>
              </c:pt>
              <c:pt idx="18">
                <c:v>Wakefield</c:v>
              </c:pt>
              <c:pt idx="19">
                <c:v>Fareham &amp; Gosport</c:v>
              </c:pt>
              <c:pt idx="20">
                <c:v>Stockport</c:v>
              </c:pt>
              <c:pt idx="21">
                <c:v>Herefordshire</c:v>
              </c:pt>
              <c:pt idx="22">
                <c:v>Wigan Borough</c:v>
              </c:pt>
              <c:pt idx="23">
                <c:v>Calderdale</c:v>
              </c:pt>
              <c:pt idx="24">
                <c:v>Hartlepool &amp; Stockton-On-Tees</c:v>
              </c:pt>
              <c:pt idx="25">
                <c:v>S Eastern Hampshire</c:v>
              </c:pt>
              <c:pt idx="26">
                <c:v>S Tees</c:v>
              </c:pt>
              <c:pt idx="27">
                <c:v>Bassetlaw</c:v>
              </c:pt>
              <c:pt idx="28">
                <c:v>Rushcliffe</c:v>
              </c:pt>
              <c:pt idx="29">
                <c:v>Great Yarmouth &amp; Waveney</c:v>
              </c:pt>
              <c:pt idx="30">
                <c:v>N Hampshire</c:v>
              </c:pt>
              <c:pt idx="31">
                <c:v>Warrington</c:v>
              </c:pt>
              <c:pt idx="32">
                <c:v>Mansfield &amp; Ashfield</c:v>
              </c:pt>
              <c:pt idx="33">
                <c:v>City &amp; Hackney</c:v>
              </c:pt>
              <c:pt idx="34">
                <c:v>S Gloucestershire</c:v>
              </c:pt>
              <c:pt idx="35">
                <c:v>Doncaster</c:v>
              </c:pt>
              <c:pt idx="36">
                <c:v>Vale Royal</c:v>
              </c:pt>
              <c:pt idx="37">
                <c:v>N Somerset</c:v>
              </c:pt>
              <c:pt idx="38">
                <c:v>Oxfordshire</c:v>
              </c:pt>
              <c:pt idx="39">
                <c:v>Somerset</c:v>
              </c:pt>
              <c:pt idx="40">
                <c:v>Walsall</c:v>
              </c:pt>
              <c:pt idx="41">
                <c:v>Bristol</c:v>
              </c:pt>
              <c:pt idx="42">
                <c:v>E Leicestershire &amp; Rutland</c:v>
              </c:pt>
              <c:pt idx="43">
                <c:v>Thurrock</c:v>
              </c:pt>
              <c:pt idx="44">
                <c:v>Leeds West</c:v>
              </c:pt>
              <c:pt idx="45">
                <c:v>Shropshire</c:v>
              </c:pt>
              <c:pt idx="46">
                <c:v>Cambridgeshire &amp; Peterborough</c:v>
              </c:pt>
              <c:pt idx="47">
                <c:v>Hillingdon</c:v>
              </c:pt>
              <c:pt idx="48">
                <c:v>Gloucestershire</c:v>
              </c:pt>
              <c:pt idx="49">
                <c:v>Luton</c:v>
              </c:pt>
              <c:pt idx="50">
                <c:v>Leicester City</c:v>
              </c:pt>
              <c:pt idx="51">
                <c:v>Salford</c:v>
              </c:pt>
              <c:pt idx="52">
                <c:v>S Warwickshire</c:v>
              </c:pt>
              <c:pt idx="53">
                <c:v>Redditch &amp; Bromsgrove</c:v>
              </c:pt>
              <c:pt idx="54">
                <c:v>Leeds S &amp; East</c:v>
              </c:pt>
              <c:pt idx="55">
                <c:v>N E Lincolnshire</c:v>
              </c:pt>
              <c:pt idx="56">
                <c:v>Bolton</c:v>
              </c:pt>
              <c:pt idx="57">
                <c:v>S Tyneside</c:v>
              </c:pt>
              <c:pt idx="58">
                <c:v>Gateshead</c:v>
              </c:pt>
              <c:pt idx="59">
                <c:v>Nottingham N &amp; East</c:v>
              </c:pt>
              <c:pt idx="60">
                <c:v>W Hampshire</c:v>
              </c:pt>
              <c:pt idx="61">
                <c:v>Birmingham S &amp; Central</c:v>
              </c:pt>
              <c:pt idx="62">
                <c:v>Basildon &amp; Brentwood</c:v>
              </c:pt>
              <c:pt idx="63">
                <c:v>S Worcestershire</c:v>
              </c:pt>
              <c:pt idx="64">
                <c:v>S Cheshire</c:v>
              </c:pt>
              <c:pt idx="65">
                <c:v>Coventry &amp; Rugby</c:v>
              </c:pt>
              <c:pt idx="66">
                <c:v>Wyre Forest</c:v>
              </c:pt>
              <c:pt idx="67">
                <c:v>W Cheshire</c:v>
              </c:pt>
              <c:pt idx="68">
                <c:v>Corby</c:v>
              </c:pt>
              <c:pt idx="69">
                <c:v>S W Lincolnshire</c:v>
              </c:pt>
              <c:pt idx="70">
                <c:v>Bedfordshire</c:v>
              </c:pt>
              <c:pt idx="71">
                <c:v>S Lincolnshire</c:v>
              </c:pt>
              <c:pt idx="72">
                <c:v>Northern, Eastern &amp; Western Devon</c:v>
              </c:pt>
              <c:pt idx="73">
                <c:v>Eastern Cheshire</c:v>
              </c:pt>
              <c:pt idx="74">
                <c:v>Solihull</c:v>
              </c:pt>
              <c:pt idx="75">
                <c:v>Lincolnshire West</c:v>
              </c:pt>
              <c:pt idx="76">
                <c:v>Sutton</c:v>
              </c:pt>
              <c:pt idx="77">
                <c:v>W Leicestershire</c:v>
              </c:pt>
              <c:pt idx="78">
                <c:v>N Norfolk</c:v>
              </c:pt>
              <c:pt idx="79">
                <c:v>E Surrey</c:v>
              </c:pt>
              <c:pt idx="80">
                <c:v>Dudley</c:v>
              </c:pt>
              <c:pt idx="81">
                <c:v>Leeds North</c:v>
              </c:pt>
              <c:pt idx="82">
                <c:v>Central London (Westminster)</c:v>
              </c:pt>
              <c:pt idx="83">
                <c:v>Lincolnshire East</c:v>
              </c:pt>
              <c:pt idx="84">
                <c:v>Telford &amp; Wrekin</c:v>
              </c:pt>
              <c:pt idx="85">
                <c:v>Barnsley</c:v>
              </c:pt>
              <c:pt idx="86">
                <c:v>Sunderland</c:v>
              </c:pt>
              <c:pt idx="87">
                <c:v>W Norfolk</c:v>
              </c:pt>
              <c:pt idx="88">
                <c:v>Liverpool</c:v>
              </c:pt>
              <c:pt idx="89">
                <c:v>Knowsley</c:v>
              </c:pt>
              <c:pt idx="90">
                <c:v>S Devon &amp; Torbay</c:v>
              </c:pt>
              <c:pt idx="91">
                <c:v>Nene</c:v>
              </c:pt>
              <c:pt idx="92">
                <c:v>Lewisham</c:v>
              </c:pt>
              <c:pt idx="93">
                <c:v>Wiltshire</c:v>
              </c:pt>
              <c:pt idx="94">
                <c:v>S Sefton</c:v>
              </c:pt>
              <c:pt idx="95">
                <c:v>Swindon</c:v>
              </c:pt>
              <c:pt idx="96">
                <c:v>Bradford Districts</c:v>
              </c:pt>
              <c:pt idx="97">
                <c:v>Croydon</c:v>
              </c:pt>
              <c:pt idx="98">
                <c:v>Chorley &amp; S Ribble</c:v>
              </c:pt>
              <c:pt idx="99">
                <c:v>Southport &amp; Formby</c:v>
              </c:pt>
              <c:pt idx="100">
                <c:v>Islington</c:v>
              </c:pt>
              <c:pt idx="101">
                <c:v>Brighton &amp; Hove</c:v>
              </c:pt>
              <c:pt idx="102">
                <c:v>Greater Huddersfield</c:v>
              </c:pt>
              <c:pt idx="103">
                <c:v>N Kirklees</c:v>
              </c:pt>
              <c:pt idx="104">
                <c:v>Norwich</c:v>
              </c:pt>
              <c:pt idx="105">
                <c:v>S Norfolk</c:v>
              </c:pt>
              <c:pt idx="106">
                <c:v>Dorset</c:v>
              </c:pt>
              <c:pt idx="107">
                <c:v>Newbury &amp; District</c:v>
              </c:pt>
              <c:pt idx="108">
                <c:v>Kingston</c:v>
              </c:pt>
              <c:pt idx="109">
                <c:v>Wolverhampton</c:v>
              </c:pt>
              <c:pt idx="110">
                <c:v>Milton Keynes</c:v>
              </c:pt>
              <c:pt idx="111">
                <c:v>Surrey Downs</c:v>
              </c:pt>
              <c:pt idx="112">
                <c:v>Southwark</c:v>
              </c:pt>
              <c:pt idx="113">
                <c:v>Castle Point &amp; Rochford</c:v>
              </c:pt>
              <c:pt idx="114">
                <c:v>St Helens</c:v>
              </c:pt>
              <c:pt idx="115">
                <c:v>N E Hampshire &amp; Farnham</c:v>
              </c:pt>
              <c:pt idx="116">
                <c:v>W Essex</c:v>
              </c:pt>
              <c:pt idx="117">
                <c:v>High Weald Lewes Havens</c:v>
              </c:pt>
              <c:pt idx="118">
                <c:v>Lambeth</c:v>
              </c:pt>
              <c:pt idx="119">
                <c:v>Southampton</c:v>
              </c:pt>
              <c:pt idx="120">
                <c:v>Barking &amp; Dagenham</c:v>
              </c:pt>
              <c:pt idx="121">
                <c:v>Rotherham</c:v>
              </c:pt>
              <c:pt idx="122">
                <c:v>Wokingham</c:v>
              </c:pt>
              <c:pt idx="123">
                <c:v>S Reading</c:v>
              </c:pt>
              <c:pt idx="124">
                <c:v>Southend</c:v>
              </c:pt>
              <c:pt idx="125">
                <c:v>N &amp; W Reading</c:v>
              </c:pt>
              <c:pt idx="126">
                <c:v>Redbridge</c:v>
              </c:pt>
              <c:pt idx="127">
                <c:v>Lancashire North</c:v>
              </c:pt>
              <c:pt idx="128">
                <c:v>Blackpool</c:v>
              </c:pt>
              <c:pt idx="129">
                <c:v>Eastbourne, Hailsham &amp; Seaford</c:v>
              </c:pt>
              <c:pt idx="130">
                <c:v>Slough</c:v>
              </c:pt>
              <c:pt idx="131">
                <c:v>Stafford &amp; Surrounds</c:v>
              </c:pt>
              <c:pt idx="132">
                <c:v>Bracknell &amp; Ascot</c:v>
              </c:pt>
              <c:pt idx="133">
                <c:v>Portsmouth</c:v>
              </c:pt>
              <c:pt idx="134">
                <c:v>Greater Preston</c:v>
              </c:pt>
              <c:pt idx="135">
                <c:v>N Lincolnshire</c:v>
              </c:pt>
              <c:pt idx="136">
                <c:v>Hambleton, Richmondshire &amp; Whitby</c:v>
              </c:pt>
              <c:pt idx="137">
                <c:v>Cannock Chase</c:v>
              </c:pt>
              <c:pt idx="138">
                <c:v>Bath &amp; N E Somerset</c:v>
              </c:pt>
              <c:pt idx="139">
                <c:v>Guildford &amp; Waverley</c:v>
              </c:pt>
              <c:pt idx="140">
                <c:v>Brent</c:v>
              </c:pt>
              <c:pt idx="141">
                <c:v>Harrogate &amp; Rural District</c:v>
              </c:pt>
              <c:pt idx="142">
                <c:v>Dartford, Gravesham &amp; Swanley</c:v>
              </c:pt>
              <c:pt idx="143">
                <c:v>E Staffordshire</c:v>
              </c:pt>
              <c:pt idx="144">
                <c:v>Scarborough &amp; Ryedale</c:v>
              </c:pt>
              <c:pt idx="145">
                <c:v>Se Staffordshire &amp; Seisdon Peninsula</c:v>
              </c:pt>
              <c:pt idx="146">
                <c:v>N W Surrey</c:v>
              </c:pt>
              <c:pt idx="147">
                <c:v>Surrey Heath</c:v>
              </c:pt>
              <c:pt idx="148">
                <c:v>Chiltern</c:v>
              </c:pt>
              <c:pt idx="149">
                <c:v>W Kent</c:v>
              </c:pt>
              <c:pt idx="150">
                <c:v>Windsor, Ascot &amp; Maidenhead</c:v>
              </c:pt>
              <c:pt idx="151">
                <c:v>Canterbury &amp; Coastal</c:v>
              </c:pt>
              <c:pt idx="152">
                <c:v>Swale</c:v>
              </c:pt>
              <c:pt idx="153">
                <c:v>Wandsworth</c:v>
              </c:pt>
              <c:pt idx="154">
                <c:v>Hastings &amp; Rother</c:v>
              </c:pt>
              <c:pt idx="155">
                <c:v>Ashford</c:v>
              </c:pt>
              <c:pt idx="156">
                <c:v>S Kent Coast</c:v>
              </c:pt>
              <c:pt idx="157">
                <c:v>Aylesbury Vale</c:v>
              </c:pt>
              <c:pt idx="158">
                <c:v>Medway</c:v>
              </c:pt>
              <c:pt idx="159">
                <c:v>Waltham Forest</c:v>
              </c:pt>
              <c:pt idx="160">
                <c:v>E &amp; N Hertfordshire</c:v>
              </c:pt>
              <c:pt idx="161">
                <c:v>Thanet</c:v>
              </c:pt>
              <c:pt idx="162">
                <c:v>Kernow</c:v>
              </c:pt>
              <c:pt idx="163">
                <c:v>N Manchester</c:v>
              </c:pt>
              <c:pt idx="164">
                <c:v>Sandwell &amp; W Birmingham</c:v>
              </c:pt>
              <c:pt idx="165">
                <c:v>Camden</c:v>
              </c:pt>
              <c:pt idx="166">
                <c:v>Crawley</c:v>
              </c:pt>
              <c:pt idx="167">
                <c:v>Herts Valleys</c:v>
              </c:pt>
              <c:pt idx="168">
                <c:v>Cumbria</c:v>
              </c:pt>
              <c:pt idx="169">
                <c:v>Horsham &amp; Mid Sussex</c:v>
              </c:pt>
              <c:pt idx="170">
                <c:v>E Lancashire</c:v>
              </c:pt>
              <c:pt idx="171">
                <c:v>Central Manchester</c:v>
              </c:pt>
              <c:pt idx="172">
                <c:v>Coastal W Sussex</c:v>
              </c:pt>
              <c:pt idx="173">
                <c:v>Blackburn with Darwen</c:v>
              </c:pt>
              <c:pt idx="174">
                <c:v>Greenwich</c:v>
              </c:pt>
              <c:pt idx="175">
                <c:v>S Manchester</c:v>
              </c:pt>
              <c:pt idx="176">
                <c:v>Bexley</c:v>
              </c:pt>
              <c:pt idx="177">
                <c:v>Richmond</c:v>
              </c:pt>
              <c:pt idx="178">
                <c:v>Ealing</c:v>
              </c:pt>
            </c:strLit>
          </c:cat>
          <c:val>
            <c:numLit>
              <c:formatCode>General</c:formatCode>
              <c:ptCount val="179"/>
              <c:pt idx="0">
                <c:v>0</c:v>
              </c:pt>
              <c:pt idx="1">
                <c:v>0</c:v>
              </c:pt>
              <c:pt idx="2">
                <c:v>0</c:v>
              </c:pt>
              <c:pt idx="3">
                <c:v>0</c:v>
              </c:pt>
              <c:pt idx="4">
                <c:v>0</c:v>
              </c:pt>
              <c:pt idx="5">
                <c:v>0</c:v>
              </c:pt>
              <c:pt idx="6">
                <c:v>6.6979236436704619E-4</c:v>
              </c:pt>
              <c:pt idx="7">
                <c:v>7.1258907363420433E-4</c:v>
              </c:pt>
              <c:pt idx="8">
                <c:v>8.1366965012205042E-4</c:v>
              </c:pt>
              <c:pt idx="9">
                <c:v>8.2918739635157548E-4</c:v>
              </c:pt>
              <c:pt idx="10">
                <c:v>1.7467248908296944E-3</c:v>
              </c:pt>
              <c:pt idx="11">
                <c:v>2.0560267283474686E-3</c:v>
              </c:pt>
              <c:pt idx="12">
                <c:v>2.2522522522522522E-3</c:v>
              </c:pt>
              <c:pt idx="13">
                <c:v>2.8050490883590462E-3</c:v>
              </c:pt>
              <c:pt idx="14">
                <c:v>2.840909090909091E-3</c:v>
              </c:pt>
              <c:pt idx="15">
                <c:v>2.9239766081871343E-3</c:v>
              </c:pt>
              <c:pt idx="16">
                <c:v>2.9509406123201772E-3</c:v>
              </c:pt>
              <c:pt idx="17">
                <c:v>2.9625639644492324E-3</c:v>
              </c:pt>
              <c:pt idx="18">
                <c:v>3.6354823073194379E-3</c:v>
              </c:pt>
              <c:pt idx="19">
                <c:v>3.6496350364963502E-3</c:v>
              </c:pt>
              <c:pt idx="20">
                <c:v>3.9889536667689473E-3</c:v>
              </c:pt>
              <c:pt idx="21">
                <c:v>4.181600955794504E-3</c:v>
              </c:pt>
              <c:pt idx="22">
                <c:v>4.5675135598058809E-3</c:v>
              </c:pt>
              <c:pt idx="23">
                <c:v>5.8985450255603618E-3</c:v>
              </c:pt>
              <c:pt idx="24">
                <c:v>6.2574493444576881E-3</c:v>
              </c:pt>
              <c:pt idx="25">
                <c:v>6.9348127600554789E-3</c:v>
              </c:pt>
              <c:pt idx="26">
                <c:v>6.9686411149825784E-3</c:v>
              </c:pt>
              <c:pt idx="27">
                <c:v>7.0237050043898156E-3</c:v>
              </c:pt>
              <c:pt idx="28">
                <c:v>7.9928952042628773E-3</c:v>
              </c:pt>
              <c:pt idx="29">
                <c:v>8.5433575395130294E-3</c:v>
              </c:pt>
              <c:pt idx="30">
                <c:v>9.6085409252669035E-3</c:v>
              </c:pt>
              <c:pt idx="31">
                <c:v>1.0998680158380994E-2</c:v>
              </c:pt>
              <c:pt idx="32">
                <c:v>1.1868131868131869E-2</c:v>
              </c:pt>
              <c:pt idx="33">
                <c:v>1.2013348164627364E-2</c:v>
              </c:pt>
              <c:pt idx="34">
                <c:v>1.2257405515832482E-2</c:v>
              </c:pt>
              <c:pt idx="35">
                <c:v>1.2751487673561915E-2</c:v>
              </c:pt>
              <c:pt idx="36">
                <c:v>1.3182674199623353E-2</c:v>
              </c:pt>
              <c:pt idx="37">
                <c:v>1.368570080226522E-2</c:v>
              </c:pt>
              <c:pt idx="38">
                <c:v>1.4434643143544507E-2</c:v>
              </c:pt>
              <c:pt idx="39">
                <c:v>1.4953624834374409E-2</c:v>
              </c:pt>
              <c:pt idx="40">
                <c:v>1.5218594355285003E-2</c:v>
              </c:pt>
              <c:pt idx="41">
                <c:v>1.5557337610264635E-2</c:v>
              </c:pt>
              <c:pt idx="42">
                <c:v>1.5620118712902219E-2</c:v>
              </c:pt>
              <c:pt idx="43">
                <c:v>1.613588110403397E-2</c:v>
              </c:pt>
              <c:pt idx="44">
                <c:v>1.70310116929334E-2</c:v>
              </c:pt>
              <c:pt idx="45">
                <c:v>1.7336776097381039E-2</c:v>
              </c:pt>
              <c:pt idx="46">
                <c:v>1.7455621301775148E-2</c:v>
              </c:pt>
              <c:pt idx="47">
                <c:v>1.7623363544813697E-2</c:v>
              </c:pt>
              <c:pt idx="48">
                <c:v>1.8641390205371249E-2</c:v>
              </c:pt>
              <c:pt idx="49">
                <c:v>1.9647500722334586E-2</c:v>
              </c:pt>
              <c:pt idx="50">
                <c:v>1.9899536321483773E-2</c:v>
              </c:pt>
              <c:pt idx="51">
                <c:v>2.0496894409937887E-2</c:v>
              </c:pt>
              <c:pt idx="52">
                <c:v>2.0659515295987287E-2</c:v>
              </c:pt>
              <c:pt idx="53">
                <c:v>2.0682523267838676E-2</c:v>
              </c:pt>
              <c:pt idx="54">
                <c:v>2.1698365925529064E-2</c:v>
              </c:pt>
              <c:pt idx="55">
                <c:v>2.2066198595787363E-2</c:v>
              </c:pt>
              <c:pt idx="56">
                <c:v>2.2082018927444796E-2</c:v>
              </c:pt>
              <c:pt idx="57">
                <c:v>2.2137887413029727E-2</c:v>
              </c:pt>
              <c:pt idx="58">
                <c:v>2.2232103156958647E-2</c:v>
              </c:pt>
              <c:pt idx="59">
                <c:v>2.2356495468277945E-2</c:v>
              </c:pt>
              <c:pt idx="60">
                <c:v>2.2852233676975944E-2</c:v>
              </c:pt>
              <c:pt idx="61">
                <c:v>2.3617511520737326E-2</c:v>
              </c:pt>
              <c:pt idx="62">
                <c:v>2.3831631073970908E-2</c:v>
              </c:pt>
              <c:pt idx="63">
                <c:v>2.3861171366594359E-2</c:v>
              </c:pt>
              <c:pt idx="64">
                <c:v>2.3917995444191344E-2</c:v>
              </c:pt>
              <c:pt idx="65">
                <c:v>2.4284475281873375E-2</c:v>
              </c:pt>
              <c:pt idx="66">
                <c:v>2.4500907441016333E-2</c:v>
              </c:pt>
              <c:pt idx="67">
                <c:v>2.4665551839464884E-2</c:v>
              </c:pt>
              <c:pt idx="68">
                <c:v>2.4844720496894408E-2</c:v>
              </c:pt>
              <c:pt idx="69">
                <c:v>2.4959742351046699E-2</c:v>
              </c:pt>
              <c:pt idx="70">
                <c:v>2.5253456221198158E-2</c:v>
              </c:pt>
              <c:pt idx="71">
                <c:v>2.5279247501469725E-2</c:v>
              </c:pt>
              <c:pt idx="72">
                <c:v>2.5336681123031272E-2</c:v>
              </c:pt>
              <c:pt idx="73">
                <c:v>2.5586353944562899E-2</c:v>
              </c:pt>
              <c:pt idx="74">
                <c:v>2.5954198473282442E-2</c:v>
              </c:pt>
              <c:pt idx="75">
                <c:v>2.7843137254901961E-2</c:v>
              </c:pt>
              <c:pt idx="76">
                <c:v>2.9137529137529136E-2</c:v>
              </c:pt>
              <c:pt idx="77">
                <c:v>2.9156816390858944E-2</c:v>
              </c:pt>
              <c:pt idx="78">
                <c:v>3.0058651026392963E-2</c:v>
              </c:pt>
              <c:pt idx="79">
                <c:v>3.0747398297067172E-2</c:v>
              </c:pt>
              <c:pt idx="80">
                <c:v>3.1346207668625801E-2</c:v>
              </c:pt>
              <c:pt idx="81">
                <c:v>3.1536926147704591E-2</c:v>
              </c:pt>
              <c:pt idx="82">
                <c:v>3.1566408576533651E-2</c:v>
              </c:pt>
              <c:pt idx="83">
                <c:v>3.266007735281478E-2</c:v>
              </c:pt>
              <c:pt idx="84">
                <c:v>3.4163006344558322E-2</c:v>
              </c:pt>
              <c:pt idx="85">
                <c:v>3.515625E-2</c:v>
              </c:pt>
              <c:pt idx="86">
                <c:v>3.5443037974683546E-2</c:v>
              </c:pt>
              <c:pt idx="87">
                <c:v>3.565267395054629E-2</c:v>
              </c:pt>
              <c:pt idx="88">
                <c:v>3.5672997522708506E-2</c:v>
              </c:pt>
              <c:pt idx="89">
                <c:v>3.6294691224268691E-2</c:v>
              </c:pt>
              <c:pt idx="90">
                <c:v>3.8084464555052787E-2</c:v>
              </c:pt>
              <c:pt idx="91">
                <c:v>3.8218239325250397E-2</c:v>
              </c:pt>
              <c:pt idx="92">
                <c:v>3.8219326818675355E-2</c:v>
              </c:pt>
              <c:pt idx="93">
                <c:v>3.925577591494582E-2</c:v>
              </c:pt>
              <c:pt idx="94">
                <c:v>4.0350877192982457E-2</c:v>
              </c:pt>
              <c:pt idx="95">
                <c:v>4.1082164328657314E-2</c:v>
              </c:pt>
              <c:pt idx="96">
                <c:v>4.3440105309346201E-2</c:v>
              </c:pt>
              <c:pt idx="97">
                <c:v>4.4672897196261684E-2</c:v>
              </c:pt>
              <c:pt idx="98">
                <c:v>4.7131147540983603E-2</c:v>
              </c:pt>
              <c:pt idx="99">
                <c:v>4.8850574712643681E-2</c:v>
              </c:pt>
              <c:pt idx="100">
                <c:v>4.9088880624767572E-2</c:v>
              </c:pt>
              <c:pt idx="101">
                <c:v>4.9327354260089683E-2</c:v>
              </c:pt>
              <c:pt idx="102">
                <c:v>5.1829268292682924E-2</c:v>
              </c:pt>
              <c:pt idx="103">
                <c:v>5.23642047674873E-2</c:v>
              </c:pt>
              <c:pt idx="104">
                <c:v>5.4156171284634763E-2</c:v>
              </c:pt>
              <c:pt idx="105">
                <c:v>6.0432829726418946E-2</c:v>
              </c:pt>
              <c:pt idx="106">
                <c:v>6.1267605633802819E-2</c:v>
              </c:pt>
              <c:pt idx="107">
                <c:v>6.6566940912490657E-2</c:v>
              </c:pt>
              <c:pt idx="108">
                <c:v>7.0484581497797363E-2</c:v>
              </c:pt>
              <c:pt idx="109">
                <c:v>7.3193916349809887E-2</c:v>
              </c:pt>
              <c:pt idx="110">
                <c:v>7.6157158234660932E-2</c:v>
              </c:pt>
              <c:pt idx="111">
                <c:v>7.8955746577523078E-2</c:v>
              </c:pt>
              <c:pt idx="112">
                <c:v>8.3169183628802795E-2</c:v>
              </c:pt>
              <c:pt idx="113">
                <c:v>8.7029758562605281E-2</c:v>
              </c:pt>
              <c:pt idx="114">
                <c:v>8.7499999999999994E-2</c:v>
              </c:pt>
              <c:pt idx="115">
                <c:v>8.9213893967093241E-2</c:v>
              </c:pt>
              <c:pt idx="116">
                <c:v>9.2650918635170609E-2</c:v>
              </c:pt>
              <c:pt idx="117">
                <c:v>9.8305084745762716E-2</c:v>
              </c:pt>
              <c:pt idx="118">
                <c:v>0.10201563142739613</c:v>
              </c:pt>
              <c:pt idx="119">
                <c:v>0.10270913962488835</c:v>
              </c:pt>
              <c:pt idx="120">
                <c:v>0.10359609430816862</c:v>
              </c:pt>
              <c:pt idx="121">
                <c:v>0.10849673202614379</c:v>
              </c:pt>
              <c:pt idx="122">
                <c:v>0.10920526014865638</c:v>
              </c:pt>
              <c:pt idx="123">
                <c:v>0.11063829787234042</c:v>
              </c:pt>
              <c:pt idx="124">
                <c:v>0.11085870059064062</c:v>
              </c:pt>
              <c:pt idx="125">
                <c:v>0.11202389843166542</c:v>
              </c:pt>
              <c:pt idx="126">
                <c:v>0.11276681433749497</c:v>
              </c:pt>
              <c:pt idx="127">
                <c:v>0.11560693641618497</c:v>
              </c:pt>
              <c:pt idx="128">
                <c:v>0.11618037135278515</c:v>
              </c:pt>
              <c:pt idx="129">
                <c:v>0.11935483870967742</c:v>
              </c:pt>
              <c:pt idx="130">
                <c:v>0.12086565945283789</c:v>
              </c:pt>
              <c:pt idx="131">
                <c:v>0.12782540919719407</c:v>
              </c:pt>
              <c:pt idx="132">
                <c:v>0.12934362934362933</c:v>
              </c:pt>
              <c:pt idx="133">
                <c:v>0.1358695652173913</c:v>
              </c:pt>
              <c:pt idx="134">
                <c:v>0.14919187733112307</c:v>
              </c:pt>
              <c:pt idx="135">
                <c:v>0.15080275229357798</c:v>
              </c:pt>
              <c:pt idx="136">
                <c:v>0.1529968454258675</c:v>
              </c:pt>
              <c:pt idx="137">
                <c:v>0.15653389238294899</c:v>
              </c:pt>
              <c:pt idx="138">
                <c:v>0.16316371681415928</c:v>
              </c:pt>
              <c:pt idx="139">
                <c:v>0.16901408450704225</c:v>
              </c:pt>
              <c:pt idx="140">
                <c:v>0.17058572039333048</c:v>
              </c:pt>
              <c:pt idx="141">
                <c:v>0.18479033404406539</c:v>
              </c:pt>
              <c:pt idx="142">
                <c:v>0.19166413142683297</c:v>
              </c:pt>
              <c:pt idx="143">
                <c:v>0.19522184300341297</c:v>
              </c:pt>
              <c:pt idx="144">
                <c:v>0.19825327510917032</c:v>
              </c:pt>
              <c:pt idx="145">
                <c:v>0.20123398196487899</c:v>
              </c:pt>
              <c:pt idx="146">
                <c:v>0.21542973155876383</c:v>
              </c:pt>
              <c:pt idx="147">
                <c:v>0.21871820956256358</c:v>
              </c:pt>
              <c:pt idx="148">
                <c:v>0.23655629139072848</c:v>
              </c:pt>
              <c:pt idx="149">
                <c:v>0.23938589840788477</c:v>
              </c:pt>
              <c:pt idx="150">
                <c:v>0.24104046242774566</c:v>
              </c:pt>
              <c:pt idx="151">
                <c:v>0.24917853231106243</c:v>
              </c:pt>
              <c:pt idx="152">
                <c:v>0.25439882697947214</c:v>
              </c:pt>
              <c:pt idx="153">
                <c:v>0.25701903146787264</c:v>
              </c:pt>
              <c:pt idx="154">
                <c:v>0.2608695652173913</c:v>
              </c:pt>
              <c:pt idx="155">
                <c:v>0.27961432506887052</c:v>
              </c:pt>
              <c:pt idx="156">
                <c:v>0.3024602026049204</c:v>
              </c:pt>
              <c:pt idx="157">
                <c:v>0.31825657894736842</c:v>
              </c:pt>
              <c:pt idx="158">
                <c:v>0.33673743617307178</c:v>
              </c:pt>
              <c:pt idx="159">
                <c:v>0.34890698671238746</c:v>
              </c:pt>
              <c:pt idx="160">
                <c:v>0.34945150115473439</c:v>
              </c:pt>
              <c:pt idx="161">
                <c:v>0.36073932441045253</c:v>
              </c:pt>
              <c:pt idx="162">
                <c:v>0.38085501858736059</c:v>
              </c:pt>
              <c:pt idx="163">
                <c:v>0.40435670524166101</c:v>
              </c:pt>
              <c:pt idx="164">
                <c:v>0.40893650378886859</c:v>
              </c:pt>
              <c:pt idx="165">
                <c:v>0.42959337349397592</c:v>
              </c:pt>
              <c:pt idx="166">
                <c:v>0.43695920889987638</c:v>
              </c:pt>
              <c:pt idx="167">
                <c:v>0.44805876180482684</c:v>
              </c:pt>
              <c:pt idx="168">
                <c:v>0.44870583789911206</c:v>
              </c:pt>
              <c:pt idx="169">
                <c:v>0.47543859649122805</c:v>
              </c:pt>
              <c:pt idx="170">
                <c:v>0.47638057218895541</c:v>
              </c:pt>
              <c:pt idx="171">
                <c:v>0.52317232375979117</c:v>
              </c:pt>
              <c:pt idx="172">
                <c:v>0.52397333906686738</c:v>
              </c:pt>
              <c:pt idx="173">
                <c:v>0.60342612419700214</c:v>
              </c:pt>
              <c:pt idx="174">
                <c:v>0.60540540540540544</c:v>
              </c:pt>
              <c:pt idx="175">
                <c:v>0.60736747529200363</c:v>
              </c:pt>
              <c:pt idx="176">
                <c:v>0.75362318840579712</c:v>
              </c:pt>
              <c:pt idx="177">
                <c:v>0.79053529868114814</c:v>
              </c:pt>
              <c:pt idx="178">
                <c:v>0.98254978443851371</c:v>
              </c:pt>
            </c:numLit>
          </c:val>
        </c:ser>
        <c:dLbls>
          <c:showLegendKey val="0"/>
          <c:showVal val="0"/>
          <c:showCatName val="0"/>
          <c:showSerName val="0"/>
          <c:showPercent val="0"/>
          <c:showBubbleSize val="0"/>
        </c:dLbls>
        <c:gapWidth val="69"/>
        <c:axId val="70773376"/>
        <c:axId val="71315840"/>
      </c:barChart>
      <c:catAx>
        <c:axId val="70773376"/>
        <c:scaling>
          <c:orientation val="minMax"/>
        </c:scaling>
        <c:delete val="1"/>
        <c:axPos val="l"/>
        <c:majorTickMark val="out"/>
        <c:minorTickMark val="none"/>
        <c:tickLblPos val="nextTo"/>
        <c:crossAx val="71315840"/>
        <c:crosses val="autoZero"/>
        <c:auto val="1"/>
        <c:lblAlgn val="ctr"/>
        <c:lblOffset val="100"/>
        <c:noMultiLvlLbl val="0"/>
      </c:catAx>
      <c:valAx>
        <c:axId val="71315840"/>
        <c:scaling>
          <c:orientation val="minMax"/>
          <c:max val="1"/>
        </c:scaling>
        <c:delete val="0"/>
        <c:axPos val="b"/>
        <c:majorGridlines/>
        <c:numFmt formatCode="0%" sourceLinked="0"/>
        <c:majorTickMark val="out"/>
        <c:minorTickMark val="none"/>
        <c:tickLblPos val="nextTo"/>
        <c:crossAx val="70773376"/>
        <c:crosses val="autoZero"/>
        <c:crossBetween val="between"/>
      </c:valAx>
    </c:plotArea>
    <c:plotVisOnly val="1"/>
    <c:dispBlanksAs val="gap"/>
    <c:showDLblsOverMax val="0"/>
  </c:chart>
  <c:printSettings>
    <c:headerFooter/>
    <c:pageMargins b="0.39370078740157483" l="0.39370078740157483" r="0.39370078740157483" t="0.39370078740157483" header="0.31496062992125984" footer="0.31496062992125984"/>
    <c:pageSetup paperSize="9" orientation="portrait"/>
  </c:printSettings>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4.bin"/></Relationships>
</file>

<file path=xl/chartsheets/_rels/sheet4.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5.bin"/></Relationships>
</file>

<file path=xl/chartsheets/_rels/sheet5.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2.bin"/></Relationships>
</file>

<file path=xl/chartsheets/_rels/sheet6.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23.bin"/></Relationships>
</file>

<file path=xl/chartsheets/sheet1.xml><?xml version="1.0" encoding="utf-8"?>
<chartsheet xmlns="http://schemas.openxmlformats.org/spreadsheetml/2006/main" xmlns:r="http://schemas.openxmlformats.org/officeDocument/2006/relationships">
  <sheetPr>
    <tabColor rgb="FF4F81BD"/>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chartsheets/sheet2.xml><?xml version="1.0" encoding="utf-8"?>
<chartsheet xmlns="http://schemas.openxmlformats.org/spreadsheetml/2006/main" xmlns:r="http://schemas.openxmlformats.org/officeDocument/2006/relationships">
  <sheetPr>
    <tabColor rgb="FF4F81BD"/>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chartsheets/sheet3.xml><?xml version="1.0" encoding="utf-8"?>
<chartsheet xmlns="http://schemas.openxmlformats.org/spreadsheetml/2006/main" xmlns:r="http://schemas.openxmlformats.org/officeDocument/2006/relationships">
  <sheetPr>
    <tabColor rgb="FF7030A0"/>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chartsheets/sheet4.xml><?xml version="1.0" encoding="utf-8"?>
<chartsheet xmlns="http://schemas.openxmlformats.org/spreadsheetml/2006/main" xmlns:r="http://schemas.openxmlformats.org/officeDocument/2006/relationships">
  <sheetPr>
    <tabColor rgb="FF7030A0"/>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chartsheets/sheet5.xml><?xml version="1.0" encoding="utf-8"?>
<chartsheet xmlns="http://schemas.openxmlformats.org/spreadsheetml/2006/main" xmlns:r="http://schemas.openxmlformats.org/officeDocument/2006/relationships">
  <sheetPr>
    <tabColor rgb="FFFFCC99"/>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chartsheets/sheet6.xml><?xml version="1.0" encoding="utf-8"?>
<chartsheet xmlns="http://schemas.openxmlformats.org/spreadsheetml/2006/main" xmlns:r="http://schemas.openxmlformats.org/officeDocument/2006/relationships">
  <sheetPr>
    <tabColor rgb="FFFFCC99"/>
  </sheetPr>
  <sheetViews>
    <sheetView workbookViewId="0"/>
  </sheetViews>
  <pageMargins left="0.39370078740157483" right="0.39370078740157483" top="0.39370078740157483" bottom="0.39370078740157483" header="0.31496062992125984" footer="0.31496062992125984"/>
  <pageSetup paperSize="9" orientation="portrait" r:id="rId1"/>
  <drawing r:id="rId2"/>
</chartsheet>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png"/></Relationships>
</file>

<file path=xl/drawings/_rels/drawing17.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7.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8.xml"/></Relationships>
</file>

<file path=xl/drawings/_rels/drawing22.xml.rels><?xml version="1.0" encoding="UTF-8" standalone="yes"?>
<Relationships xmlns="http://schemas.openxmlformats.org/package/2006/relationships"><Relationship Id="rId1" Type="http://schemas.openxmlformats.org/officeDocument/2006/relationships/image" Target="../media/image2.png"/></Relationships>
</file>

<file path=xl/drawings/_rels/drawing23.xml.rels><?xml version="1.0" encoding="UTF-8" standalone="yes"?>
<Relationships xmlns="http://schemas.openxmlformats.org/package/2006/relationships"><Relationship Id="rId1" Type="http://schemas.openxmlformats.org/officeDocument/2006/relationships/image" Target="../media/image2.png"/></Relationships>
</file>

<file path=xl/drawings/_rels/drawing24.xml.rels><?xml version="1.0" encoding="UTF-8" standalone="yes"?>
<Relationships xmlns="http://schemas.openxmlformats.org/package/2006/relationships"><Relationship Id="rId1" Type="http://schemas.openxmlformats.org/officeDocument/2006/relationships/image" Target="../media/image2.png"/></Relationships>
</file>

<file path=xl/drawings/_rels/drawing25.xml.rels><?xml version="1.0" encoding="UTF-8" standalone="yes"?>
<Relationships xmlns="http://schemas.openxmlformats.org/package/2006/relationships"><Relationship Id="rId1" Type="http://schemas.openxmlformats.org/officeDocument/2006/relationships/image" Target="../media/image2.png"/></Relationships>
</file>

<file path=xl/drawings/_rels/drawing26.xml.rels><?xml version="1.0" encoding="UTF-8" standalone="yes"?>
<Relationships xmlns="http://schemas.openxmlformats.org/package/2006/relationships"><Relationship Id="rId1" Type="http://schemas.openxmlformats.org/officeDocument/2006/relationships/image" Target="../media/image2.png"/></Relationships>
</file>

<file path=xl/drawings/_rels/drawing27.xml.rels><?xml version="1.0" encoding="UTF-8" standalone="yes"?>
<Relationships xmlns="http://schemas.openxmlformats.org/package/2006/relationships"><Relationship Id="rId1" Type="http://schemas.openxmlformats.org/officeDocument/2006/relationships/image" Target="../media/image2.png"/></Relationships>
</file>

<file path=xl/drawings/_rels/drawing2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29.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chart" Target="../charts/chart10.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31.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33.xml.rels><?xml version="1.0" encoding="UTF-8" standalone="yes"?>
<Relationships xmlns="http://schemas.openxmlformats.org/package/2006/relationships"><Relationship Id="rId1" Type="http://schemas.openxmlformats.org/officeDocument/2006/relationships/image" Target="../media/image2.png"/></Relationships>
</file>

<file path=xl/drawings/_rels/drawing34.xml.rels><?xml version="1.0" encoding="UTF-8" standalone="yes"?>
<Relationships xmlns="http://schemas.openxmlformats.org/package/2006/relationships"><Relationship Id="rId1" Type="http://schemas.openxmlformats.org/officeDocument/2006/relationships/image" Target="../media/image2.png"/></Relationships>
</file>

<file path=xl/drawings/_rels/drawing35.xml.rels><?xml version="1.0" encoding="UTF-8" standalone="yes"?>
<Relationships xmlns="http://schemas.openxmlformats.org/package/2006/relationships"><Relationship Id="rId1" Type="http://schemas.openxmlformats.org/officeDocument/2006/relationships/image" Target="../media/image2.png"/></Relationships>
</file>

<file path=xl/drawings/_rels/drawing3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emf"/></Relationships>
</file>

<file path=xl/drawings/_rels/drawing3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25703</xdr:colOff>
      <xdr:row>42</xdr:row>
      <xdr:rowOff>49526</xdr:rowOff>
    </xdr:to>
    <xdr:pic>
      <xdr:nvPicPr>
        <xdr:cNvPr id="5" name="Picture 4"/>
        <xdr:cNvPicPr>
          <a:picLocks noChangeAspect="1"/>
        </xdr:cNvPicPr>
      </xdr:nvPicPr>
      <xdr:blipFill>
        <a:blip xmlns:r="http://schemas.openxmlformats.org/officeDocument/2006/relationships" r:embed="rId1"/>
        <a:stretch>
          <a:fillRect/>
        </a:stretch>
      </xdr:blipFill>
      <xdr:spPr>
        <a:xfrm>
          <a:off x="0" y="0"/>
          <a:ext cx="9233203" cy="6717026"/>
        </a:xfrm>
        <a:prstGeom prst="rect">
          <a:avLst/>
        </a:prstGeom>
      </xdr:spPr>
    </xdr:pic>
    <xdr:clientData/>
  </xdr:twoCellAnchor>
  <xdr:twoCellAnchor>
    <xdr:from>
      <xdr:col>0</xdr:col>
      <xdr:colOff>74083</xdr:colOff>
      <xdr:row>23</xdr:row>
      <xdr:rowOff>55939</xdr:rowOff>
    </xdr:from>
    <xdr:to>
      <xdr:col>7</xdr:col>
      <xdr:colOff>180101</xdr:colOff>
      <xdr:row>34</xdr:row>
      <xdr:rowOff>148166</xdr:rowOff>
    </xdr:to>
    <xdr:sp macro="" textlink="">
      <xdr:nvSpPr>
        <xdr:cNvPr id="7" name="Title 24"/>
        <xdr:cNvSpPr>
          <a:spLocks noGrp="1"/>
        </xdr:cNvSpPr>
      </xdr:nvSpPr>
      <xdr:spPr>
        <a:xfrm>
          <a:off x="74083" y="3707189"/>
          <a:ext cx="4402851" cy="1838477"/>
        </a:xfrm>
        <a:prstGeom prst="rect">
          <a:avLst/>
        </a:prstGeom>
      </xdr:spPr>
      <xdr:txBody>
        <a:bodyPr vert="horz" wrap="square" lIns="91440" tIns="45720" rIns="91440" bIns="45720" rtlCol="0" anchor="t">
          <a:noAutofit/>
        </a:bodyPr>
        <a:lstStyle>
          <a:lvl1pPr algn="l" defTabSz="457200" rtl="0" eaLnBrk="1" latinLnBrk="0" hangingPunct="1">
            <a:spcBef>
              <a:spcPct val="0"/>
            </a:spcBef>
            <a:buNone/>
            <a:defRPr lang="en-GB" sz="4800" b="1" i="0" kern="1200" baseline="0">
              <a:solidFill>
                <a:schemeClr val="tx2"/>
              </a:solidFill>
              <a:latin typeface="Arial"/>
              <a:ea typeface="+mj-ea"/>
              <a:cs typeface="Arial"/>
            </a:defRPr>
          </a:lvl1pPr>
        </a:lstStyle>
        <a:p>
          <a:r>
            <a:rPr lang="en-US" sz="2400">
              <a:solidFill>
                <a:srgbClr val="0072C6"/>
              </a:solidFill>
            </a:rPr>
            <a:t>NHS England </a:t>
          </a:r>
        </a:p>
        <a:p>
          <a:r>
            <a:rPr lang="en-US" sz="2400">
              <a:solidFill>
                <a:srgbClr val="0072C6"/>
              </a:solidFill>
            </a:rPr>
            <a:t>Statistical</a:t>
          </a:r>
          <a:r>
            <a:rPr lang="en-US" sz="2400" baseline="0">
              <a:solidFill>
                <a:srgbClr val="0072C6"/>
              </a:solidFill>
            </a:rPr>
            <a:t> Release</a:t>
          </a:r>
        </a:p>
        <a:p>
          <a:r>
            <a:rPr lang="en-US" sz="2400" baseline="0">
              <a:solidFill>
                <a:srgbClr val="0072C6"/>
              </a:solidFill>
            </a:rPr>
            <a:t>Breastfeeding Initiation &amp; Breastfeeding Prevalence</a:t>
          </a:r>
        </a:p>
        <a:p>
          <a:r>
            <a:rPr lang="en-US" sz="2400" baseline="0">
              <a:solidFill>
                <a:srgbClr val="0072C6"/>
              </a:solidFill>
            </a:rPr>
            <a:t>6-8 weeks</a:t>
          </a:r>
          <a:endParaRPr lang="en-US" sz="2400">
            <a:solidFill>
              <a:srgbClr val="0072C6"/>
            </a:solidFill>
          </a:endParaRPr>
        </a:p>
      </xdr:txBody>
    </xdr:sp>
    <xdr:clientData/>
  </xdr:twoCellAnchor>
  <xdr:twoCellAnchor>
    <xdr:from>
      <xdr:col>0</xdr:col>
      <xdr:colOff>63500</xdr:colOff>
      <xdr:row>34</xdr:row>
      <xdr:rowOff>108856</xdr:rowOff>
    </xdr:from>
    <xdr:to>
      <xdr:col>6</xdr:col>
      <xdr:colOff>55771</xdr:colOff>
      <xdr:row>37</xdr:row>
      <xdr:rowOff>98273</xdr:rowOff>
    </xdr:to>
    <xdr:sp macro="" textlink="">
      <xdr:nvSpPr>
        <xdr:cNvPr id="8" name="Content Placeholder 25"/>
        <xdr:cNvSpPr>
          <a:spLocks noGrp="1"/>
        </xdr:cNvSpPr>
      </xdr:nvSpPr>
      <xdr:spPr>
        <a:xfrm>
          <a:off x="63500" y="5506356"/>
          <a:ext cx="3675271" cy="465667"/>
        </a:xfrm>
        <a:prstGeom prst="rect">
          <a:avLst/>
        </a:prstGeom>
      </xdr:spPr>
      <xdr:txBody>
        <a:bodyPr vert="horz" wrap="square" lIns="91440" tIns="45720" rIns="91440" bIns="45720" rtlCol="0" anchor="b">
          <a:normAutofit/>
        </a:bodyPr>
        <a:lstStyle>
          <a:lvl1pPr marL="0" indent="0" algn="l" defTabSz="457200" rtl="0" eaLnBrk="1" latinLnBrk="0" hangingPunct="1">
            <a:spcBef>
              <a:spcPct val="20000"/>
            </a:spcBef>
            <a:buClr>
              <a:schemeClr val="tx2"/>
            </a:buClr>
            <a:buFontTx/>
            <a:buNone/>
            <a:defRPr sz="2800" kern="1200">
              <a:solidFill>
                <a:schemeClr val="accent3"/>
              </a:solidFill>
              <a:latin typeface="+mn-lt"/>
              <a:ea typeface="+mn-ea"/>
              <a:cs typeface="+mn-cs"/>
            </a:defRPr>
          </a:lvl1pPr>
          <a:lvl2pPr marL="742950" indent="-28575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2pPr>
          <a:lvl3pPr marL="11430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3pPr>
          <a:lvl4pPr marL="16002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4pPr>
          <a:lvl5pPr marL="20574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5pPr>
          <a:lvl6pPr marL="2514600" indent="-228600" algn="l" defTabSz="457200" rtl="0" eaLnBrk="1" latinLnBrk="0" hangingPunct="1">
            <a:spcBef>
              <a:spcPct val="20000"/>
            </a:spcBef>
            <a:buFont typeface="Arial"/>
            <a:buChar char="•"/>
            <a:defRPr sz="2000" kern="1200">
              <a:solidFill>
                <a:schemeClr val="tx1"/>
              </a:solidFill>
              <a:latin typeface="+mn-lt"/>
              <a:ea typeface="+mn-ea"/>
              <a:cs typeface="+mn-cs"/>
            </a:defRPr>
          </a:lvl6pPr>
          <a:lvl7pPr marL="2971800" indent="-228600" algn="l" defTabSz="457200" rtl="0" eaLnBrk="1" latinLnBrk="0" hangingPunct="1">
            <a:spcBef>
              <a:spcPct val="20000"/>
            </a:spcBef>
            <a:buFont typeface="Arial"/>
            <a:buChar char="•"/>
            <a:defRPr sz="2000" kern="1200">
              <a:solidFill>
                <a:schemeClr val="tx1"/>
              </a:solidFill>
              <a:latin typeface="+mn-lt"/>
              <a:ea typeface="+mn-ea"/>
              <a:cs typeface="+mn-cs"/>
            </a:defRPr>
          </a:lvl7pPr>
          <a:lvl8pPr marL="3429000" indent="-228600" algn="l" defTabSz="457200" rtl="0" eaLnBrk="1" latinLnBrk="0" hangingPunct="1">
            <a:spcBef>
              <a:spcPct val="20000"/>
            </a:spcBef>
            <a:buFont typeface="Arial"/>
            <a:buChar char="•"/>
            <a:defRPr sz="2000" kern="1200">
              <a:solidFill>
                <a:schemeClr val="tx1"/>
              </a:solidFill>
              <a:latin typeface="+mn-lt"/>
              <a:ea typeface="+mn-ea"/>
              <a:cs typeface="+mn-cs"/>
            </a:defRPr>
          </a:lvl8pPr>
          <a:lvl9pPr marL="3886200" indent="-228600" algn="l" defTabSz="457200" rtl="0" eaLnBrk="1" latinLnBrk="0" hangingPunct="1">
            <a:spcBef>
              <a:spcPct val="20000"/>
            </a:spcBef>
            <a:buFont typeface="Arial"/>
            <a:buChar char="•"/>
            <a:defRPr sz="2000" kern="1200">
              <a:solidFill>
                <a:schemeClr val="tx1"/>
              </a:solidFill>
              <a:latin typeface="+mn-lt"/>
              <a:ea typeface="+mn-ea"/>
              <a:cs typeface="+mn-cs"/>
            </a:defRPr>
          </a:lvl9pPr>
        </a:lstStyle>
        <a:p>
          <a:r>
            <a:rPr lang="en-US" sz="2400">
              <a:solidFill>
                <a:srgbClr val="003893"/>
              </a:solidFill>
            </a:rPr>
            <a:t>Quarter</a:t>
          </a:r>
          <a:r>
            <a:rPr lang="en-US" sz="2400" baseline="0">
              <a:solidFill>
                <a:srgbClr val="003893"/>
              </a:solidFill>
            </a:rPr>
            <a:t> 4</a:t>
          </a:r>
          <a:r>
            <a:rPr lang="en-US" sz="2400">
              <a:solidFill>
                <a:srgbClr val="003893"/>
              </a:solidFill>
            </a:rPr>
            <a:t> 2014/15</a:t>
          </a:r>
        </a:p>
      </xdr:txBody>
    </xdr:sp>
    <xdr:clientData/>
  </xdr:twoCellAnchor>
  <xdr:twoCellAnchor>
    <xdr:from>
      <xdr:col>0</xdr:col>
      <xdr:colOff>105835</xdr:colOff>
      <xdr:row>41</xdr:row>
      <xdr:rowOff>3024</xdr:rowOff>
    </xdr:from>
    <xdr:to>
      <xdr:col>7</xdr:col>
      <xdr:colOff>168967</xdr:colOff>
      <xdr:row>43</xdr:row>
      <xdr:rowOff>46555</xdr:rowOff>
    </xdr:to>
    <xdr:sp macro="" textlink="">
      <xdr:nvSpPr>
        <xdr:cNvPr id="10" name="Content Placeholder 26"/>
        <xdr:cNvSpPr>
          <a:spLocks noGrp="1"/>
        </xdr:cNvSpPr>
      </xdr:nvSpPr>
      <xdr:spPr>
        <a:xfrm>
          <a:off x="105835" y="6511774"/>
          <a:ext cx="4359965" cy="361031"/>
        </a:xfrm>
        <a:prstGeom prst="rect">
          <a:avLst/>
        </a:prstGeom>
      </xdr:spPr>
      <xdr:txBody>
        <a:bodyPr vert="horz" wrap="square" lIns="91440" tIns="45720" rIns="91440" bIns="45720" rtlCol="0" anchor="b">
          <a:noAutofit/>
        </a:bodyPr>
        <a:lstStyle>
          <a:lvl1pPr marL="0" indent="0" algn="l" defTabSz="457200" rtl="0" eaLnBrk="1" latinLnBrk="0" hangingPunct="1">
            <a:spcBef>
              <a:spcPct val="20000"/>
            </a:spcBef>
            <a:buClr>
              <a:schemeClr val="tx2"/>
            </a:buClr>
            <a:buFontTx/>
            <a:buNone/>
            <a:defRPr sz="1600" kern="1200">
              <a:solidFill>
                <a:schemeClr val="accent3"/>
              </a:solidFill>
              <a:latin typeface="+mn-lt"/>
              <a:ea typeface="+mn-ea"/>
              <a:cs typeface="+mn-cs"/>
            </a:defRPr>
          </a:lvl1pPr>
          <a:lvl2pPr marL="742950" indent="-28575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2pPr>
          <a:lvl3pPr marL="11430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3pPr>
          <a:lvl4pPr marL="16002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4pPr>
          <a:lvl5pPr marL="2057400" indent="-228600" algn="l" defTabSz="457200" rtl="0" eaLnBrk="1" latinLnBrk="0" hangingPunct="1">
            <a:spcBef>
              <a:spcPct val="20000"/>
            </a:spcBef>
            <a:buClr>
              <a:schemeClr val="tx2"/>
            </a:buClr>
            <a:buFont typeface="Arial"/>
            <a:buChar char="•"/>
            <a:defRPr sz="2400" kern="1200">
              <a:solidFill>
                <a:schemeClr val="tx1"/>
              </a:solidFill>
              <a:latin typeface="+mn-lt"/>
              <a:ea typeface="+mn-ea"/>
              <a:cs typeface="+mn-cs"/>
            </a:defRPr>
          </a:lvl5pPr>
          <a:lvl6pPr marL="2514600" indent="-228600" algn="l" defTabSz="457200" rtl="0" eaLnBrk="1" latinLnBrk="0" hangingPunct="1">
            <a:spcBef>
              <a:spcPct val="20000"/>
            </a:spcBef>
            <a:buFont typeface="Arial"/>
            <a:buChar char="•"/>
            <a:defRPr sz="2000" kern="1200">
              <a:solidFill>
                <a:schemeClr val="tx1"/>
              </a:solidFill>
              <a:latin typeface="+mn-lt"/>
              <a:ea typeface="+mn-ea"/>
              <a:cs typeface="+mn-cs"/>
            </a:defRPr>
          </a:lvl6pPr>
          <a:lvl7pPr marL="2971800" indent="-228600" algn="l" defTabSz="457200" rtl="0" eaLnBrk="1" latinLnBrk="0" hangingPunct="1">
            <a:spcBef>
              <a:spcPct val="20000"/>
            </a:spcBef>
            <a:buFont typeface="Arial"/>
            <a:buChar char="•"/>
            <a:defRPr sz="2000" kern="1200">
              <a:solidFill>
                <a:schemeClr val="tx1"/>
              </a:solidFill>
              <a:latin typeface="+mn-lt"/>
              <a:ea typeface="+mn-ea"/>
              <a:cs typeface="+mn-cs"/>
            </a:defRPr>
          </a:lvl7pPr>
          <a:lvl8pPr marL="3429000" indent="-228600" algn="l" defTabSz="457200" rtl="0" eaLnBrk="1" latinLnBrk="0" hangingPunct="1">
            <a:spcBef>
              <a:spcPct val="20000"/>
            </a:spcBef>
            <a:buFont typeface="Arial"/>
            <a:buChar char="•"/>
            <a:defRPr sz="2000" kern="1200">
              <a:solidFill>
                <a:schemeClr val="tx1"/>
              </a:solidFill>
              <a:latin typeface="+mn-lt"/>
              <a:ea typeface="+mn-ea"/>
              <a:cs typeface="+mn-cs"/>
            </a:defRPr>
          </a:lvl8pPr>
          <a:lvl9pPr marL="3886200" indent="-228600" algn="l" defTabSz="457200" rtl="0" eaLnBrk="1" latinLnBrk="0" hangingPunct="1">
            <a:spcBef>
              <a:spcPct val="20000"/>
            </a:spcBef>
            <a:buFont typeface="Arial"/>
            <a:buChar char="•"/>
            <a:defRPr sz="2000" kern="1200">
              <a:solidFill>
                <a:schemeClr val="tx1"/>
              </a:solidFill>
              <a:latin typeface="+mn-lt"/>
              <a:ea typeface="+mn-ea"/>
              <a:cs typeface="+mn-cs"/>
            </a:defRPr>
          </a:lvl9pPr>
        </a:lstStyle>
        <a:p>
          <a:r>
            <a:rPr lang="en-US">
              <a:solidFill>
                <a:srgbClr val="003893"/>
              </a:solidFill>
            </a:rPr>
            <a:t>2nd July </a:t>
          </a:r>
          <a:r>
            <a:rPr lang="en-US" baseline="0">
              <a:solidFill>
                <a:srgbClr val="003893"/>
              </a:solidFill>
            </a:rPr>
            <a:t>2015</a:t>
          </a:r>
        </a:p>
        <a:p>
          <a:pPr marL="0" marR="0" indent="0" algn="l" defTabSz="457200" rtl="0" eaLnBrk="1" fontAlgn="auto" latinLnBrk="0" hangingPunct="1">
            <a:lnSpc>
              <a:spcPct val="100000"/>
            </a:lnSpc>
            <a:spcBef>
              <a:spcPct val="20000"/>
            </a:spcBef>
            <a:spcAft>
              <a:spcPts val="0"/>
            </a:spcAft>
            <a:buClr>
              <a:schemeClr val="tx2"/>
            </a:buClr>
            <a:buSzTx/>
            <a:buFontTx/>
            <a:buNone/>
            <a:tabLst/>
            <a:defRPr/>
          </a:pPr>
          <a:r>
            <a:rPr lang="en-GB" sz="1600" kern="1200">
              <a:solidFill>
                <a:srgbClr val="003893"/>
              </a:solidFill>
              <a:latin typeface="+mn-lt"/>
              <a:ea typeface="+mn-ea"/>
              <a:cs typeface="+mn-cs"/>
            </a:rPr>
            <a:t>Crown Copyright © 2015</a:t>
          </a:r>
        </a:p>
        <a:p>
          <a:endParaRPr lang="en-US">
            <a:solidFill>
              <a:srgbClr val="003893"/>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6067425</xdr:colOff>
      <xdr:row>0</xdr:row>
      <xdr:rowOff>200025</xdr:rowOff>
    </xdr:from>
    <xdr:to>
      <xdr:col>1</xdr:col>
      <xdr:colOff>6962774</xdr:colOff>
      <xdr:row>3</xdr:row>
      <xdr:rowOff>110014</xdr:rowOff>
    </xdr:to>
    <xdr:pic>
      <xdr:nvPicPr>
        <xdr:cNvPr id="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21425" y="200025"/>
          <a:ext cx="895349" cy="5767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492126</xdr:colOff>
      <xdr:row>1</xdr:row>
      <xdr:rowOff>95250</xdr:rowOff>
    </xdr:from>
    <xdr:to>
      <xdr:col>2</xdr:col>
      <xdr:colOff>15875</xdr:colOff>
      <xdr:row>47</xdr:row>
      <xdr:rowOff>174625</xdr:rowOff>
    </xdr:to>
    <xdr:sp macro="" textlink="">
      <xdr:nvSpPr>
        <xdr:cNvPr id="2049" name="Text Box 1"/>
        <xdr:cNvSpPr txBox="1">
          <a:spLocks noChangeArrowheads="1"/>
        </xdr:cNvSpPr>
      </xdr:nvSpPr>
      <xdr:spPr bwMode="auto">
        <a:xfrm>
          <a:off x="492126" y="285750"/>
          <a:ext cx="7191374" cy="8969375"/>
        </a:xfrm>
        <a:prstGeom prst="rect">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36576" tIns="27432" rIns="0" bIns="0" anchor="t" upright="1"/>
        <a:lstStyle/>
        <a:p>
          <a:pPr algn="l" rtl="0">
            <a:defRPr sz="1000"/>
          </a:pPr>
          <a:endParaRPr lang="en-GB" sz="1600" b="1" i="0" u="none" strike="noStrike" baseline="0">
            <a:solidFill>
              <a:schemeClr val="accent1"/>
            </a:solidFill>
            <a:latin typeface="Arial"/>
            <a:cs typeface="Arial"/>
          </a:endParaRPr>
        </a:p>
        <a:p>
          <a:pPr algn="l" rtl="0">
            <a:defRPr sz="1000"/>
          </a:pPr>
          <a:r>
            <a:rPr lang="en-GB" sz="1600" b="1" i="0" u="none" strike="noStrike" baseline="0">
              <a:solidFill>
                <a:schemeClr val="accent1"/>
              </a:solidFill>
              <a:latin typeface="Arial"/>
              <a:cs typeface="Arial"/>
            </a:rPr>
            <a:t>Context</a:t>
          </a:r>
          <a:endParaRPr lang="en-GB" sz="1600" b="0" i="0" u="none" strike="noStrike" baseline="0">
            <a:solidFill>
              <a:schemeClr val="accent1"/>
            </a:solidFill>
            <a:latin typeface="Arial"/>
            <a:cs typeface="Arial"/>
          </a:endParaRPr>
        </a:p>
        <a:p>
          <a:pPr algn="l" rtl="0">
            <a:lnSpc>
              <a:spcPts val="1100"/>
            </a:lnSpc>
            <a:defRPr sz="1000"/>
          </a:pPr>
          <a:endParaRPr lang="en-GB" sz="1200" b="0" i="0" u="none" strike="noStrike" baseline="0">
            <a:solidFill>
              <a:srgbClr val="000000"/>
            </a:solidFill>
            <a:latin typeface="Arial"/>
            <a:cs typeface="Arial"/>
          </a:endParaRPr>
        </a:p>
        <a:p>
          <a:pPr>
            <a:spcAft>
              <a:spcPts val="0"/>
            </a:spcAft>
          </a:pPr>
          <a:r>
            <a:rPr lang="en-GB" sz="1200">
              <a:effectLst/>
              <a:latin typeface="Arial"/>
              <a:ea typeface="Calibri"/>
              <a:cs typeface="Times New Roman"/>
            </a:rPr>
            <a:t>There is a clear case for investing in services to support breastfeeding as part of a local child health strategy.  This is particularly important for mothers from low income groups, as it is known that they are less likely to breastfeed.  Breastfeeding protects the health of babies and mothers, and reduces the risk of illness (NICE, 2008).</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Breast milk is the best form of nutrition for infants, and exclusive breastfeeding is recommended for the first six months (26 weeks) of an infant’s life.  Thereafter, breastfeeding should continue for as long as the mother and baby wish, while gradually introducing the baby to a more varied diet.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In recent years, research has shown that infants who are not breastfed are more likely to have infections in the short-term such as gastroenteritis, respiratory and ear infections, and particularly infections requiring hospitalisation.  In the longer term, evidence suggests that infants who are not breastfed are more likely to become obese in later childhood, which means they are more likely to develop type 2 diabetes, and tend to have slightly higher levels of blood pressure and blood cholesterol in adulthood.  For mothers, breastfeeding is associated with a reduction in the risk of breast and ovarian cancers.  A recent study also suggests a positive association between breastfeeding and parenting capability, particularly among single and low-income mothers.</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Results from the UK Infant Feeding Survey 2010 showed that 83% of women in England breastfed their babies after birth, 78% after two days and 57% at six weeks.  The differences between the two sets of results is likely to be due to the fact that the Infant Feeding Survey is based on self-reported information from women who agreed to take part in the survey; and the fact that breastfeeding status is not captured for all infants in the statistics covered in this report</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National Institute for Health and Clinical Excellence (NICE), Improving the nutrition of pregnant and breastfeeding mothers and children in low-income households, London: NICE, 2008.</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Chen A et al, Breastfeeding and the Risk of Postneonatal Death in the United States. Pediatrics 2004;113;e435-e439</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World Health Organization, Global Strategy for Infant and Young Child Feeding, Geneva: World Health Organization, 2003.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Quigley MA et al, Breastfeeding and hospitalization for diarrheal and respiratory infection in the</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United Kingdom Millennium Cohort Study, Pediatrics, 2007; 119(4):e837–42.</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Chantry CJ et al, Full Breastfeeding Duration and Associated Decrease in Respiratory Tract Infection in US Children, Pediatrics 2006;117;425-432.</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Horta B et al, Evidence on the long-term effects of breastfeeding, Geneva: World Health Organization, 2007.</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Ip S et al, Breastfeeding and maternal and infant health outcomes in developed countries, Boston, Massachusetts: Agency for Healthcare Research and Quality, US Department of Health and Human Services, 2007.</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WCRF/AICR (2007) Food, nutrition, physical Activity and the prevention of cancer: a global perspective. Washington DC, AICR  </a:t>
          </a:r>
          <a:endParaRPr lang="en-GB" sz="1100">
            <a:effectLst/>
            <a:latin typeface="+mn-lt"/>
            <a:ea typeface="Calibri"/>
            <a:cs typeface="Times New Roman"/>
          </a:endParaRPr>
        </a:p>
        <a:p>
          <a:pPr>
            <a:spcAft>
              <a:spcPts val="0"/>
            </a:spcAft>
          </a:pPr>
          <a:r>
            <a:rPr lang="en-GB" sz="1200">
              <a:effectLst/>
              <a:latin typeface="Arial"/>
              <a:ea typeface="Calibri"/>
              <a:cs typeface="Times New Roman"/>
            </a:rPr>
            <a:t>Gutman L et al, Nurturing parenting capability – the early years, London: Institute of Education, Centre for Research on the Wider Benefits of Learning, 2009.</a:t>
          </a:r>
          <a:endParaRPr lang="en-GB" sz="1100">
            <a:effectLst/>
            <a:latin typeface="+mn-lt"/>
            <a:ea typeface="Calibri"/>
            <a:cs typeface="Times New Roman"/>
          </a:endParaRPr>
        </a:p>
        <a:p>
          <a:pPr algn="l" rtl="0">
            <a:defRPr sz="1000"/>
          </a:pPr>
          <a:endParaRPr lang="en-GB" sz="1200" b="1" i="0" u="none" strike="noStrike" baseline="0">
            <a:solidFill>
              <a:srgbClr val="000000"/>
            </a:solidFill>
            <a:latin typeface="Arial"/>
            <a:cs typeface="Arial"/>
          </a:endParaRPr>
        </a:p>
        <a:p>
          <a:pPr algn="l" rtl="0">
            <a:defRPr sz="1000"/>
          </a:pPr>
          <a:endParaRPr lang="en-GB" sz="1200" b="1" i="0" u="none" strike="noStrike" baseline="0">
            <a:solidFill>
              <a:srgbClr val="000000"/>
            </a:solidFill>
            <a:latin typeface="Arial"/>
            <a:cs typeface="Arial"/>
          </a:endParaRPr>
        </a:p>
        <a:p>
          <a:pPr algn="l" rtl="0">
            <a:defRPr sz="1000"/>
          </a:pPr>
          <a:endParaRPr lang="en-GB" sz="1200" b="1" i="0" u="none" strike="noStrike" baseline="0">
            <a:solidFill>
              <a:srgbClr val="000000"/>
            </a:solidFill>
            <a:latin typeface="Arial"/>
            <a:cs typeface="Arial"/>
          </a:endParaRPr>
        </a:p>
        <a:p>
          <a:pPr algn="l" rtl="0">
            <a:lnSpc>
              <a:spcPts val="1300"/>
            </a:lnSpc>
            <a:defRPr sz="1000"/>
          </a:pPr>
          <a:endParaRPr lang="en-GB" sz="1200"/>
        </a:p>
      </xdr:txBody>
    </xdr:sp>
    <xdr:clientData/>
  </xdr:twoCellAnchor>
  <xdr:twoCellAnchor editAs="oneCell">
    <xdr:from>
      <xdr:col>0</xdr:col>
      <xdr:colOff>6508750</xdr:colOff>
      <xdr:row>1</xdr:row>
      <xdr:rowOff>47625</xdr:rowOff>
    </xdr:from>
    <xdr:to>
      <xdr:col>1</xdr:col>
      <xdr:colOff>339724</xdr:colOff>
      <xdr:row>4</xdr:row>
      <xdr:rowOff>56039</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08750" y="238125"/>
          <a:ext cx="895349" cy="5957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165099</xdr:colOff>
      <xdr:row>1</xdr:row>
      <xdr:rowOff>47624</xdr:rowOff>
    </xdr:from>
    <xdr:to>
      <xdr:col>5</xdr:col>
      <xdr:colOff>158750</xdr:colOff>
      <xdr:row>92</xdr:row>
      <xdr:rowOff>158750</xdr:rowOff>
    </xdr:to>
    <xdr:sp macro="" textlink="">
      <xdr:nvSpPr>
        <xdr:cNvPr id="7169" name="Text Box 1"/>
        <xdr:cNvSpPr txBox="1">
          <a:spLocks noChangeArrowheads="1"/>
        </xdr:cNvSpPr>
      </xdr:nvSpPr>
      <xdr:spPr bwMode="auto">
        <a:xfrm>
          <a:off x="165099" y="253999"/>
          <a:ext cx="9471026" cy="17478376"/>
        </a:xfrm>
        <a:prstGeom prst="rect">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36576" tIns="27432" rIns="0" bIns="0" anchor="t" upright="1"/>
        <a:lstStyle/>
        <a:p>
          <a:pPr>
            <a:lnSpc>
              <a:spcPct val="115000"/>
            </a:lnSpc>
            <a:spcAft>
              <a:spcPts val="1000"/>
            </a:spcAft>
          </a:pPr>
          <a:r>
            <a:rPr lang="en-GB" sz="1400" b="1">
              <a:solidFill>
                <a:srgbClr val="4F81BD"/>
              </a:solidFill>
              <a:effectLst/>
              <a:latin typeface="Arial" panose="020B0604020202020204" pitchFamily="34" charset="0"/>
              <a:ea typeface="Calibri"/>
              <a:cs typeface="Arial" panose="020B0604020202020204" pitchFamily="34" charset="0"/>
            </a:rPr>
            <a:t>Summary of results</a:t>
          </a:r>
          <a:endParaRPr lang="en-GB" sz="14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a:ea typeface="Calibri"/>
              <a:cs typeface="Times New Roman"/>
            </a:rPr>
            <a:t>The Q1 2013/14 onward collection of 12 week risk assessment, breastfeeding initiation and 6-8 week breastfeeding data was collected directly from maternity service providers and child health information system providers.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139, 138, 136 and 135 maternity providers were identified for 12 week and breastfeeding initiation submissions during Q1, Q2, Q3 and Q4 2014/15, respectively*.  During Q1 2014/15 providers who had not submitted during 2013/14 were given a final opportunity to do so as a result we have received data returns covering 133 of the 138 providers Q1 - Q3, an uptake rate of 96%, for Q4 2013/14 136 providers’ submitted data, an uptake rate of 99%.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of the 01/06/2014 some of the Maternity services transferred from RN3 Great Western Hospitals NHS Foundation Trust to RD1 Royal United Hospitals Bath NHS Foundation Trust as a result 139 provider trusts submitted data for Q1 2014/15. The level of maternity provider submissions at Q1 2014/15 was 100%.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of the 01/07/2014 RVL Barnet &amp; Chase Farm Hospitals NHS Trust became a part of RAL Royal Free NHS Foundation Trust as a result 138 provider trusts submitted data for Q2 2014/15.  The level of maternity provider submissions at Q2 2014/15 was 100%.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of the 01/10/2014 RV8 North West London Hospitals NHS Trust and RC3 Ealing Hospitals NHS Trust merged to become R1K London North West Healthcare NHS Trust.  Also, as of the 01/10/2014 RD7 Heatherwood &amp; Wexham Park Hospitals NHS Foundation Trust merged into RDU Frimley Health NHS Foundation Trust.  RGT Cambridge University Hospitals NHS Foundation Trust was unable to submit data due to recently transitioning to a new clinical system.  As a result 136 maternity providers should have submitted data for Q3 2014/15, with 135 maternity providers submitting data.  The level of maternity provider submissions at Q3 2014/15 was 99%.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01/11/2014 RJD Mid Staffordshire NHS Foundation Trust was dissolved into RJE University Hospital of North Midlands NHS Trust.  RGT Cambridge University Hospitals NHS Foundation Trust was unable to submit data due to recently transitioning to a new clinical system.  RA9 South Devon Healthcare NHS Foundation Trust did not submit their data.  As a result 135 maternity providers should have submitted data for Q4 2014/15, with 133 maternity providers submitting data.  The level of maternity provider submissions at Q4 2014/15 was 99%. </a:t>
          </a:r>
          <a:r>
            <a:rPr lang="en-GB" sz="1200">
              <a:solidFill>
                <a:srgbClr val="FF0000"/>
              </a:solidFill>
              <a:effectLst/>
              <a:latin typeface="Arial"/>
              <a:ea typeface="Calibri"/>
              <a:cs typeface="Times New Roman"/>
            </a:rPr>
            <a:t>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data submissions are now above the validation limits we have sufficient data coverage to publish an England figure for the Q1 - Q4 2013/14 &amp; Q1 – Q4 2014/15.</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111, 110, 110 and 109 Child Health Information System (CHIS) Providers were identified for 6-8 week breastfeeding prevalence submissions for Q1, Q2, Q3 and Q4 2014/15, respectively**.  We received data returns covering 107 of these providers for Q1 2014/15 and 105 of these providers for Q2 to Q4 2014/15, with an uptake rate of 96% for Q1 and Q4 2014/15 and 95% for Q2 and Q3 2014/15.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As data submissions are now above the validation limits*** we have sufficient data coverage to publish an England figure for the Q1 - Q4 2013/14 &amp; Q1 – Q4 2014/15.</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solidFill>
                <a:srgbClr val="4F81BD"/>
              </a:solidFill>
              <a:effectLst/>
              <a:latin typeface="Arial" panose="020B0604020202020204" pitchFamily="34" charset="0"/>
              <a:ea typeface="Calibri"/>
              <a:cs typeface="Arial" panose="020B0604020202020204" pitchFamily="34" charset="0"/>
            </a:rPr>
            <a:t>Initiation of breastfeeding</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a:ea typeface="Calibri"/>
              <a:cs typeface="Times New Roman"/>
            </a:rPr>
            <a:t>In England the annual OT rate of breastfeeding initiation for 2014/15 was 74.3%.  The annual percentage was 74.0% in 2013/14, 73.9% in 2012/13 and 2011/12 (74.0%) and was slightly higher than 2010/11 (73.7%), 2009/10 (72.7%) and 2008/09 (71.7%).  The Q4 2014/15 breastfeeding initiation rate was 74.3% (Table 1).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In England amongst the 174 CCGs that passed validation in Q4, breastfeeding initiation ranged from 47.3% in NHS Knowsley CCG to 93.3% in NHS Lambeth CCG and NHS Wandsworth CCG (Table 6).  </a:t>
          </a:r>
          <a:endParaRPr lang="en-GB" sz="1100">
            <a:effectLst/>
            <a:latin typeface="+mn-lt"/>
            <a:ea typeface="Calibri"/>
            <a:cs typeface="Times New Roman"/>
          </a:endParaRPr>
        </a:p>
        <a:p>
          <a:pPr>
            <a:lnSpc>
              <a:spcPct val="115000"/>
            </a:lnSpc>
            <a:spcAft>
              <a:spcPts val="1000"/>
            </a:spcAft>
          </a:pPr>
          <a:r>
            <a:rPr lang="en-GB" sz="1200">
              <a:effectLst/>
              <a:latin typeface="Arial"/>
              <a:ea typeface="Calibri"/>
              <a:cs typeface="Times New Roman"/>
            </a:rPr>
            <a:t>In England amongst the 121 Trusts passed validation****, breastfeeding initiation ranged from 47.6% in South Tyneside NHS Foundation Trust to 94.3% in St George’s University Hospitals NHS Foundation Trust (Table 4). </a:t>
          </a:r>
          <a:r>
            <a:rPr lang="en-GB" sz="1200">
              <a:solidFill>
                <a:srgbClr val="FF0000"/>
              </a:solidFill>
              <a:effectLst/>
              <a:latin typeface="Arial"/>
              <a:ea typeface="Calibri"/>
              <a:cs typeface="Times New Roman"/>
            </a:rPr>
            <a:t> </a:t>
          </a:r>
          <a:endParaRPr lang="en-GB" sz="1100">
            <a:effectLst/>
            <a:latin typeface="+mn-lt"/>
            <a:ea typeface="Calibri"/>
            <a:cs typeface="Times New Roman"/>
          </a:endParaRPr>
        </a:p>
        <a:p>
          <a:pPr>
            <a:lnSpc>
              <a:spcPct val="115000"/>
            </a:lnSpc>
            <a:spcAft>
              <a:spcPts val="1000"/>
            </a:spcAft>
          </a:pPr>
          <a:r>
            <a:rPr lang="en-GB" sz="1200" b="1">
              <a:solidFill>
                <a:srgbClr val="4F81BD"/>
              </a:solidFill>
              <a:effectLst/>
              <a:latin typeface="Arial" panose="020B0604020202020204" pitchFamily="34" charset="0"/>
              <a:ea typeface="Calibri"/>
              <a:cs typeface="Arial" panose="020B0604020202020204" pitchFamily="34" charset="0"/>
            </a:rPr>
            <a:t>Prevalence of breastfeeding at 6-8 weeks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The 6-8 week breastfeeding prevalence figures are based on the number of infants recorded by CCGs as totally or partially breastfeeding, as a percentage of all infants due a 6-8 week check.</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When making comparisons over time, it is best to limit this to those quarters with high and consistent levels of coverage.  There is evidence that the significant improvements in data coverage that were achieved in the early quarters of data collection affected the comparability of the prevalence estimates over time.  This is because improvements in coverage have resulted in the inclusion in the statistics of a disproportionately higher number of women who are not breastfeeding.</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In England the breastfeeding prevalence rate at 6-8 weeks for 2014/15 was 43.8%, in 2013/14 prevalence at 6-8 weeks was 45.8%, in 2012/13 prevalence at 6-8 weeks was 47.2% and in 2011/12 47.2% of infants due a 6-8 week check were being breastfed at 6-8 weeks (Table 2).</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In Q4 2014/15 106 CCGs failed to pass validation checks*****.  17 failed as the number of eligible children submitted failed to meet the -10% + 20% number of expected children.</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An additional 88 CCGs failed due to more than 5% of their eligible children having no breastfeeding status recorded.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Two CCGs failed due to the breastfeeding prevalence rate at 6-8 weeks being higher than that of the breastfeeding initiation rate (03N NHS Sheffield CCG and 05X Telford and Wrekin CCG).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Amongst the 104 CCGs that passed validation*****, breastfeeding prevalence as a percentage of infants due a 6-8 week check ranged from 21.0% NHS St Helens CCG to 81.7% NHS City and Hackney CCG (Table 12). </a:t>
          </a: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Owing to some trusts merging or transferring their services or being dissolved, the number of maternity providers has changed from quarter to quarter.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Owing to some CHIS Providers merging or being dissolved, the number of CHIS Providers has changed from quarter to quarter</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The coverage target for 2013/14 and 2014/15 have been reduced to 85% for England level figures only.  Feedback was sought from the user perspective on lowering the threshold for the England figure.  The change in quality standard for the validation check does not apply at the lower levels of geography.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Note that the maternities validation flag for RN3 Great Western Hospitals NHS Foundation Trust, RD1 Royal United Hospitals Bath NHS Foundation Trust, RAL Royal Free London NHS Foundation Trust, R1K London North West Healthcare NHS Trust and RDU Frimley Health NHS Foundation Trust were removed owing to the merging or transferring of maternity services therefore there was no valid historic comparison data to validate against.</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Note that one CCG did not have data submitted against and was excluded from the passed validation counts (08V NHS Tower Hamlets CCG).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Please see Data Quality notes for trust specific explanations.</a:t>
          </a:r>
          <a:endParaRPr lang="en-GB" sz="1200">
            <a:effectLst/>
            <a:latin typeface="Arial" panose="020B0604020202020204" pitchFamily="34" charset="0"/>
            <a:ea typeface="Calibri"/>
            <a:cs typeface="Arial" panose="020B0604020202020204" pitchFamily="34" charset="0"/>
          </a:endParaRPr>
        </a:p>
        <a:p>
          <a:pPr algn="l" rtl="0">
            <a:defRPr sz="1000"/>
          </a:pPr>
          <a:endParaRPr lang="en-GB" sz="1600" b="1" i="0" u="none" strike="noStrike" baseline="0">
            <a:solidFill>
              <a:schemeClr val="accent1"/>
            </a:solidFill>
            <a:latin typeface="Arial"/>
            <a:cs typeface="Arial"/>
          </a:endParaRPr>
        </a:p>
      </xdr:txBody>
    </xdr:sp>
    <xdr:clientData/>
  </xdr:twoCellAnchor>
  <xdr:twoCellAnchor editAs="oneCell">
    <xdr:from>
      <xdr:col>2</xdr:col>
      <xdr:colOff>457200</xdr:colOff>
      <xdr:row>0</xdr:row>
      <xdr:rowOff>53975</xdr:rowOff>
    </xdr:from>
    <xdr:to>
      <xdr:col>4</xdr:col>
      <xdr:colOff>146049</xdr:colOff>
      <xdr:row>3</xdr:row>
      <xdr:rowOff>52864</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124825" y="53975"/>
          <a:ext cx="895349" cy="6021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8</xdr:col>
      <xdr:colOff>895349</xdr:colOff>
      <xdr:row>3</xdr:row>
      <xdr:rowOff>36989</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86625" y="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11</xdr:col>
      <xdr:colOff>371475</xdr:colOff>
      <xdr:row>0</xdr:row>
      <xdr:rowOff>104775</xdr:rowOff>
    </xdr:from>
    <xdr:to>
      <xdr:col>12</xdr:col>
      <xdr:colOff>409574</xdr:colOff>
      <xdr:row>3</xdr:row>
      <xdr:rowOff>141764</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220075" y="10477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1704975</xdr:colOff>
      <xdr:row>1</xdr:row>
      <xdr:rowOff>9525</xdr:rowOff>
    </xdr:from>
    <xdr:to>
      <xdr:col>9</xdr:col>
      <xdr:colOff>66674</xdr:colOff>
      <xdr:row>4</xdr:row>
      <xdr:rowOff>46514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39200" y="23812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3</xdr:col>
      <xdr:colOff>198903</xdr:colOff>
      <xdr:row>4</xdr:row>
      <xdr:rowOff>103664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48200" y="22860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0.xml><?xml version="1.0" encoding="utf-8"?>
<c:userShapes xmlns:c="http://schemas.openxmlformats.org/drawingml/2006/chart">
  <cdr:relSizeAnchor xmlns:cdr="http://schemas.openxmlformats.org/drawingml/2006/chartDrawing">
    <cdr:from>
      <cdr:x>0.00141</cdr:x>
      <cdr:y>0</cdr:y>
    </cdr:from>
    <cdr:to>
      <cdr:x>1</cdr:x>
      <cdr:y>1</cdr:y>
    </cdr:to>
    <cdr:graphicFrame macro="">
      <cdr:nvGraphicFramePr>
        <cdr:cNvPr id="2" name="Chart 1"/>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userShapes>
</file>

<file path=xl/drawings/drawing11.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2.xml><?xml version="1.0" encoding="utf-8"?>
<c:userShapes xmlns:c="http://schemas.openxmlformats.org/drawingml/2006/chart">
  <cdr:relSizeAnchor xmlns:cdr="http://schemas.openxmlformats.org/drawingml/2006/chartDrawing">
    <cdr:from>
      <cdr:x>0</cdr:x>
      <cdr:y>0</cdr:y>
    </cdr:from>
    <cdr:to>
      <cdr:x>1</cdr:x>
      <cdr:y>1</cdr:y>
    </cdr:to>
    <cdr:graphicFrame macro="">
      <cdr:nvGraphicFramePr>
        <cdr:cNvPr id="2" name="Chart 2"/>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userShapes>
</file>

<file path=xl/drawings/drawing13.xml><?xml version="1.0" encoding="utf-8"?>
<c:userShapes xmlns:c="http://schemas.openxmlformats.org/drawingml/2006/chart">
  <cdr:relSizeAnchor xmlns:cdr="http://schemas.openxmlformats.org/drawingml/2006/chartDrawing">
    <cdr:from>
      <cdr:x>0.19187</cdr:x>
      <cdr:y>0.07173</cdr:y>
    </cdr:from>
    <cdr:to>
      <cdr:x>0.19187</cdr:x>
      <cdr:y>0.96878</cdr:y>
    </cdr:to>
    <cdr:cxnSp macro="">
      <cdr:nvCxnSpPr>
        <cdr:cNvPr id="3" name="Straight Connector 2"/>
        <cdr:cNvCxnSpPr/>
      </cdr:nvCxnSpPr>
      <cdr:spPr>
        <a:xfrm xmlns:a="http://schemas.openxmlformats.org/drawingml/2006/main" flipV="1">
          <a:off x="1292072" y="707104"/>
          <a:ext cx="0" cy="8843455"/>
        </a:xfrm>
        <a:prstGeom xmlns:a="http://schemas.openxmlformats.org/drawingml/2006/main" prst="line">
          <a:avLst/>
        </a:prstGeom>
      </cdr:spPr>
      <cdr:style>
        <a:lnRef xmlns:a="http://schemas.openxmlformats.org/drawingml/2006/main" idx="2">
          <a:schemeClr val="accent2"/>
        </a:lnRef>
        <a:fillRef xmlns:a="http://schemas.openxmlformats.org/drawingml/2006/main" idx="0">
          <a:schemeClr val="accent2"/>
        </a:fillRef>
        <a:effectRef xmlns:a="http://schemas.openxmlformats.org/drawingml/2006/main" idx="1">
          <a:schemeClr val="accent2"/>
        </a:effectRef>
        <a:fontRef xmlns:a="http://schemas.openxmlformats.org/drawingml/2006/main" idx="minor">
          <a:schemeClr val="tx1"/>
        </a:fontRef>
      </cdr:style>
    </cdr:cxnSp>
  </cdr:relSizeAnchor>
</c:userShapes>
</file>

<file path=xl/drawings/drawing14.xml><?xml version="1.0" encoding="utf-8"?>
<xdr:wsDr xmlns:xdr="http://schemas.openxmlformats.org/drawingml/2006/spreadsheetDrawing" xmlns:a="http://schemas.openxmlformats.org/drawingml/2006/main">
  <xdr:twoCellAnchor editAs="oneCell">
    <xdr:from>
      <xdr:col>2</xdr:col>
      <xdr:colOff>19050</xdr:colOff>
      <xdr:row>1</xdr:row>
      <xdr:rowOff>47625</xdr:rowOff>
    </xdr:from>
    <xdr:to>
      <xdr:col>2</xdr:col>
      <xdr:colOff>914399</xdr:colOff>
      <xdr:row>4</xdr:row>
      <xdr:rowOff>151289</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67250" y="27622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2</xdr:col>
      <xdr:colOff>114300</xdr:colOff>
      <xdr:row>1</xdr:row>
      <xdr:rowOff>123825</xdr:rowOff>
    </xdr:from>
    <xdr:to>
      <xdr:col>3</xdr:col>
      <xdr:colOff>657224</xdr:colOff>
      <xdr:row>5</xdr:row>
      <xdr:rowOff>65564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00" y="35242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3324225</xdr:colOff>
      <xdr:row>1</xdr:row>
      <xdr:rowOff>28575</xdr:rowOff>
    </xdr:from>
    <xdr:to>
      <xdr:col>1</xdr:col>
      <xdr:colOff>4219574</xdr:colOff>
      <xdr:row>4</xdr:row>
      <xdr:rowOff>132239</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76650" y="25717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8.xml><?xml version="1.0" encoding="utf-8"?>
<c:userShapes xmlns:c="http://schemas.openxmlformats.org/drawingml/2006/chart">
  <cdr:relSizeAnchor xmlns:cdr="http://schemas.openxmlformats.org/drawingml/2006/chartDrawing">
    <cdr:from>
      <cdr:x>0</cdr:x>
      <cdr:y>0</cdr:y>
    </cdr:from>
    <cdr:to>
      <cdr:x>1</cdr:x>
      <cdr:y>1</cdr:y>
    </cdr:to>
    <cdr:graphicFrame macro="">
      <cdr:nvGraphicFramePr>
        <cdr:cNvPr id="2" name="Chart 1"/>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userShapes>
</file>

<file path=xl/drawings/drawing19.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0.xml><?xml version="1.0" encoding="utf-8"?>
<c:userShapes xmlns:c="http://schemas.openxmlformats.org/drawingml/2006/chart">
  <cdr:relSizeAnchor xmlns:cdr="http://schemas.openxmlformats.org/drawingml/2006/chartDrawing">
    <cdr:from>
      <cdr:x>0</cdr:x>
      <cdr:y>0</cdr:y>
    </cdr:from>
    <cdr:to>
      <cdr:x>1</cdr:x>
      <cdr:y>1</cdr:y>
    </cdr:to>
    <cdr:graphicFrame macro="">
      <cdr:nvGraphicFramePr>
        <cdr:cNvPr id="2" name="Chart 2"/>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userShapes>
</file>

<file path=xl/drawings/drawing21.xml><?xml version="1.0" encoding="utf-8"?>
<c:userShapes xmlns:c="http://schemas.openxmlformats.org/drawingml/2006/chart">
  <cdr:relSizeAnchor xmlns:cdr="http://schemas.openxmlformats.org/drawingml/2006/chartDrawing">
    <cdr:from>
      <cdr:x>0.26165</cdr:x>
      <cdr:y>0.06744</cdr:y>
    </cdr:from>
    <cdr:to>
      <cdr:x>0.26165</cdr:x>
      <cdr:y>0.96821</cdr:y>
    </cdr:to>
    <cdr:cxnSp macro="">
      <cdr:nvCxnSpPr>
        <cdr:cNvPr id="3" name="Straight Connector 2"/>
        <cdr:cNvCxnSpPr/>
      </cdr:nvCxnSpPr>
      <cdr:spPr>
        <a:xfrm xmlns:a="http://schemas.openxmlformats.org/drawingml/2006/main" flipV="1">
          <a:off x="1761617" y="664757"/>
          <a:ext cx="0" cy="8878903"/>
        </a:xfrm>
        <a:prstGeom xmlns:a="http://schemas.openxmlformats.org/drawingml/2006/main" prst="line">
          <a:avLst/>
        </a:prstGeom>
      </cdr:spPr>
      <cdr:style>
        <a:lnRef xmlns:a="http://schemas.openxmlformats.org/drawingml/2006/main" idx="2">
          <a:schemeClr val="accent2"/>
        </a:lnRef>
        <a:fillRef xmlns:a="http://schemas.openxmlformats.org/drawingml/2006/main" idx="0">
          <a:schemeClr val="accent2"/>
        </a:fillRef>
        <a:effectRef xmlns:a="http://schemas.openxmlformats.org/drawingml/2006/main" idx="1">
          <a:schemeClr val="accent2"/>
        </a:effectRef>
        <a:fontRef xmlns:a="http://schemas.openxmlformats.org/drawingml/2006/main" idx="minor">
          <a:schemeClr val="tx1"/>
        </a:fontRef>
      </cdr:style>
    </cdr:cxnSp>
  </cdr:relSizeAnchor>
</c:userShapes>
</file>

<file path=xl/drawings/drawing22.xml><?xml version="1.0" encoding="utf-8"?>
<xdr:wsDr xmlns:xdr="http://schemas.openxmlformats.org/drawingml/2006/spreadsheetDrawing" xmlns:a="http://schemas.openxmlformats.org/drawingml/2006/main">
  <xdr:twoCellAnchor editAs="oneCell">
    <xdr:from>
      <xdr:col>3</xdr:col>
      <xdr:colOff>66675</xdr:colOff>
      <xdr:row>1</xdr:row>
      <xdr:rowOff>47625</xdr:rowOff>
    </xdr:from>
    <xdr:to>
      <xdr:col>3</xdr:col>
      <xdr:colOff>962024</xdr:colOff>
      <xdr:row>4</xdr:row>
      <xdr:rowOff>151289</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62275" y="276225"/>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3</xdr:col>
      <xdr:colOff>361950</xdr:colOff>
      <xdr:row>1</xdr:row>
      <xdr:rowOff>38100</xdr:rowOff>
    </xdr:from>
    <xdr:to>
      <xdr:col>3</xdr:col>
      <xdr:colOff>1257299</xdr:colOff>
      <xdr:row>4</xdr:row>
      <xdr:rowOff>141764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0" y="26670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3</xdr:col>
      <xdr:colOff>361950</xdr:colOff>
      <xdr:row>1</xdr:row>
      <xdr:rowOff>38100</xdr:rowOff>
    </xdr:from>
    <xdr:to>
      <xdr:col>3</xdr:col>
      <xdr:colOff>1257299</xdr:colOff>
      <xdr:row>4</xdr:row>
      <xdr:rowOff>141764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0" y="26670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3</xdr:col>
      <xdr:colOff>361950</xdr:colOff>
      <xdr:row>1</xdr:row>
      <xdr:rowOff>38100</xdr:rowOff>
    </xdr:from>
    <xdr:to>
      <xdr:col>3</xdr:col>
      <xdr:colOff>1257299</xdr:colOff>
      <xdr:row>4</xdr:row>
      <xdr:rowOff>141764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0" y="26670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3</xdr:col>
      <xdr:colOff>361950</xdr:colOff>
      <xdr:row>1</xdr:row>
      <xdr:rowOff>38100</xdr:rowOff>
    </xdr:from>
    <xdr:to>
      <xdr:col>3</xdr:col>
      <xdr:colOff>1257299</xdr:colOff>
      <xdr:row>4</xdr:row>
      <xdr:rowOff>141764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0" y="26670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3</xdr:col>
      <xdr:colOff>409575</xdr:colOff>
      <xdr:row>1</xdr:row>
      <xdr:rowOff>57150</xdr:rowOff>
    </xdr:from>
    <xdr:to>
      <xdr:col>3</xdr:col>
      <xdr:colOff>1304924</xdr:colOff>
      <xdr:row>5</xdr:row>
      <xdr:rowOff>2064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24375" y="285750"/>
          <a:ext cx="895349" cy="5926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9.xml><?xml version="1.0" encoding="utf-8"?>
<c:userShapes xmlns:c="http://schemas.openxmlformats.org/drawingml/2006/chart">
  <cdr:relSizeAnchor xmlns:cdr="http://schemas.openxmlformats.org/drawingml/2006/chartDrawing">
    <cdr:from>
      <cdr:x>0</cdr:x>
      <cdr:y>0</cdr:y>
    </cdr:from>
    <cdr:to>
      <cdr:x>1</cdr:x>
      <cdr:y>1</cdr:y>
    </cdr:to>
    <cdr:graphicFrame macro="">
      <cdr:nvGraphicFramePr>
        <cdr:cNvPr id="2" name="Chart 1"/>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dr:relSizeAnchor xmlns:cdr="http://schemas.openxmlformats.org/drawingml/2006/chartDrawing">
    <cdr:from>
      <cdr:x>0</cdr:x>
      <cdr:y>0</cdr:y>
    </cdr:from>
    <cdr:to>
      <cdr:x>1</cdr:x>
      <cdr:y>1</cdr:y>
    </cdr:to>
    <cdr:graphicFrame macro="">
      <cdr:nvGraphicFramePr>
        <cdr:cNvPr id="4" name="Chart 1"/>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2"/>
        </a:graphicData>
      </a:graphic>
    </cdr:graphicFrame>
  </cdr:relSizeAnchor>
</c:userShapes>
</file>

<file path=xl/drawings/drawing30.xml><?xml version="1.0" encoding="utf-8"?>
<xdr:wsDr xmlns:xdr="http://schemas.openxmlformats.org/drawingml/2006/spreadsheetDrawing" xmlns:a="http://schemas.openxmlformats.org/drawingml/2006/main">
  <xdr:absoluteAnchor>
    <xdr:pos x="0" y="0"/>
    <xdr:ext cx="6724650" cy="98583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1.xml><?xml version="1.0" encoding="utf-8"?>
<c:userShapes xmlns:c="http://schemas.openxmlformats.org/drawingml/2006/chart">
  <cdr:relSizeAnchor xmlns:cdr="http://schemas.openxmlformats.org/drawingml/2006/chartDrawing">
    <cdr:from>
      <cdr:x>0</cdr:x>
      <cdr:y>0</cdr:y>
    </cdr:from>
    <cdr:to>
      <cdr:x>1</cdr:x>
      <cdr:y>1</cdr:y>
    </cdr:to>
    <cdr:graphicFrame macro="">
      <cdr:nvGraphicFramePr>
        <cdr:cNvPr id="2" name="Chart 2"/>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cdr:graphicFrame>
  </cdr:relSizeAnchor>
  <cdr:relSizeAnchor xmlns:cdr="http://schemas.openxmlformats.org/drawingml/2006/chartDrawing">
    <cdr:from>
      <cdr:x>0</cdr:x>
      <cdr:y>0</cdr:y>
    </cdr:from>
    <cdr:to>
      <cdr:x>1</cdr:x>
      <cdr:y>1</cdr:y>
    </cdr:to>
    <cdr:graphicFrame macro="">
      <cdr:nvGraphicFramePr>
        <cdr:cNvPr id="4" name="Chart 2"/>
        <cdr:cNvGraphicFramePr/>
      </cdr:nvGraphicFramePr>
      <cdr:xfrm>
        <a:off xmlns:a="http://schemas.openxmlformats.org/drawingml/2006/main" x="0" y="0"/>
        <a:ext xmlns:a="http://schemas.openxmlformats.org/drawingml/2006/main" cx="0" cy="0"/>
      </cdr:xfrm>
      <a:graphic xmlns:a="http://schemas.openxmlformats.org/drawingml/2006/main">
        <a:graphicData uri="http://schemas.openxmlformats.org/drawingml/2006/chart">
          <c:chart xmlns:c="http://schemas.openxmlformats.org/drawingml/2006/chart" xmlns:r="http://schemas.openxmlformats.org/officeDocument/2006/relationships" r:id="rId2"/>
        </a:graphicData>
      </a:graphic>
    </cdr:graphicFrame>
  </cdr:relSizeAnchor>
</c:userShapes>
</file>

<file path=xl/drawings/drawing32.xml><?xml version="1.0" encoding="utf-8"?>
<c:userShapes xmlns:c="http://schemas.openxmlformats.org/drawingml/2006/chart">
  <cdr:relSizeAnchor xmlns:cdr="http://schemas.openxmlformats.org/drawingml/2006/chartDrawing">
    <cdr:from>
      <cdr:x>0.06992</cdr:x>
      <cdr:y>0.07091</cdr:y>
    </cdr:from>
    <cdr:to>
      <cdr:x>0.07527</cdr:x>
      <cdr:y>0.96962</cdr:y>
    </cdr:to>
    <cdr:cxnSp macro="">
      <cdr:nvCxnSpPr>
        <cdr:cNvPr id="3" name="Straight Connector 2"/>
        <cdr:cNvCxnSpPr/>
      </cdr:nvCxnSpPr>
      <cdr:spPr>
        <a:xfrm xmlns:a="http://schemas.openxmlformats.org/drawingml/2006/main" flipV="1">
          <a:off x="471165" y="699445"/>
          <a:ext cx="36053" cy="8865170"/>
        </a:xfrm>
        <a:prstGeom xmlns:a="http://schemas.openxmlformats.org/drawingml/2006/main" prst="line">
          <a:avLst/>
        </a:prstGeom>
      </cdr:spPr>
      <cdr:style>
        <a:lnRef xmlns:a="http://schemas.openxmlformats.org/drawingml/2006/main" idx="2">
          <a:schemeClr val="accent2"/>
        </a:lnRef>
        <a:fillRef xmlns:a="http://schemas.openxmlformats.org/drawingml/2006/main" idx="0">
          <a:schemeClr val="accent2"/>
        </a:fillRef>
        <a:effectRef xmlns:a="http://schemas.openxmlformats.org/drawingml/2006/main" idx="1">
          <a:schemeClr val="accent2"/>
        </a:effectRef>
        <a:fontRef xmlns:a="http://schemas.openxmlformats.org/drawingml/2006/main" idx="minor">
          <a:schemeClr val="tx1"/>
        </a:fontRef>
      </cdr:style>
    </cdr:cxnSp>
  </cdr:relSizeAnchor>
</c:userShapes>
</file>

<file path=xl/drawings/drawing33.xml><?xml version="1.0" encoding="utf-8"?>
<xdr:wsDr xmlns:xdr="http://schemas.openxmlformats.org/drawingml/2006/spreadsheetDrawing" xmlns:a="http://schemas.openxmlformats.org/drawingml/2006/main">
  <xdr:twoCellAnchor editAs="oneCell">
    <xdr:from>
      <xdr:col>3</xdr:col>
      <xdr:colOff>409575</xdr:colOff>
      <xdr:row>1</xdr:row>
      <xdr:rowOff>57150</xdr:rowOff>
    </xdr:from>
    <xdr:to>
      <xdr:col>3</xdr:col>
      <xdr:colOff>1304924</xdr:colOff>
      <xdr:row>5</xdr:row>
      <xdr:rowOff>2064</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24375" y="285750"/>
          <a:ext cx="895349" cy="5926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3400425</xdr:colOff>
      <xdr:row>1</xdr:row>
      <xdr:rowOff>57150</xdr:rowOff>
    </xdr:from>
    <xdr:to>
      <xdr:col>2</xdr:col>
      <xdr:colOff>38099</xdr:colOff>
      <xdr:row>4</xdr:row>
      <xdr:rowOff>75089</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52850" y="285750"/>
          <a:ext cx="895349"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5.xml><?xml version="1.0" encoding="utf-8"?>
<xdr:wsDr xmlns:xdr="http://schemas.openxmlformats.org/drawingml/2006/spreadsheetDrawing" xmlns:a="http://schemas.openxmlformats.org/drawingml/2006/main">
  <xdr:twoCellAnchor>
    <xdr:from>
      <xdr:col>0</xdr:col>
      <xdr:colOff>57153</xdr:colOff>
      <xdr:row>0</xdr:row>
      <xdr:rowOff>85721</xdr:rowOff>
    </xdr:from>
    <xdr:to>
      <xdr:col>13</xdr:col>
      <xdr:colOff>79375</xdr:colOff>
      <xdr:row>321</xdr:row>
      <xdr:rowOff>15875</xdr:rowOff>
    </xdr:to>
    <xdr:sp macro="" textlink="">
      <xdr:nvSpPr>
        <xdr:cNvPr id="2" name="TextBox 1"/>
        <xdr:cNvSpPr txBox="1"/>
      </xdr:nvSpPr>
      <xdr:spPr>
        <a:xfrm>
          <a:off x="57153" y="85721"/>
          <a:ext cx="7864472" cy="6108065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en-GB" sz="1400" b="1">
              <a:solidFill>
                <a:srgbClr val="4F81BD"/>
              </a:solidFill>
              <a:effectLst/>
              <a:latin typeface="Arial" panose="020B0604020202020204" pitchFamily="34" charset="0"/>
              <a:ea typeface="Calibri"/>
              <a:cs typeface="Arial" panose="020B0604020202020204" pitchFamily="34" charset="0"/>
            </a:rPr>
            <a:t>Data Quality</a:t>
          </a:r>
        </a:p>
        <a:p>
          <a:pPr>
            <a:lnSpc>
              <a:spcPct val="115000"/>
            </a:lnSpc>
            <a:spcAft>
              <a:spcPts val="1000"/>
            </a:spcAft>
          </a:pPr>
          <a:r>
            <a:rPr lang="en-GB" sz="1200" b="1">
              <a:solidFill>
                <a:srgbClr val="000000"/>
              </a:solidFill>
              <a:effectLst/>
              <a:latin typeface="Arial" panose="020B0604020202020204" pitchFamily="34" charset="0"/>
              <a:ea typeface="Calibri"/>
              <a:cs typeface="Arial" panose="020B0604020202020204" pitchFamily="34" charset="0"/>
            </a:rPr>
            <a:t>Non Data Submissions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solidFill>
                <a:srgbClr val="000000"/>
              </a:solidFill>
              <a:effectLst/>
              <a:latin typeface="Arial" panose="020B0604020202020204" pitchFamily="34" charset="0"/>
              <a:ea typeface="Calibri"/>
              <a:cs typeface="Arial" panose="020B0604020202020204" pitchFamily="34" charset="0"/>
            </a:rPr>
            <a:t>Maternity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2014/15: </a:t>
          </a:r>
          <a:r>
            <a:rPr lang="en-GB" sz="1200">
              <a:effectLst/>
              <a:latin typeface="Arial" panose="020B0604020202020204" pitchFamily="34" charset="0"/>
              <a:ea typeface="Calibri"/>
              <a:cs typeface="Arial" panose="020B0604020202020204" pitchFamily="34" charset="0"/>
            </a:rPr>
            <a:t>All Trusts submitted data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2014/15:</a:t>
          </a:r>
          <a:r>
            <a:rPr lang="en-GB" sz="1200">
              <a:effectLst/>
              <a:latin typeface="Arial" panose="020B0604020202020204" pitchFamily="34" charset="0"/>
              <a:ea typeface="Calibri"/>
              <a:cs typeface="Arial" panose="020B0604020202020204" pitchFamily="34" charset="0"/>
            </a:rPr>
            <a:t> All Trusts submitted data</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2014/15 Non submissions from:</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RGT </a:t>
          </a:r>
          <a:r>
            <a:rPr lang="en-GB" sz="1200">
              <a:effectLst/>
              <a:latin typeface="Arial" panose="020B0604020202020204" pitchFamily="34" charset="0"/>
              <a:ea typeface="Times New Roman"/>
              <a:cs typeface="Arial" panose="020B0604020202020204" pitchFamily="34" charset="0"/>
            </a:rPr>
            <a:t>CAMBRIDGE UNIVERSITY HOSPITALS NHS FOUNDATION TRUST recently transitioned to a new clinical system.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Q4 2014/15 Non submissions from:</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RGT </a:t>
          </a:r>
          <a:r>
            <a:rPr lang="en-GB" sz="1200">
              <a:effectLst/>
              <a:latin typeface="Arial" panose="020B0604020202020204" pitchFamily="34" charset="0"/>
              <a:ea typeface="Times New Roman"/>
              <a:cs typeface="Arial" panose="020B0604020202020204" pitchFamily="34" charset="0"/>
            </a:rPr>
            <a:t>CAMBRIDGE UNIVERSITY HOSPITALS NHS FOUNDATION TRUST recently transitioned to a new clinical system</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RA9 SOUTH DEVON HEALTHCARE NHS FOUNDATION TRUST did not submit their data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6-8 week Breastfeeding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2014/15 non submissions from: </a:t>
          </a:r>
          <a:r>
            <a:rPr lang="en-GB" sz="1200">
              <a:effectLst/>
              <a:latin typeface="Arial" panose="020B0604020202020204" pitchFamily="34" charset="0"/>
              <a:ea typeface="Times New Roman"/>
              <a:cs typeface="Arial" panose="020B0604020202020204" pitchFamily="34" charset="0"/>
            </a:rPr>
            <a:t>RFS CHESTERFIELD ROYAL HOSPITAL NHS FOUNDATION TRUST, 0AV NHS NORTH YORKSHIRE AND HUMBER COMMISSIONING SUPPORT UNIT and RBN ST HELENS AND KNOWSLEY HOSPITALS NHS TRUST as CHIS do not hold 6-8 week breastfeeding prevalence data</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609 SUFFOLK recently transitioned to a new clinical system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2014/15 non submissions from: </a:t>
          </a:r>
          <a:r>
            <a:rPr lang="en-GB" sz="1200">
              <a:effectLst/>
              <a:latin typeface="Arial" panose="020B0604020202020204" pitchFamily="34" charset="0"/>
              <a:ea typeface="Times New Roman"/>
              <a:cs typeface="Arial" panose="020B0604020202020204" pitchFamily="34" charset="0"/>
            </a:rPr>
            <a:t>RFS CHESTERFIELD ROYAL HOSPITAL NHS FOUNDATION TRUST, 0AV NHS NORTH YORKSHIRE AND HUMBER COMMISSIONING SUPPORT UNIT and RBN ST HELENS AND KNOWSLEY HOSPITALS NHS TRUST as CHIS do not hold 6-8 week breastfeeding prevalence data</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609 SUFFOLK recently transitioned to a new clinical system</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711 TOWER HAMLETS do not have access to the birth data so cannot submit as there is no denominator</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2014/15 non submissions from: </a:t>
          </a:r>
          <a:r>
            <a:rPr lang="en-GB" sz="1200">
              <a:effectLst/>
              <a:latin typeface="Arial" panose="020B0604020202020204" pitchFamily="34" charset="0"/>
              <a:ea typeface="Times New Roman"/>
              <a:cs typeface="Arial" panose="020B0604020202020204" pitchFamily="34" charset="0"/>
            </a:rPr>
            <a:t>RFS CHESTERFIELD ROYAL HOSPITAL NHS FOUNDATION TRUST, 0AV NHS NORTH YORKSHIRE AND HUMBER COMMISSIONING SUPPORT UNIT and RBN ST HELENS AND KNOWSLEY HOSPITALS NHS TRUST as CHIS do not hold 6-8 week breastfeeding prevalence data</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724 HARINGEY unable to submit due to insufficient data; some Haringey GP Practices have not submitted their data returns.  HARINGEY is working with their CCG to ensure in the </a:t>
          </a:r>
          <a:r>
            <a:rPr lang="en-GB" sz="1200">
              <a:effectLst/>
              <a:latin typeface="Arial" panose="020B0604020202020204" pitchFamily="34" charset="0"/>
              <a:ea typeface="Calibri"/>
              <a:cs typeface="Arial" panose="020B0604020202020204" pitchFamily="34" charset="0"/>
            </a:rPr>
            <a:t>following quarters the CHIS will take on responsibility for the next submission.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711 TOWER HAMLETS do not have access to the birth data so cannot submit as there is no denominator</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Q4 2014/15 non submissions from: </a:t>
          </a:r>
          <a:r>
            <a:rPr lang="en-GB" sz="1200">
              <a:effectLst/>
              <a:latin typeface="Arial" panose="020B0604020202020204" pitchFamily="34" charset="0"/>
              <a:ea typeface="Times New Roman"/>
              <a:cs typeface="Arial" panose="020B0604020202020204" pitchFamily="34" charset="0"/>
            </a:rPr>
            <a:t>RFS CHESTERFIELD ROYAL HOSPITAL NHS FOUNDATION TRUST and RBN ST HELENS AND KNOWSLEY HOSPITALS NHS TRUST as CHIS do not hold 6-8 week breastfeeding prevalence data</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724 HARINGEY unable to submit due to insufficient data; some Haringey GP Practices have not submitted their data returns.  Furthermore, the CHIS in Haringey (RKE THE WHITTINGTON HOSPITAL NHS TRUST) took on responsibility for submitting this data from Q4 2014/15 onwards.  Processes are being established to ascertain where the data is collected from.  Plan is to commence the submission of this data from Q1 2015/16 onwards.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711 TOWER HAMLETS do not have access to the birth data so cannot submit as there is no denominator</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Data Submission Issues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2014/15 Maternity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RYJ IMPERIAL COLLEGE HEALTHCARE NHS TRUST implemented a new clinical system. </a:t>
          </a: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RWE UNIVERSITY HOSPITALS OF LEICESTER NHS TRUST contribution for GP practice C82102 was excluded from the publication file due to erroneous data.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RXK SANDWELL AND WEST BIRMINGHAM HOSPITALS NHS TRUST submitted data for the number of maternities, 12 week risk assessment and assessment at any time during pregnancy indicators but no data was provided for the indicators known to have initiated breastfeeding and known not to have initiated breastfeeding.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RTR SOUTH TEES HOSPITALS NHS FOUNDATION TRUST reported having no electronic way of recording feeding at 48 hours within the community setting.</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RWP </a:t>
          </a:r>
          <a:r>
            <a:rPr lang="en-GB" sz="1200">
              <a:effectLst/>
              <a:latin typeface="Arial" panose="020B0604020202020204" pitchFamily="34" charset="0"/>
              <a:ea typeface="+mn-ea"/>
              <a:cs typeface="Arial" panose="020B0604020202020204" pitchFamily="34" charset="0"/>
            </a:rPr>
            <a:t>WORCESTERSHIRE ACUTE HOSPITALS NHS TRUST has a number of babies whom have not got a breastfeeding indicator filled in and are working on this issue.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&amp; Q2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RJZ KING'S COLLEGE HOSPITAL NHS FOUNDATION TRUST reported that where the breastfeeding status is not known it is these mothers whose babies went to Special Care Baby Unit before being fed on their labour ward and, as a result, are not able to record the feeding status for these mothers / babies following delivery.  The next point at which the feeding status would be recorded is at discharge and it cannot be known for sure whether or not that would have been within 48 hours.  The Provider changed to a new clinical system for capturing this data in October 2013.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Q2 &amp; Q3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RJD MID STAFFORDSHIRE NHS FOUNDATION TRUST does not have data at GP level, therefore all data was submitted under V81999 under CCG code 05V.</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RJ2 LEWISHAM AND GREENWICH NHS TRUST only submitting information for Q3 onwards, as the LEWISHAM AND GREENWICH NHS TRUST was only formed in October 2013.  Also in July, there was the implementation of Cerner and as such there have been data quality issues with capturing the information correctly.  The required field for capturing the breastfeeding initiation status is currently not mandated and as with any new system there have been data quality issues.  There is a plan for Cerner to have this made a mandated field from January 2015, but for Q3 the service will be monitoring the use of the system to try and resolve the issue as much as they can.</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2014/15 Maternity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R1F ISLE OF WIGHT NHS TRUST data was submitted under V81999 and under CCG code 10L.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Q3 &amp; Q4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As of the 01/07/2014 RVL BARNET AND FARM CHASE HOSPITALS merged with RAL ROYAL FREE LONDON NHS FOUNDATION TRUST to form a larger trust, hence the data validation flag for 2014/15 Q2, Q3 and Q4 maternities was removed.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&amp; Q4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RWP WORCESTERSHIRE ACUTE HOSPITALS NHS TRUST implemented a new clinical system.  Furthermore, RWP are analysing why the breastfeeding rate has reduced since the introduction of the K2 MIS in December 2014.</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As of the 01/10/2014 RV8 NORTH WEST LONDON HOSPITALS NHS TRUST and RC3 EALING HOSPITALS NHS TRUST merged to become R1K LONDON NORTH WEST HEALTHCARE NHS TRUST, hence the data validation flag for 2014/15 Q3 and Q4 maternities was removed.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As of the 01/10/2014 RD7 HEATHERWOOD &amp; WEXHAM PARK HOSPITALS NHS FOUNDATION TRUST merged into RDU </a:t>
          </a:r>
          <a:r>
            <a:rPr lang="en-GB" sz="1200">
              <a:effectLst/>
              <a:latin typeface="Arial" panose="020B0604020202020204" pitchFamily="34" charset="0"/>
              <a:ea typeface="Times New Roman"/>
              <a:cs typeface="Arial" panose="020B0604020202020204" pitchFamily="34" charset="0"/>
            </a:rPr>
            <a:t>FRIMLEY HEALTH NHS FOUNDATION TRUST, hence the data validation flag for 2014/15 Q3 and Q4 maternities was removed.</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As 01/11/2014 RJD MID STAFFORDSHIRE NHS FOUNDATION TRUST was dissolved into RJE UNIVERSITY HOSPITALS OF NORTH MIDLANDS NHS TRUST.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Q2, Q3 &amp; Q4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RNQ KETTERING GENERAL HOSPITAL NHS FOUNDATION TRUST only has paper based systems for 12 week risk assessment so they do not have the GP level of data.  This will be submitted under V81999 and under CCG code 04G (as they do not have this level of data either).  This is their main commissioners but only covers 50/60% of their activity.</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RN3 GREAT WESTERN HOSPITALS NHS FOUNDATION TRUST as of 01/06/2014 some of the Maternity services were transferred to RD1 ROYAL UNITED HOSPITALS BATH NHS FOUNDATION TRUST, hence the data validation flag for 2014/15 Q1, Q2, Q3, Q4 and outturn maternities was removed to account for this.</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RD1 ROYAL UNITED HOSPITALS BATH NHS FOUNDATION TRUST as of the 01/06/2014 some of the Maternity services were transferred from RN3 GREAT WESTERN HOSPITALS NHS FOUNDATION TRUST to RD1 ROYAL UNITED HOSPITALS BATH NHS FOUNDATION TRUST.  Data for this Trust has not been subject to validation as validation is compared against historic data and there will not be any data for this yet.  Therefore, the validation flag for 2014/15 Q1, Q2, Q3,</a:t>
          </a:r>
          <a:r>
            <a:rPr lang="en-GB" sz="1200" baseline="0">
              <a:effectLst/>
              <a:latin typeface="Arial" panose="020B0604020202020204" pitchFamily="34" charset="0"/>
              <a:ea typeface="Calibri"/>
              <a:cs typeface="Arial" panose="020B0604020202020204" pitchFamily="34" charset="0"/>
            </a:rPr>
            <a:t> </a:t>
          </a:r>
          <a:r>
            <a:rPr lang="en-GB" sz="1200">
              <a:effectLst/>
              <a:latin typeface="Arial" panose="020B0604020202020204" pitchFamily="34" charset="0"/>
              <a:ea typeface="Calibri"/>
              <a:cs typeface="Arial" panose="020B0604020202020204" pitchFamily="34" charset="0"/>
            </a:rPr>
            <a:t>Q4 and outturn maternities was removed.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Q4 2014/15 Maternity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R1F ISLE OF WIGHT NHS TRUST breastfeeding indicators data was submitted under V81999 and under CCG code 10L.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NTV CSH SURREY report that not all Health Visitors are creating “development checks tables” when a child is checked at 6-8 weeks which means that some of the data is missing; work is ongoing to resolve this issue.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RY9 HOUNSLOW AND RICHMOND COMMUNITY HEALTHCARE NHS TRUST highlighted an issue with RiO code (v3.1) whereby if a child’s CCG code cannot be identified the scripts defaults to the organisation code.  Advised to submit these under the GP Code of V81999 allocating the CCG code based on the patient’s postcode.  There were around 30 patients’ postcodes that could not be identified, owing to two lead commissioning CCGs, these patients were excluded as the Provider was not sure where to allocate them.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R1C SOLENT NHS TRUST report data quality issues linked to their data warehouse and the current patient system being used.  Once the data is validated and cleansed by the service it should be possible to re-run the extract to show the cleansed data, however it is not pulling through the data in all cases; work is ongoing to resolve this issue.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03N NHS SHEFFIELD CCG and 05L NHS SANDWELL AND WEST BIRMINGHAM CCG data for Q1 2014/15 reported a higher breastfeeding percentage rate at 6-8 weeks than that of the breastfeeding initiation percentage rate and as such failed validation.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RDY DORSET HEALTHCARE UNIVERSITY NHS FOUNDATION TRUST introduced a new electronic system for data collection which has presented data quality issues as clinicians adjust to a different method of recording information.  The Provider has been proactively working to resolve these issues and have implemented systems and processes to improve data capture across the health visitor teams.  It is anticipated that the reported coverage will increase in the Q3 2014/15 return.</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RYY </a:t>
          </a:r>
          <a:r>
            <a:rPr lang="en-GB" sz="1200">
              <a:effectLst/>
              <a:latin typeface="Arial" panose="020B0604020202020204" pitchFamily="34" charset="0"/>
              <a:ea typeface="Times New Roman"/>
              <a:cs typeface="Arial" panose="020B0604020202020204" pitchFamily="34" charset="0"/>
            </a:rPr>
            <a:t>KENT COMMUNITY HEALTH NHS FOUNDATION TRUST reported that they failed on the coverage validation check as there was insufficient data from the GP Practices.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RPG OXLEAS NHS FOUNDATION TRUST highlighted an issue with the RiO script which uses the GP practice of the client record.  If there is no GP record it does not used the assumed GP record and a large number of our clients do not have a client GP record in the early days and weeks.  Therefore, all of these unknown GP records are distorting their results.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Q2 &amp; Q3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RJ7 ST GEORGE'S UNIVERSITY HOSPITALS NHS FOUNDATION TRUST reported that the high percentage of babies with not known breastfeeding status is due to late submission of the 6-8 week checks data by the GPs and onto EMIS; work ongoing to resolve this issue.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&amp; Q3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RV3 CENTRAL AND NORTH WEST LONDON NHS FOUNDATION TRUST reported a number of issues receiving 6-8 week check data from Camden’s GPs which has been raised with commissioners locally but has impacted on coverage rates.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03N NHS SHEFFIELD CCG data for Q2 and Q3 2014/15 reported a higher breastfeeding percentage rate at 6-8 weeks than that of the breastfeeding initiation percentage rate and as such failed validation.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Q2 &amp; Q4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RW3 CENTRAL MANCHESTER UNIVERSITY HOSPITALS NHS FOUNDATION TRUST reported that they do not receive a lot of information on the breastfeeding at the 6-8 week review from the GP Practice.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Times New Roman"/>
              <a:cs typeface="Arial" panose="020B0604020202020204" pitchFamily="34" charset="0"/>
            </a:rPr>
            <a:t>NTV CSH SURREY reported that not all Health Visitors are creating “development checks tables” when a child is checked at 6-8 weeks which means that some of the data is missing; work is ongoing to resolve this issue.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RA9 SOUTH DEVON HEALTHCARE NHS FOUNDATION TRUST submitted data for Chillington Health Centre.  Agreement that this data will be submitted by RK9 PLYMOUTH HOSPITALS NHS TRUST for Q4 onwards.</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R1K LONDON NORTH WEST HEALTHCARE NHS TRUST reported that there are issues with obtaining the data from the GP Practices; work is ongoing to resolve this.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Q3 &amp; Q4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As of the 01/10/2014 RV8 NORTH WEST LONDON HOSPITALS NHS TRUST and RC3 EALING HOSPITALS NHS TRUST merged to become R1K LONDON NORTH WEST HEALTHCARE NHS TRUST</a:t>
          </a:r>
        </a:p>
        <a:p>
          <a:pPr>
            <a:lnSpc>
              <a:spcPct val="115000"/>
            </a:lnSpc>
            <a:spcAft>
              <a:spcPts val="1000"/>
            </a:spcAft>
          </a:pPr>
          <a:r>
            <a:rPr lang="en-GB" sz="1200">
              <a:effectLst/>
              <a:latin typeface="Arial" panose="020B0604020202020204" pitchFamily="34" charset="0"/>
              <a:ea typeface="+mn-ea"/>
              <a:cs typeface="Arial" panose="020B0604020202020204" pitchFamily="34" charset="0"/>
            </a:rPr>
            <a:t>NNV YOUR HEALTHCARE identified the following issues with low coverage; h</a:t>
          </a:r>
          <a:r>
            <a:rPr lang="en-GB" sz="1200">
              <a:effectLst/>
              <a:latin typeface="Arial" panose="020B0604020202020204" pitchFamily="34" charset="0"/>
              <a:ea typeface="Calibri"/>
              <a:cs typeface="Arial" panose="020B0604020202020204" pitchFamily="34" charset="0"/>
            </a:rPr>
            <a:t>ealth visiting team are responsible for the resident population as opposed to responsible CCG from quarter 3.  It has been noted that possibility of not having the breastfeeding data for out of area GPs is high.  Also, the 6 – 8 weeks breastfeeding reviews are done at GP Practices and we have had a low coverage from some of our GP practices.</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Q1, Q2, Q3 &amp; Q4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RXC EAST SUSSEX HEALTHCARE NHS TRUST introduced a new electronic system for data collection for their Child Health and Health Visiting Units a number of months apart, which has presented data capture, flow and quality issues as they adjust to a different methodologies of recording information on the new system.  The Provider has been proactively working to resolve these issues from inception and the data quality and capture of checks has improved from Quarter to Quarter.  It is anticipated that the reported coverage will increase in the Q3 and Q4 2014/15.</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RT2 PENNINE CARE NHS FOUNDATION TRUST a national incident has been raised regarding GP’s not informing Child Health Departments in a timely fashion of children that they register / de-register.  This affects </a:t>
          </a:r>
          <a:r>
            <a:rPr lang="en-GB" sz="1200">
              <a:effectLst/>
              <a:latin typeface="Arial" panose="020B0604020202020204" pitchFamily="34" charset="0"/>
              <a:ea typeface="+mn-ea"/>
              <a:cs typeface="Arial" panose="020B0604020202020204" pitchFamily="34" charset="0"/>
            </a:rPr>
            <a:t>all four areas that Pennine Care submits for; Oldham, HMR, Trafford and Bury).  The Child Health Department in Heywood, Middleton and Rochdale CCG have reported that the 2 pieces of paperwork are not always being completed by GPs (the 6-8 week contact form (Health Visitor) and the 6-8 week Health Review GP).  Trafford; are currently some issues around the movement of the relevant paperwork from Health Visitor teams into the Child Health Department.   This issue is being actively managed and progressed.</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03N NHS SHEFFIELD CCG data for Q1, Q2, Q3 and Q4 2014/15 reported a higher breastfeeding percentage rate at 6-8 weeks than that of the breastfeeding initiation percentage rate and as such failed validation on the outturn (OT) file.</a:t>
          </a:r>
        </a:p>
        <a:p>
          <a:pPr marL="0" marR="0" lvl="0" indent="0" defTabSz="914400" eaLnBrk="1" fontAlgn="auto" latinLnBrk="0" hangingPunct="1">
            <a:lnSpc>
              <a:spcPct val="115000"/>
            </a:lnSpc>
            <a:spcBef>
              <a:spcPts val="0"/>
            </a:spcBef>
            <a:spcAft>
              <a:spcPts val="1000"/>
            </a:spcAft>
            <a:buClrTx/>
            <a:buSzTx/>
            <a:buFontTx/>
            <a:buNone/>
            <a:tabLst/>
            <a:defRPr/>
          </a:pPr>
          <a:r>
            <a:rPr kumimoji="0" lang="en-GB" sz="1200" b="0" i="0" u="none" strike="noStrike" kern="0" cap="none" spc="0" normalizeH="0" baseline="0" noProof="0">
              <a:ln>
                <a:noFill/>
              </a:ln>
              <a:solidFill>
                <a:prstClr val="black"/>
              </a:solidFill>
              <a:effectLst/>
              <a:uLnTx/>
              <a:uFillTx/>
              <a:latin typeface="Arial" panose="020B0604020202020204" pitchFamily="34" charset="0"/>
              <a:ea typeface="Calibri"/>
              <a:cs typeface="Arial" panose="020B0604020202020204" pitchFamily="34" charset="0"/>
            </a:rPr>
            <a:t>00CG SHEFFIELD MD data for Q1, Q2, Q3 and Q4 2014/15 reported a higher breastfeeding percentage rate at 6-8 weeks than that of the breastfeeding initiation percentage rate and as such failed validation on the outturn (OT) file.</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RTR SOUTH TEES HOSPITAL NHS FOUNDATION TRUST submitted data under V81999 under CCG code 00M.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Q4 2014/15 6-8 week Breastfeeding Providers: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0AV NHS NORTH YORKSHIRE AND HUMBER COMMISSIONING SUPPORT UNIT and 0CF NHS WEST AND SOUTH YORKSHIRE AND BASSETLAW COMMISSIONING SUPPORT UNIT merged into 0DA NHS YORKSHIRE AND HUMBER COMMISSIONING SUPPORT UNIT.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RDR SUSSEX COMMUNITY NHS TRUST; the feeding information that they are submitting is only for West Sussex GPs.  They do not input information from Brighton GPs currently.  </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03N NHS SHEFFIELD CCG and 05X TELFORD AND WREKIN CCG data for Q4 2014/15 reported a higher breastfeeding percentage rate at 6-8 weeks than that of the breastfeeding initiation percentage rate and as such failed validation.    </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Organisation name changes: </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RJE</a:t>
          </a:r>
          <a:r>
            <a:rPr lang="en-GB" sz="1200" b="1">
              <a:effectLst/>
              <a:latin typeface="Arial" panose="020B0604020202020204" pitchFamily="34" charset="0"/>
              <a:ea typeface="Calibri"/>
              <a:cs typeface="Arial" panose="020B0604020202020204" pitchFamily="34" charset="0"/>
            </a:rPr>
            <a:t> </a:t>
          </a:r>
          <a:r>
            <a:rPr lang="en-GB" sz="1200">
              <a:effectLst/>
              <a:latin typeface="Arial" panose="020B0604020202020204" pitchFamily="34" charset="0"/>
              <a:ea typeface="Calibri"/>
              <a:cs typeface="Arial" panose="020B0604020202020204" pitchFamily="34" charset="0"/>
            </a:rPr>
            <a:t>UNIVERSITY</a:t>
          </a:r>
          <a:r>
            <a:rPr lang="en-GB" sz="1200" b="1">
              <a:effectLst/>
              <a:latin typeface="Arial" panose="020B0604020202020204" pitchFamily="34" charset="0"/>
              <a:ea typeface="Calibri"/>
              <a:cs typeface="Arial" panose="020B0604020202020204" pitchFamily="34" charset="0"/>
            </a:rPr>
            <a:t> </a:t>
          </a:r>
          <a:r>
            <a:rPr lang="en-GB" sz="1200">
              <a:effectLst/>
              <a:latin typeface="Arial" panose="020B0604020202020204" pitchFamily="34" charset="0"/>
              <a:ea typeface="Calibri"/>
              <a:cs typeface="Arial" panose="020B0604020202020204" pitchFamily="34" charset="0"/>
            </a:rPr>
            <a:t>HOSPITAL OF NORTH STAFFORDSHIRE NHS TRUST to UNIVERSITY HOSPITALS OF NORTH MIDLANDS NHS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RDU FRIMLEY PARK HOSPITAL NHS FOUNDATION TRUST to FRIMLEY HEALTH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RD1 ROYAL UNITED HOSPITAL BATH NHS TRUST to ROYAL UNITED HOSPITALS BATH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RJ7 ST GEORGE’S HEALTHCARE NHS TRUST to ST GEORGE’S UNIVERSITY HOSPITALS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RY2 BRIDGEWATER COMMUNITY HEALTHCARE NHS TRUST to BRIDGEWATER COMMUNITY HEALTHCARE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RY8 DERBYSHIRE COMMUNITY HEALTH SERVICES NHS TRUST to DERBYSHIRE COMMUNITY HEALTH SERVICES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RYY KENT COMMUNITY HEALTH NHS TRUST to KENT COMMUNITY HEALTH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RHA NOTTINGHAMSHIRE HEALTHCARE NHS TRUST to NOTTINGHAMSHIRE HEALTHCARE NHS FOUNDATION TRUST</a:t>
          </a: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RTG DERBY HOSPITALS NHS FOUNDATION TRUST to DERBY TEACHING HOSPITALS NHS FOUNDATION TRUST</a:t>
          </a: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Data Failing Validation</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Maternity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Q4 2014/15 data quality:</a:t>
          </a: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131 Trusts that submitted data passed the -10% / +20% validation standards when compared against HES maternities figure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123 out of the 133 Trusts that submitted data met the required 95% recording coverage standard, this is where there are less than 5% of the eligible maternities for whom a breastfeeding status is not known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121 out of the 133 Trusts that submitted data passed both validation checks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188 out of the 211 CCGs passed the -10% / +20% validation standards when compared against recorded ONS births figures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196 out of the 211 CCGs met the required 95% recording coverage standard, this is where there are less than 5% of the eligible maternities for whom a breastfeeding status is not known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174 out of the 211 CCGs passed both validation checks </a:t>
          </a:r>
          <a:endParaRPr lang="en-GB" sz="1200">
            <a:effectLst/>
            <a:latin typeface="Arial" panose="020B0604020202020204" pitchFamily="34" charset="0"/>
            <a:cs typeface="Arial" panose="020B0604020202020204" pitchFamily="34" charset="0"/>
          </a:endParaRPr>
        </a:p>
        <a:p>
          <a:pPr>
            <a:lnSpc>
              <a:spcPct val="115000"/>
            </a:lnSpc>
            <a:spcAft>
              <a:spcPts val="1000"/>
            </a:spcAft>
          </a:pPr>
          <a:endParaRPr lang="en-GB" sz="1200" b="1">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b="1">
              <a:effectLst/>
              <a:latin typeface="Arial" panose="020B0604020202020204" pitchFamily="34" charset="0"/>
              <a:ea typeface="Calibri"/>
              <a:cs typeface="Arial" panose="020B0604020202020204" pitchFamily="34" charset="0"/>
            </a:rPr>
            <a:t>6-8 week Breastfeeding Providers:</a:t>
          </a:r>
          <a:endParaRPr lang="en-GB" sz="1200">
            <a:effectLst/>
            <a:latin typeface="Arial" panose="020B0604020202020204" pitchFamily="34" charset="0"/>
            <a:ea typeface="Calibri"/>
            <a:cs typeface="Arial" panose="020B0604020202020204" pitchFamily="34" charset="0"/>
          </a:endParaRPr>
        </a:p>
        <a:p>
          <a:pPr>
            <a:lnSpc>
              <a:spcPct val="115000"/>
            </a:lnSpc>
            <a:spcAft>
              <a:spcPts val="1000"/>
            </a:spcAft>
          </a:pPr>
          <a:r>
            <a:rPr lang="en-GB" sz="1200">
              <a:effectLst/>
              <a:latin typeface="Arial" panose="020B0604020202020204" pitchFamily="34" charset="0"/>
              <a:ea typeface="Calibri"/>
              <a:cs typeface="Arial" panose="020B0604020202020204" pitchFamily="34" charset="0"/>
            </a:rPr>
            <a:t>Q4 2014/15 data quality:</a:t>
          </a: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181 out of the 211 CCGs met the -10% / +20% validation standards when compared against recorded ONS births figures</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122 out of the 211 CCGs met the required 95% recording coverage standard, this is where less than 5% of eligible children’s 6-8 week breastfeeding status is not being recorded on the CHIS</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2 out of the 211 CCGs reported a higher breastfeeding initiation percentage rate than that of the breastfeeding percentage rate at 6-8 weeks </a:t>
          </a:r>
        </a:p>
        <a:p>
          <a:pPr marL="342900" lvl="0" indent="-342900">
            <a:spcAft>
              <a:spcPts val="0"/>
            </a:spcAft>
            <a:buFont typeface="Symbol"/>
            <a:buChar char=""/>
            <a:tabLst>
              <a:tab pos="457200" algn="l"/>
            </a:tabLst>
          </a:pPr>
          <a:endParaRPr lang="en-GB" sz="1200">
            <a:effectLst/>
            <a:latin typeface="Arial" panose="020B0604020202020204" pitchFamily="34" charset="0"/>
            <a:cs typeface="Arial" panose="020B0604020202020204" pitchFamily="34" charset="0"/>
          </a:endParaRPr>
        </a:p>
        <a:p>
          <a:pPr marL="342900" lvl="0" indent="-342900">
            <a:spcAft>
              <a:spcPts val="0"/>
            </a:spcAft>
            <a:buFont typeface="Symbol"/>
            <a:buChar char=""/>
            <a:tabLst>
              <a:tab pos="457200" algn="l"/>
            </a:tabLst>
          </a:pPr>
          <a:r>
            <a:rPr lang="en-GB" sz="1200">
              <a:effectLst/>
              <a:latin typeface="Arial" panose="020B0604020202020204" pitchFamily="34" charset="0"/>
              <a:ea typeface="Calibri"/>
              <a:cs typeface="Arial" panose="020B0604020202020204" pitchFamily="34" charset="0"/>
            </a:rPr>
            <a:t>Data aggregated to the CCG level; 104 of the 211 CCGs passed all validation checks*</a:t>
          </a:r>
          <a:endParaRPr lang="en-GB" sz="1200">
            <a:effectLst/>
            <a:latin typeface="Arial" panose="020B0604020202020204" pitchFamily="34" charset="0"/>
            <a:cs typeface="Arial" panose="020B0604020202020204" pitchFamily="34" charset="0"/>
          </a:endParaRPr>
        </a:p>
        <a:p>
          <a:pPr marL="804545">
            <a:spcAft>
              <a:spcPts val="0"/>
            </a:spcAft>
          </a:pPr>
          <a:r>
            <a:rPr lang="en-GB" sz="1200">
              <a:effectLst/>
              <a:latin typeface="Arial" panose="020B0604020202020204" pitchFamily="34" charset="0"/>
              <a:ea typeface="Calibri"/>
              <a:cs typeface="Arial" panose="020B0604020202020204" pitchFamily="34" charset="0"/>
            </a:rPr>
            <a:t> </a:t>
          </a:r>
          <a:endParaRPr lang="en-GB" sz="1200">
            <a:effectLst/>
            <a:latin typeface="Arial" panose="020B0604020202020204" pitchFamily="34" charset="0"/>
            <a:cs typeface="Arial" panose="020B0604020202020204" pitchFamily="34" charset="0"/>
          </a:endParaRPr>
        </a:p>
        <a:p>
          <a:pPr>
            <a:lnSpc>
              <a:spcPct val="115000"/>
            </a:lnSpc>
            <a:spcAft>
              <a:spcPts val="1000"/>
            </a:spcAft>
          </a:pPr>
          <a:r>
            <a:rPr lang="en-GB" sz="1200" i="1">
              <a:effectLst/>
              <a:latin typeface="Arial" panose="020B0604020202020204" pitchFamily="34" charset="0"/>
              <a:ea typeface="Calibri"/>
              <a:cs typeface="Arial" panose="020B0604020202020204" pitchFamily="34" charset="0"/>
            </a:rPr>
            <a:t>* Note that one CCG (08V NHS Tower Hamlets CCG) did not have data submitted against and was excluded from the passed validation counts</a:t>
          </a:r>
          <a:endParaRPr lang="en-GB" sz="1200">
            <a:effectLst/>
            <a:latin typeface="Arial" panose="020B0604020202020204" pitchFamily="34" charset="0"/>
            <a:ea typeface="Calibri"/>
            <a:cs typeface="Arial" panose="020B0604020202020204" pitchFamily="34" charset="0"/>
          </a:endParaRPr>
        </a:p>
        <a:p>
          <a:pPr>
            <a:spcAft>
              <a:spcPts val="0"/>
            </a:spcAft>
          </a:pPr>
          <a:r>
            <a:rPr lang="en-GB" sz="1200" i="1">
              <a:effectLst/>
              <a:latin typeface="Arial" panose="020B0604020202020204" pitchFamily="34" charset="0"/>
              <a:cs typeface="Arial" panose="020B0604020202020204" pitchFamily="34" charset="0"/>
            </a:rPr>
            <a:t>The coverage target for 2013/14 and 2014/15 have been reduced to 85% for England level figures only.  Feedback was sought from the user perspective on lowering the threshold for the England figure.  The change in quality standard for the validation check does not apply at the lower levels of geography.  </a:t>
          </a:r>
          <a:endParaRPr lang="en-GB" sz="1200">
            <a:effectLst/>
            <a:latin typeface="Arial" panose="020B0604020202020204" pitchFamily="34" charset="0"/>
            <a:cs typeface="Arial" panose="020B0604020202020204" pitchFamily="34" charset="0"/>
          </a:endParaRPr>
        </a:p>
        <a:p>
          <a:pPr>
            <a:spcAft>
              <a:spcPts val="0"/>
            </a:spcAft>
          </a:pPr>
          <a:r>
            <a:rPr lang="en-GB" sz="1200" i="1">
              <a:solidFill>
                <a:srgbClr val="FF0000"/>
              </a:solidFill>
              <a:effectLst/>
              <a:latin typeface="Arial" panose="020B0604020202020204" pitchFamily="34" charset="0"/>
              <a:cs typeface="Arial" panose="020B0604020202020204" pitchFamily="34" charset="0"/>
            </a:rPr>
            <a:t> </a:t>
          </a:r>
          <a:endParaRPr lang="en-GB" sz="1200">
            <a:effectLst/>
            <a:latin typeface="Arial" panose="020B0604020202020204" pitchFamily="34" charset="0"/>
            <a:cs typeface="Arial" panose="020B0604020202020204" pitchFamily="34" charset="0"/>
          </a:endParaRPr>
        </a:p>
        <a:p>
          <a:pPr>
            <a:spcAft>
              <a:spcPts val="0"/>
            </a:spcAft>
          </a:pPr>
          <a:r>
            <a:rPr lang="en-GB" sz="1200">
              <a:effectLst/>
              <a:latin typeface="Arial" panose="020B0604020202020204" pitchFamily="34" charset="0"/>
              <a:ea typeface="Times New Roman"/>
              <a:cs typeface="Arial" panose="020B0604020202020204" pitchFamily="34" charset="0"/>
            </a:rPr>
            <a:t> </a:t>
          </a:r>
          <a:endParaRPr lang="en-GB" sz="1200">
            <a:effectLst/>
            <a:latin typeface="Arial" panose="020B0604020202020204" pitchFamily="34" charset="0"/>
            <a:cs typeface="Arial" panose="020B0604020202020204" pitchFamily="34" charset="0"/>
          </a:endParaRPr>
        </a:p>
        <a:p>
          <a:pPr>
            <a:lnSpc>
              <a:spcPct val="115000"/>
            </a:lnSpc>
            <a:spcAft>
              <a:spcPts val="1000"/>
            </a:spcAft>
          </a:pPr>
          <a:endParaRPr lang="en-GB" sz="1400">
            <a:effectLst/>
            <a:latin typeface="Arial" panose="020B0604020202020204" pitchFamily="34" charset="0"/>
            <a:ea typeface="Calibri"/>
            <a:cs typeface="Arial" panose="020B0604020202020204" pitchFamily="34" charset="0"/>
          </a:endParaRPr>
        </a:p>
      </xdr:txBody>
    </xdr:sp>
    <xdr:clientData/>
  </xdr:twoCellAnchor>
  <xdr:twoCellAnchor editAs="oneCell">
    <xdr:from>
      <xdr:col>11</xdr:col>
      <xdr:colOff>276225</xdr:colOff>
      <xdr:row>0</xdr:row>
      <xdr:rowOff>187325</xdr:rowOff>
    </xdr:from>
    <xdr:to>
      <xdr:col>12</xdr:col>
      <xdr:colOff>570441</xdr:colOff>
      <xdr:row>4</xdr:row>
      <xdr:rowOff>14764</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11975" y="187325"/>
          <a:ext cx="897466" cy="589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0</xdr:colOff>
      <xdr:row>39</xdr:row>
      <xdr:rowOff>114300</xdr:rowOff>
    </xdr:to>
    <xdr:sp macro="" textlink="">
      <xdr:nvSpPr>
        <xdr:cNvPr id="22529" name="Text Box 1"/>
        <xdr:cNvSpPr txBox="1">
          <a:spLocks noChangeArrowheads="1"/>
        </xdr:cNvSpPr>
      </xdr:nvSpPr>
      <xdr:spPr bwMode="auto">
        <a:xfrm>
          <a:off x="0" y="1"/>
          <a:ext cx="7067550" cy="7305674"/>
        </a:xfrm>
        <a:prstGeom prst="rect">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36576" tIns="27432" rIns="0" bIns="0" anchor="t" upright="1"/>
        <a:lstStyle/>
        <a:p>
          <a:pPr algn="l" rtl="0">
            <a:defRPr sz="1000"/>
          </a:pPr>
          <a:r>
            <a:rPr lang="en-GB" sz="1400" b="1" i="0" u="none" strike="noStrike" baseline="0">
              <a:solidFill>
                <a:schemeClr val="accent1"/>
              </a:solidFill>
              <a:latin typeface="Arial"/>
              <a:cs typeface="Arial"/>
            </a:rPr>
            <a:t>Data collection and definition</a:t>
          </a:r>
          <a:endParaRPr lang="en-GB" sz="1200" b="1" i="0" u="none" strike="noStrike" baseline="0">
            <a:solidFill>
              <a:schemeClr val="accent1"/>
            </a:solidFill>
            <a:latin typeface="Arial"/>
            <a:cs typeface="Arial"/>
          </a:endParaRPr>
        </a:p>
        <a:p>
          <a:pPr algn="l" rtl="0">
            <a:defRPr sz="1000"/>
          </a:pPr>
          <a:endParaRPr lang="en-GB" sz="1200" b="1" i="0" u="none" strike="noStrike" baseline="0">
            <a:solidFill>
              <a:schemeClr val="accent1"/>
            </a:solidFill>
            <a:latin typeface="Arial"/>
            <a:cs typeface="Arial"/>
          </a:endParaRPr>
        </a:p>
        <a:p>
          <a:pPr algn="l" rtl="0">
            <a:defRPr sz="1000"/>
          </a:pPr>
          <a:r>
            <a:rPr lang="en-GB" sz="1200" b="1" i="0" u="none" strike="noStrike" baseline="0">
              <a:solidFill>
                <a:schemeClr val="accent1"/>
              </a:solidFill>
              <a:latin typeface="Arial"/>
              <a:cs typeface="Arial"/>
            </a:rPr>
            <a:t>Breastfeeding initiation</a:t>
          </a:r>
        </a:p>
        <a:p>
          <a:pPr algn="l" rtl="0">
            <a:defRPr sz="1000"/>
          </a:pPr>
          <a:endParaRPr lang="en-GB" sz="10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Since April 2003, data on the local breastfeeding initiation has been requested on a quarterly basis, historically from all PCTs.  This information provides more timely, frequent and local information on breastfeeding initiation than the Infant Feeding Survey.</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Since April 2013 this data is now being collected directly from providers via the data collection tool that is part of Unify2, a web based system set up to collect performance and other central returns directly from the NHS.  The figures are obtained from maternity providers from midwives in acute trusts and information recorded at deliveries.</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For breastfeeding initiation, each provider is required to submit actual figures for the quarter and year end out turn figures for the following three items:</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maternities.</a:t>
          </a: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mothers initiating breastfeeding.</a:t>
          </a: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mothers not initiating breastfeeding</a:t>
          </a:r>
          <a:r>
            <a:rPr lang="en-GB" sz="1000" b="0" i="0" u="none" strike="noStrike" baseline="0">
              <a:solidFill>
                <a:srgbClr val="000000"/>
              </a:solidFill>
              <a:latin typeface="Arial"/>
              <a:cs typeface="Arial"/>
            </a:rPr>
            <a:t>.</a:t>
          </a: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chemeClr val="accent1"/>
            </a:solidFill>
            <a:latin typeface="Arial"/>
            <a:cs typeface="Arial"/>
          </a:endParaRPr>
        </a:p>
        <a:p>
          <a:pPr algn="l" rtl="0">
            <a:defRPr sz="1000"/>
          </a:pPr>
          <a:r>
            <a:rPr lang="en-GB" sz="1200" b="1" i="0" u="none" strike="noStrike" baseline="0">
              <a:solidFill>
                <a:schemeClr val="accent1"/>
              </a:solidFill>
              <a:latin typeface="Arial"/>
              <a:cs typeface="Arial"/>
            </a:rPr>
            <a:t>Data validation</a:t>
          </a:r>
          <a:endParaRPr lang="en-GB" sz="1000" b="0" i="0" u="none" strike="noStrike" baseline="0">
            <a:solidFill>
              <a:schemeClr val="accent1"/>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The following validation rules are applied to the data</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All numbers must be submitted as integers.</a:t>
          </a: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All validation checks must be passed by Providers in order for the data to meet departmental statistical requirements.  Where information has not passed these validation checks, this is identified in the tables in this report by conditional formatting.</a:t>
          </a: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a:p>
      </xdr:txBody>
    </xdr:sp>
    <xdr:clientData/>
  </xdr:twoCellAnchor>
  <xdr:twoCellAnchor editAs="oneCell">
    <xdr:from>
      <xdr:col>0</xdr:col>
      <xdr:colOff>0</xdr:colOff>
      <xdr:row>22</xdr:row>
      <xdr:rowOff>95250</xdr:rowOff>
    </xdr:from>
    <xdr:to>
      <xdr:col>0</xdr:col>
      <xdr:colOff>5876925</xdr:colOff>
      <xdr:row>35</xdr:row>
      <xdr:rowOff>76200</xdr:rowOff>
    </xdr:to>
    <xdr:pic>
      <xdr:nvPicPr>
        <xdr:cNvPr id="6" name="Picture 5"/>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419600"/>
          <a:ext cx="5876925" cy="2200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5381625</xdr:colOff>
      <xdr:row>0</xdr:row>
      <xdr:rowOff>0</xdr:rowOff>
    </xdr:from>
    <xdr:to>
      <xdr:col>0</xdr:col>
      <xdr:colOff>6276974</xdr:colOff>
      <xdr:row>2</xdr:row>
      <xdr:rowOff>189389</xdr:rowOff>
    </xdr:to>
    <xdr:pic>
      <xdr:nvPicPr>
        <xdr:cNvPr id="4" name="Picture 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381625" y="0"/>
          <a:ext cx="895349" cy="6021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257175</xdr:colOff>
      <xdr:row>33</xdr:row>
      <xdr:rowOff>123825</xdr:rowOff>
    </xdr:from>
    <xdr:to>
      <xdr:col>0</xdr:col>
      <xdr:colOff>5855175</xdr:colOff>
      <xdr:row>33</xdr:row>
      <xdr:rowOff>123825</xdr:rowOff>
    </xdr:to>
    <xdr:cxnSp macro="">
      <xdr:nvCxnSpPr>
        <xdr:cNvPr id="3" name="Straight Connector 2"/>
        <xdr:cNvCxnSpPr/>
      </xdr:nvCxnSpPr>
      <xdr:spPr>
        <a:xfrm>
          <a:off x="257175" y="6343650"/>
          <a:ext cx="55980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0</xdr:row>
      <xdr:rowOff>1</xdr:rowOff>
    </xdr:from>
    <xdr:to>
      <xdr:col>0</xdr:col>
      <xdr:colOff>5598000</xdr:colOff>
      <xdr:row>0</xdr:row>
      <xdr:rowOff>1</xdr:rowOff>
    </xdr:to>
    <xdr:cxnSp macro="">
      <xdr:nvCxnSpPr>
        <xdr:cNvPr id="7" name="Straight Connector 6"/>
        <xdr:cNvCxnSpPr/>
      </xdr:nvCxnSpPr>
      <xdr:spPr>
        <a:xfrm>
          <a:off x="0" y="1"/>
          <a:ext cx="55980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257175</xdr:colOff>
      <xdr:row>30</xdr:row>
      <xdr:rowOff>85725</xdr:rowOff>
    </xdr:from>
    <xdr:to>
      <xdr:col>0</xdr:col>
      <xdr:colOff>5855175</xdr:colOff>
      <xdr:row>30</xdr:row>
      <xdr:rowOff>85725</xdr:rowOff>
    </xdr:to>
    <xdr:cxnSp macro="">
      <xdr:nvCxnSpPr>
        <xdr:cNvPr id="9" name="Straight Connector 8"/>
        <xdr:cNvCxnSpPr/>
      </xdr:nvCxnSpPr>
      <xdr:spPr>
        <a:xfrm>
          <a:off x="257175" y="5781675"/>
          <a:ext cx="55980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1</xdr:rowOff>
    </xdr:from>
    <xdr:to>
      <xdr:col>0</xdr:col>
      <xdr:colOff>6826250</xdr:colOff>
      <xdr:row>59</xdr:row>
      <xdr:rowOff>79375</xdr:rowOff>
    </xdr:to>
    <xdr:sp macro="" textlink="">
      <xdr:nvSpPr>
        <xdr:cNvPr id="21515" name="Text Box 11"/>
        <xdr:cNvSpPr txBox="1">
          <a:spLocks noChangeArrowheads="1"/>
        </xdr:cNvSpPr>
      </xdr:nvSpPr>
      <xdr:spPr bwMode="auto">
        <a:xfrm>
          <a:off x="0" y="1"/>
          <a:ext cx="6826250" cy="10588624"/>
        </a:xfrm>
        <a:prstGeom prst="rect">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36576" tIns="27432" rIns="0" bIns="0" anchor="t" upright="1"/>
        <a:lstStyle/>
        <a:p>
          <a:pPr algn="l" rtl="0">
            <a:defRPr sz="1000"/>
          </a:pPr>
          <a:r>
            <a:rPr lang="en-GB" sz="1400" b="1" i="0" u="none" strike="noStrike" baseline="0">
              <a:solidFill>
                <a:schemeClr val="accent1"/>
              </a:solidFill>
              <a:latin typeface="Arial"/>
              <a:cs typeface="Arial"/>
            </a:rPr>
            <a:t>Data collection and definition</a:t>
          </a:r>
          <a:endParaRPr lang="en-GB" sz="1200" b="1" i="0" u="none" strike="noStrike" baseline="0">
            <a:solidFill>
              <a:schemeClr val="accent1"/>
            </a:solidFill>
            <a:latin typeface="Arial"/>
            <a:cs typeface="Arial"/>
          </a:endParaRPr>
        </a:p>
        <a:p>
          <a:pPr algn="l" rtl="0">
            <a:defRPr sz="1000"/>
          </a:pPr>
          <a:endParaRPr lang="en-GB" sz="1200" b="1" i="0" u="none" strike="noStrike" baseline="0">
            <a:solidFill>
              <a:schemeClr val="accent1"/>
            </a:solidFill>
            <a:latin typeface="Arial"/>
            <a:cs typeface="Arial"/>
          </a:endParaRPr>
        </a:p>
        <a:p>
          <a:pPr algn="l" rtl="0">
            <a:defRPr sz="1000"/>
          </a:pPr>
          <a:r>
            <a:rPr lang="en-GB" sz="1200" b="1" i="0" u="none" strike="noStrike" baseline="0">
              <a:solidFill>
                <a:schemeClr val="accent1"/>
              </a:solidFill>
              <a:latin typeface="Arial"/>
              <a:cs typeface="Arial"/>
            </a:rPr>
            <a:t>Breastfeeding at 6-8 weeks</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Since April 2008, data on the local prevalence of breastfeeding at 6-8 weeks has been requested on a quarterly basis, historically from all PCTs.   This is in addition to data collected on initiation of breastfeeding.  This information provides more timely, frequent and local information on breastfeeding prevalence after the mother and baby have been discharged from hospital than the Infant Feeding Survey.</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Since April 2013 this data is now being collected directly from child health information system providers via the data collection tool that is part of Unify2, a web based system set up to collect performance and other central returns directly from the NHS.  The figures are typically derived by child health records from information recorded at infants’ 6-8 week check.</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For breastfeeding prevalence, each child health information system is required to submit actual figures for the quarter and the year end out turn figures for the following four items:</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infants due a 6–8 week check in each quarter.</a:t>
          </a: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infants being “totally” breastfed (defined as infants who are exclusively receiving breast milk at 6-8 weeks of age - that is, they are NOT receiving formula milk, any other liquids or food).</a:t>
          </a: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infants being “partially” breastfed (defined as infants who are currently receiving breast milk at 6-8 weeks of age and who are also receiving formula milk or any other liquids or food). </a:t>
          </a:r>
        </a:p>
        <a:p>
          <a:pPr algn="l" rtl="0">
            <a:defRPr sz="1000"/>
          </a:pPr>
          <a:r>
            <a:rPr lang="en-GB" sz="1100" b="0" i="0" u="none" strike="noStrike" baseline="0">
              <a:solidFill>
                <a:srgbClr val="000000"/>
              </a:solidFill>
              <a:latin typeface="Wingdings"/>
            </a:rPr>
            <a:t>§</a:t>
          </a:r>
          <a:r>
            <a:rPr lang="en-GB" sz="1100" b="0" i="0" u="none" strike="noStrike" baseline="0">
              <a:solidFill>
                <a:srgbClr val="000000"/>
              </a:solidFill>
              <a:latin typeface="Arial"/>
              <a:cs typeface="Arial"/>
            </a:rPr>
            <a:t> The number of infants being “not at all” breastfed (defined as infants who are not currently receiving any breast milk at 6-8 weeks of age).</a:t>
          </a:r>
        </a:p>
        <a:p>
          <a:pPr algn="l" rtl="0">
            <a:defRPr sz="1000"/>
          </a:pPr>
          <a:endParaRPr lang="en-GB" sz="1100" b="0" i="0" u="none" strike="noStrike" baseline="0">
            <a:solidFill>
              <a:srgbClr val="000000"/>
            </a:solidFill>
            <a:latin typeface="Arial"/>
            <a:cs typeface="Arial"/>
          </a:endParaRPr>
        </a:p>
        <a:p>
          <a:pPr algn="l" rtl="0">
            <a:defRPr sz="1000"/>
          </a:pPr>
          <a:r>
            <a:rPr lang="en-GB" sz="1100" b="1" i="0" u="none" strike="noStrike" baseline="0">
              <a:solidFill>
                <a:schemeClr val="accent1"/>
              </a:solidFill>
              <a:latin typeface="Arial"/>
              <a:cs typeface="Arial"/>
            </a:rPr>
            <a:t>Data validation</a:t>
          </a:r>
          <a:endParaRPr lang="en-GB" sz="1100" b="0" i="0" u="none" strike="noStrike" baseline="0">
            <a:solidFill>
              <a:schemeClr val="accent1"/>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The following validation rules are applied to the data:</a:t>
          </a: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All four numbers must be submitted as integers.</a:t>
          </a: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endParaRPr lang="en-GB" sz="1100" b="0" i="0" u="none" strike="noStrike" baseline="0">
            <a:solidFill>
              <a:srgbClr val="000000"/>
            </a:solidFill>
            <a:latin typeface="Arial"/>
            <a:cs typeface="Arial"/>
          </a:endParaRPr>
        </a:p>
        <a:p>
          <a:pPr algn="l" rtl="0">
            <a:defRPr sz="1000"/>
          </a:pPr>
          <a:r>
            <a:rPr lang="en-GB" sz="1100" b="0" i="0" u="none" strike="noStrike" baseline="0">
              <a:solidFill>
                <a:srgbClr val="000000"/>
              </a:solidFill>
              <a:latin typeface="Arial"/>
              <a:cs typeface="Arial"/>
            </a:rPr>
            <a:t>All validation checks must be passed in order for the data to meet departmental statistical requirements.  Where information has not passed these validation checks, this is identified in the tables in this report by conditional formatting.</a:t>
          </a: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sz="1000" b="0" i="0" u="none" strike="noStrike" baseline="0">
            <a:solidFill>
              <a:srgbClr val="000000"/>
            </a:solidFill>
            <a:latin typeface="Arial"/>
            <a:cs typeface="Arial"/>
          </a:endParaRPr>
        </a:p>
        <a:p>
          <a:pPr algn="l" rtl="0">
            <a:defRPr sz="1000"/>
          </a:pPr>
          <a:endParaRPr lang="en-GB"/>
        </a:p>
      </xdr:txBody>
    </xdr:sp>
    <xdr:clientData/>
  </xdr:twoCellAnchor>
  <xdr:twoCellAnchor editAs="oneCell">
    <xdr:from>
      <xdr:col>0</xdr:col>
      <xdr:colOff>0</xdr:colOff>
      <xdr:row>27</xdr:row>
      <xdr:rowOff>28575</xdr:rowOff>
    </xdr:from>
    <xdr:to>
      <xdr:col>0</xdr:col>
      <xdr:colOff>5876925</xdr:colOff>
      <xdr:row>41</xdr:row>
      <xdr:rowOff>38100</xdr:rowOff>
    </xdr:to>
    <xdr:pic>
      <xdr:nvPicPr>
        <xdr:cNvPr id="6" name="Picture 5"/>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314950"/>
          <a:ext cx="5876925" cy="2327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5438775</xdr:colOff>
      <xdr:row>0</xdr:row>
      <xdr:rowOff>0</xdr:rowOff>
    </xdr:from>
    <xdr:to>
      <xdr:col>0</xdr:col>
      <xdr:colOff>6334124</xdr:colOff>
      <xdr:row>2</xdr:row>
      <xdr:rowOff>189389</xdr:rowOff>
    </xdr:to>
    <xdr:pic>
      <xdr:nvPicPr>
        <xdr:cNvPr id="4" name="Picture 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438775" y="0"/>
          <a:ext cx="895349" cy="6021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5867400</xdr:colOff>
      <xdr:row>27</xdr:row>
      <xdr:rowOff>38100</xdr:rowOff>
    </xdr:from>
    <xdr:to>
      <xdr:col>0</xdr:col>
      <xdr:colOff>5867400</xdr:colOff>
      <xdr:row>39</xdr:row>
      <xdr:rowOff>88800</xdr:rowOff>
    </xdr:to>
    <xdr:cxnSp macro="">
      <xdr:nvCxnSpPr>
        <xdr:cNvPr id="3" name="Straight Connector 2"/>
        <xdr:cNvCxnSpPr/>
      </xdr:nvCxnSpPr>
      <xdr:spPr>
        <a:xfrm flipH="1">
          <a:off x="5867400" y="5210175"/>
          <a:ext cx="0" cy="20700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247650</xdr:colOff>
      <xdr:row>39</xdr:row>
      <xdr:rowOff>85725</xdr:rowOff>
    </xdr:from>
    <xdr:to>
      <xdr:col>0</xdr:col>
      <xdr:colOff>5863650</xdr:colOff>
      <xdr:row>39</xdr:row>
      <xdr:rowOff>85725</xdr:rowOff>
    </xdr:to>
    <xdr:cxnSp macro="">
      <xdr:nvCxnSpPr>
        <xdr:cNvPr id="7" name="Straight Connector 6"/>
        <xdr:cNvCxnSpPr/>
      </xdr:nvCxnSpPr>
      <xdr:spPr>
        <a:xfrm>
          <a:off x="247650" y="7277100"/>
          <a:ext cx="56160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20</xdr:row>
      <xdr:rowOff>76200</xdr:rowOff>
    </xdr:to>
    <xdr:sp macro="" textlink="">
      <xdr:nvSpPr>
        <xdr:cNvPr id="23553" name="Text Box 1"/>
        <xdr:cNvSpPr txBox="1">
          <a:spLocks noChangeArrowheads="1"/>
        </xdr:cNvSpPr>
      </xdr:nvSpPr>
      <xdr:spPr bwMode="auto">
        <a:xfrm>
          <a:off x="0" y="0"/>
          <a:ext cx="7067550" cy="4038600"/>
        </a:xfrm>
        <a:prstGeom prst="rect">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36576" tIns="27432" rIns="0" bIns="0" anchor="t" upright="1"/>
        <a:lstStyle/>
        <a:p>
          <a:pPr algn="l" rtl="0">
            <a:defRPr sz="1000"/>
          </a:pPr>
          <a:r>
            <a:rPr lang="en-GB" sz="1200" b="1" i="0" u="none" strike="noStrike" baseline="0">
              <a:solidFill>
                <a:schemeClr val="accent1"/>
              </a:solidFill>
              <a:latin typeface="Arial" panose="020B0604020202020204" pitchFamily="34" charset="0"/>
              <a:cs typeface="Arial" panose="020B0604020202020204" pitchFamily="34" charset="0"/>
            </a:rPr>
            <a:t>Contacts</a:t>
          </a:r>
        </a:p>
        <a:p>
          <a:pPr algn="l" rtl="0">
            <a:defRPr sz="1000"/>
          </a:pPr>
          <a:endParaRPr lang="en-GB" sz="1100" b="0" i="0" u="none" strike="noStrike" baseline="0">
            <a:solidFill>
              <a:srgbClr val="000000"/>
            </a:solidFill>
            <a:latin typeface="Arial" panose="020B0604020202020204" pitchFamily="34" charset="0"/>
            <a:cs typeface="Arial" panose="020B0604020202020204" pitchFamily="34" charset="0"/>
          </a:endParaRPr>
        </a:p>
        <a:p>
          <a:pPr algn="l" rtl="0">
            <a:defRPr sz="1000"/>
          </a:pPr>
          <a:r>
            <a:rPr lang="en-GB" sz="1200" b="0" i="0" u="none" strike="noStrike" baseline="0">
              <a:solidFill>
                <a:srgbClr val="000000"/>
              </a:solidFill>
              <a:latin typeface="Arial" panose="020B0604020202020204" pitchFamily="34" charset="0"/>
              <a:cs typeface="Arial" panose="020B0604020202020204" pitchFamily="34" charset="0"/>
            </a:rPr>
            <a:t>For media enquiries only please contact the Department of Health press office on 020 7210 5221.</a:t>
          </a:r>
        </a:p>
        <a:p>
          <a:pPr algn="l" rtl="0">
            <a:defRPr sz="1000"/>
          </a:pPr>
          <a:endParaRPr lang="en-GB" sz="1200" b="0" i="0" u="none" strike="noStrike" baseline="0">
            <a:solidFill>
              <a:srgbClr val="000000"/>
            </a:solidFill>
            <a:latin typeface="Arial" panose="020B0604020202020204" pitchFamily="34" charset="0"/>
            <a:cs typeface="Arial" panose="020B0604020202020204" pitchFamily="34" charset="0"/>
          </a:endParaRPr>
        </a:p>
        <a:p>
          <a:pPr algn="l" rtl="0">
            <a:defRPr sz="1000"/>
          </a:pPr>
          <a:r>
            <a:rPr lang="en-GB" sz="1200" b="0" i="0" u="none" strike="noStrike" baseline="0">
              <a:solidFill>
                <a:srgbClr val="000000"/>
              </a:solidFill>
              <a:latin typeface="Arial" panose="020B0604020202020204" pitchFamily="34" charset="0"/>
              <a:cs typeface="Arial" panose="020B0604020202020204" pitchFamily="34" charset="0"/>
            </a:rPr>
            <a:t>For other enquiries relating to the statistics and to offer feedback on the report, please contact:</a:t>
          </a:r>
        </a:p>
        <a:p>
          <a:pPr algn="l" rtl="0">
            <a:defRPr sz="1000"/>
          </a:pPr>
          <a:endParaRPr lang="en-GB" sz="1100" b="0" i="0" u="none" strike="noStrike" baseline="0">
            <a:solidFill>
              <a:srgbClr val="000000"/>
            </a:solidFill>
            <a:latin typeface="Arial" panose="020B0604020202020204" pitchFamily="34" charset="0"/>
            <a:cs typeface="Arial" panose="020B0604020202020204" pitchFamily="34" charset="0"/>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GB" sz="1200" b="0" i="0" u="none" strike="noStrike" kern="0" cap="none" spc="0" normalizeH="0" baseline="0" noProof="0">
              <a:ln>
                <a:noFill/>
              </a:ln>
              <a:solidFill>
                <a:srgbClr val="000000"/>
              </a:solidFill>
              <a:effectLst/>
              <a:uLnTx/>
              <a:uFillTx/>
              <a:latin typeface="Arial"/>
              <a:ea typeface="+mn-ea"/>
              <a:cs typeface="Arial"/>
            </a:rPr>
            <a:t>Sumayyha Ahmad, Robert Kennedy or Julie Douglas </a:t>
          </a:r>
        </a:p>
        <a:p>
          <a:pPr rtl="0"/>
          <a:r>
            <a:rPr lang="en-GB" sz="1200" b="0" i="0" baseline="0">
              <a:effectLst/>
              <a:latin typeface="Arial" panose="020B0604020202020204" pitchFamily="34" charset="0"/>
              <a:ea typeface="+mn-ea"/>
              <a:cs typeface="Arial" panose="020B0604020202020204" pitchFamily="34" charset="0"/>
            </a:rPr>
            <a:t>NHS England</a:t>
          </a:r>
          <a:endParaRPr lang="en-GB" sz="1200">
            <a:effectLst/>
            <a:latin typeface="Arial" panose="020B0604020202020204" pitchFamily="34" charset="0"/>
            <a:cs typeface="Arial" panose="020B0604020202020204" pitchFamily="34" charset="0"/>
          </a:endParaRPr>
        </a:p>
        <a:p>
          <a:pPr rtl="0"/>
          <a:r>
            <a:rPr lang="en-GB" sz="1200" b="0" i="0" baseline="0">
              <a:effectLst/>
              <a:latin typeface="Arial" panose="020B0604020202020204" pitchFamily="34" charset="0"/>
              <a:ea typeface="+mn-ea"/>
              <a:cs typeface="Arial" panose="020B0604020202020204" pitchFamily="34" charset="0"/>
            </a:rPr>
            <a:t>Email: england.dataflows@nhs.net</a:t>
          </a:r>
          <a:endParaRPr lang="en-GB" sz="1200">
            <a:effectLst/>
            <a:latin typeface="Arial" panose="020B0604020202020204" pitchFamily="34" charset="0"/>
            <a:cs typeface="Arial" panose="020B0604020202020204" pitchFamily="34" charset="0"/>
          </a:endParaRPr>
        </a:p>
        <a:p>
          <a:pPr rtl="0"/>
          <a:endParaRPr lang="en-GB" sz="1100">
            <a:effectLst/>
            <a:latin typeface="Arial" panose="020B0604020202020204" pitchFamily="34" charset="0"/>
            <a:cs typeface="Arial" panose="020B0604020202020204"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WORK\VSMR\Maps\201112%20Q2%20BFI%20Ma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SD2D\Breastfeeding\2004_05\Q1\Inequalities%20-adjustedBFv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catalogue.ic.nhs.uk/publications/hospital/maternity/nhs-mater-eng-2012-13/nhs-mate-eng-2012-13-pla-tab.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NHS%20CB/DFDC/03_Work%20Streams/07_Public%20Health/Flow%201%20-%20COVER/AT%20extract%20files/Child%20Immunisation%20Extract_Q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jdougla6\AppData\Local\Microsoft\Windows\Temporary%20Internet%20Files\Content.Outlook\YU67V775\Breastfeeding_Q3_24.02.14%2009.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1"/>
      <sheetName val="map "/>
      <sheetName val="Data"/>
      <sheetName val="Datafile"/>
    </sheetNames>
    <sheetDataSet>
      <sheetData sheetId="0" refreshError="1"/>
      <sheetData sheetId="1" refreshError="1"/>
      <sheetData sheetId="2" refreshError="1"/>
      <sheetData sheetId="3">
        <row r="1">
          <cell r="R1">
            <v>1</v>
          </cell>
        </row>
        <row r="2">
          <cell r="Q2" t="str">
            <v>Qtr Actual % initiated BF</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rted PCTs (adjusted)"/>
      <sheetName val="Sorted PCTs"/>
      <sheetName val="Actual (2)"/>
      <sheetName val="Actual"/>
      <sheetName val="Inequalities"/>
      <sheetName val="FOT"/>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TA1011"/>
      <sheetName val="TC1011"/>
      <sheetName val="TD1011"/>
      <sheetName val="TE1011"/>
      <sheetName val="TF1011"/>
      <sheetName val="TG1011"/>
      <sheetName val="TA1213"/>
      <sheetName val="TB1213"/>
      <sheetName val="TC1213"/>
      <sheetName val="TD1213"/>
      <sheetName val="TE1213"/>
      <sheetName val="TF1213"/>
      <sheetName val="TG1213"/>
      <sheetName val="TH1011"/>
      <sheetName val="TH1213"/>
      <sheetName val="TB1011"/>
      <sheetName val="MPDP Flat file (12-13)"/>
      <sheetName val="MPDP Flat file (11-12)"/>
      <sheetName val="Sheet1"/>
      <sheetName val="Reference"/>
      <sheetName val="TA0910"/>
      <sheetName val="TB0910"/>
      <sheetName val="TC0910"/>
      <sheetName val="TD0910"/>
      <sheetName val="TE0910"/>
      <sheetName val="TF0910"/>
      <sheetName val="TG0910"/>
      <sheetName val="TH0910"/>
      <sheetName val="TA0809"/>
      <sheetName val="TB0809"/>
      <sheetName val="TC0809"/>
      <sheetName val="TD0809"/>
      <sheetName val="TE0809"/>
      <sheetName val="TF0809"/>
      <sheetName val="TG0809"/>
      <sheetName val="TH080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1">
          <cell r="H1" t="str">
            <v>ENGLAND</v>
          </cell>
        </row>
        <row r="3">
          <cell r="H3" t="str">
            <v>EAST MIDLANDS STRATEGIC HEALTH AUTHORITY</v>
          </cell>
        </row>
        <row r="4">
          <cell r="H4" t="str">
            <v>EAST OF ENGLAND STRATEGIC HEALTH AUTHORITY</v>
          </cell>
        </row>
        <row r="5">
          <cell r="H5" t="str">
            <v>LONDON STRATEGIC HEALTH AUTHORITY</v>
          </cell>
        </row>
        <row r="6">
          <cell r="H6" t="str">
            <v>NORTH EAST STRATEGIC HEALTH AUTHORITY</v>
          </cell>
        </row>
        <row r="7">
          <cell r="H7" t="str">
            <v>NORTH WEST STRATEGIC HEALTH AUTHORITY</v>
          </cell>
        </row>
        <row r="8">
          <cell r="H8" t="str">
            <v>SOUTH CENTRAL STRATEGIC HEALTH AUTHORITY</v>
          </cell>
        </row>
        <row r="9">
          <cell r="H9" t="str">
            <v>SOUTH EAST COAST STRATEGIC HEALTH AUTHORITY</v>
          </cell>
        </row>
        <row r="10">
          <cell r="H10" t="str">
            <v>SOUTH WEST STRATEGIC HEALTH AUTHORITY</v>
          </cell>
        </row>
        <row r="11">
          <cell r="H11" t="str">
            <v>WEST MIDLANDS STRATEGIC HEALTH AUTHORITY</v>
          </cell>
        </row>
        <row r="12">
          <cell r="H12" t="str">
            <v>YORKSHIRE AND THE HUMBER STRATEGIC HEALTH AUTHORITY</v>
          </cell>
        </row>
        <row r="14">
          <cell r="H14" t="str">
            <v>Airedale NHS Foundation Trust</v>
          </cell>
        </row>
        <row r="15">
          <cell r="H15" t="str">
            <v>Ashford and St Peter's Hospitals NHS Foundation Trust</v>
          </cell>
        </row>
        <row r="16">
          <cell r="H16" t="str">
            <v>Barking, Havering and Redbridge University Hospitals NHS Trust</v>
          </cell>
        </row>
        <row r="17">
          <cell r="H17" t="str">
            <v>Barnet and Chase Farm Hospitals NHS Trust</v>
          </cell>
        </row>
        <row r="18">
          <cell r="H18" t="str">
            <v>Barnsley Hospital NHS Foundation Trust</v>
          </cell>
        </row>
        <row r="19">
          <cell r="H19" t="str">
            <v>Barts Health NHS Trust</v>
          </cell>
        </row>
        <row r="20">
          <cell r="H20" t="str">
            <v>Basildon and Thurrock University Hospitals NHS Foundation Trust</v>
          </cell>
        </row>
        <row r="21">
          <cell r="H21" t="str">
            <v>Bedford Hospital NHS Trust</v>
          </cell>
        </row>
        <row r="22">
          <cell r="H22" t="str">
            <v>Birmingham Women's NHS Foundation Trust</v>
          </cell>
        </row>
        <row r="23">
          <cell r="H23" t="str">
            <v>Blackpool Teaching Hospitals NHS Foundation Trust</v>
          </cell>
        </row>
        <row r="24">
          <cell r="H24" t="str">
            <v>Bolton NHS Foundation Trust</v>
          </cell>
        </row>
        <row r="25">
          <cell r="H25" t="str">
            <v>Bradford Teaching Hospitals NHS Foundation Trust</v>
          </cell>
        </row>
        <row r="26">
          <cell r="H26" t="str">
            <v>Brighton and Sussex University Hospitals NHS Trust</v>
          </cell>
        </row>
        <row r="27">
          <cell r="H27" t="str">
            <v>Buckinghamshire Healthcare NHS Trust</v>
          </cell>
        </row>
        <row r="28">
          <cell r="H28" t="str">
            <v>Burton Hospitals NHS Foundation Trust</v>
          </cell>
        </row>
        <row r="29">
          <cell r="H29" t="str">
            <v>Calderdale and Huddersfield NHS Foundation Trust</v>
          </cell>
        </row>
        <row r="30">
          <cell r="H30" t="str">
            <v>Cambridge University Hospitals NHS Foundation Trust</v>
          </cell>
        </row>
        <row r="31">
          <cell r="H31" t="str">
            <v>Central Manchester University Hospitals NHS Foundation Trust</v>
          </cell>
        </row>
        <row r="32">
          <cell r="H32" t="str">
            <v>Chelsea and Westminster Hospital NHS Foundation Trust</v>
          </cell>
        </row>
        <row r="33">
          <cell r="H33" t="str">
            <v>Chesterfield Royal Hospital NHS Foundation Trust</v>
          </cell>
        </row>
        <row r="34">
          <cell r="H34" t="str">
            <v>City Hospitals Sunderland NHS Foundation Trust</v>
          </cell>
        </row>
        <row r="35">
          <cell r="H35" t="str">
            <v>Colchester Hospital University NHS Foundation Trust</v>
          </cell>
        </row>
        <row r="36">
          <cell r="H36" t="str">
            <v>Countess of Chester Hospital NHS Foundation Trust</v>
          </cell>
        </row>
        <row r="37">
          <cell r="H37" t="str">
            <v>County Durham and Darlington NHS Foundation Trust</v>
          </cell>
        </row>
        <row r="38">
          <cell r="H38" t="str">
            <v>Croydon Health Services NHS Trust</v>
          </cell>
        </row>
        <row r="39">
          <cell r="H39" t="str">
            <v>Dartford and Gravesham NHS Trust</v>
          </cell>
        </row>
        <row r="40">
          <cell r="H40" t="str">
            <v>Derby Hospitals NHS Foundation Trust</v>
          </cell>
        </row>
        <row r="41">
          <cell r="H41" t="str">
            <v>Doncaster and Bassetlaw Hospitals NHS Foundation Trust</v>
          </cell>
        </row>
        <row r="42">
          <cell r="H42" t="str">
            <v>Dorset County Hospital NHS Foundation Trust</v>
          </cell>
        </row>
        <row r="43">
          <cell r="H43" t="str">
            <v>Ealing Hospital NHS Trust</v>
          </cell>
        </row>
        <row r="44">
          <cell r="H44" t="str">
            <v>East and North Hertfordshire NHS Trust</v>
          </cell>
        </row>
        <row r="45">
          <cell r="H45" t="str">
            <v>East Cheshire NHS Trust</v>
          </cell>
        </row>
        <row r="46">
          <cell r="H46" t="str">
            <v>East Kent Hospitals University NHS Foundation Trust</v>
          </cell>
        </row>
        <row r="47">
          <cell r="H47" t="str">
            <v>East Lancashire Hospitals NHS Trust</v>
          </cell>
        </row>
        <row r="48">
          <cell r="H48" t="str">
            <v>East Sussex Healthcare NHS Trust</v>
          </cell>
        </row>
        <row r="49">
          <cell r="H49" t="str">
            <v>Epsom and St Helier University Hospitals NHS Trust</v>
          </cell>
        </row>
        <row r="50">
          <cell r="H50" t="str">
            <v>Frimley Park Hospital NHS Foundation Trust</v>
          </cell>
        </row>
        <row r="51">
          <cell r="H51" t="str">
            <v>Gateshead Health NHS Foundation Trust</v>
          </cell>
        </row>
        <row r="52">
          <cell r="H52" t="str">
            <v>George Eliot Hospital NHS Trust</v>
          </cell>
        </row>
        <row r="53">
          <cell r="H53" t="str">
            <v>Gloucestershire Hospitals NHS Foundation Trust</v>
          </cell>
        </row>
        <row r="54">
          <cell r="H54" t="str">
            <v>Great Western Hospitals NHS Foundation Trust</v>
          </cell>
        </row>
        <row r="55">
          <cell r="H55" t="str">
            <v>Guy's and St Thomas' NHS Foundation Trust</v>
          </cell>
        </row>
        <row r="56">
          <cell r="H56" t="str">
            <v>Hampshire Hospitals NHS Foundation Trust</v>
          </cell>
        </row>
        <row r="57">
          <cell r="H57" t="str">
            <v>Harrogate and District NHS Foundation Trust</v>
          </cell>
        </row>
        <row r="58">
          <cell r="H58" t="str">
            <v>Heart of England NHS Foundation Trust</v>
          </cell>
        </row>
        <row r="59">
          <cell r="H59" t="str">
            <v>Heatherwood and Wexham Park Hospitals NHS Foundation Trust</v>
          </cell>
        </row>
        <row r="60">
          <cell r="H60" t="str">
            <v>Hinchingbrooke Health Care NHS Trust</v>
          </cell>
        </row>
        <row r="61">
          <cell r="H61" t="str">
            <v>Homerton University Hospital NHS Foundation Trust</v>
          </cell>
        </row>
        <row r="62">
          <cell r="H62" t="str">
            <v>Hull and East Yorkshire Hospitals NHS Trust</v>
          </cell>
        </row>
        <row r="63">
          <cell r="H63" t="str">
            <v>Imperial College Healthcare NHS Trust</v>
          </cell>
        </row>
        <row r="64">
          <cell r="H64" t="str">
            <v>Ipswich Hospital NHS Trust</v>
          </cell>
        </row>
        <row r="65">
          <cell r="H65" t="str">
            <v>Isle of Wight NHS Trust</v>
          </cell>
        </row>
        <row r="66">
          <cell r="H66" t="str">
            <v>James Paget University Hospitals NHS Foundation Trust</v>
          </cell>
        </row>
        <row r="67">
          <cell r="H67" t="str">
            <v>Kettering General Hospital NHS Foundation Trust</v>
          </cell>
        </row>
        <row r="68">
          <cell r="H68" t="str">
            <v>King's College Hospital NHS Foundation Trust</v>
          </cell>
        </row>
        <row r="69">
          <cell r="H69" t="str">
            <v>Kingston Hospital NHS Trust</v>
          </cell>
        </row>
        <row r="70">
          <cell r="H70" t="str">
            <v>Lancashire Teaching Hospitals NHS Foundation Trust</v>
          </cell>
        </row>
        <row r="71">
          <cell r="H71" t="str">
            <v>Leeds Teaching Hospitals NHS Trust</v>
          </cell>
        </row>
        <row r="72">
          <cell r="H72" t="str">
            <v>Lewisham Healthcare NHS Trust</v>
          </cell>
        </row>
        <row r="73">
          <cell r="H73" t="str">
            <v>Liverpool Women's NHS Foundation Trust</v>
          </cell>
        </row>
        <row r="74">
          <cell r="H74" t="str">
            <v>Luton and Dunstable Hospital NHS Foundation Trust</v>
          </cell>
        </row>
        <row r="75">
          <cell r="H75" t="str">
            <v>Maidstone and Tunbridge Wells NHS Trust</v>
          </cell>
        </row>
        <row r="76">
          <cell r="H76" t="str">
            <v>Medway NHS Foundation Trust</v>
          </cell>
        </row>
        <row r="77">
          <cell r="H77" t="str">
            <v>Mid Cheshire Hospitals NHS Foundation Trust</v>
          </cell>
        </row>
        <row r="78">
          <cell r="H78" t="str">
            <v>Mid Essex Hospital Services NHS Trust</v>
          </cell>
        </row>
        <row r="79">
          <cell r="H79" t="str">
            <v>Mid Staffordshire NHS Foundation Trust</v>
          </cell>
        </row>
        <row r="80">
          <cell r="H80" t="str">
            <v>Mid Yorkshire Hospitals NHS Trust</v>
          </cell>
        </row>
        <row r="81">
          <cell r="H81" t="str">
            <v>Milton Keynes Hospital NHS Foundation Trust</v>
          </cell>
        </row>
        <row r="82">
          <cell r="H82" t="str">
            <v>Norfolk and Norwich University Hospitals NHS Foundation Trust</v>
          </cell>
        </row>
        <row r="83">
          <cell r="H83" t="str">
            <v>North Bristol NHS Trust</v>
          </cell>
        </row>
        <row r="84">
          <cell r="H84" t="str">
            <v>North Cumbria University Hospitals NHS Trust</v>
          </cell>
        </row>
        <row r="85">
          <cell r="H85" t="str">
            <v>North Middlesex University Hospital NHS Trust</v>
          </cell>
        </row>
        <row r="86">
          <cell r="H86" t="str">
            <v>North Tees and Hartlepool NHS Foundation Trust</v>
          </cell>
        </row>
        <row r="87">
          <cell r="H87" t="str">
            <v>North West London Hospitals NHS Trust</v>
          </cell>
        </row>
        <row r="88">
          <cell r="H88" t="str">
            <v>Northampton General Hospital NHS Trust</v>
          </cell>
        </row>
        <row r="89">
          <cell r="H89" t="str">
            <v>Northern Devon Healthcare NHS Trust</v>
          </cell>
        </row>
        <row r="90">
          <cell r="H90" t="str">
            <v>Northern Lincolnshire and Goole Hospitals NHS Foundation Trust</v>
          </cell>
        </row>
        <row r="91">
          <cell r="H91" t="str">
            <v>Northumbria Healthcare NHS Foundation Trust</v>
          </cell>
        </row>
        <row r="92">
          <cell r="H92" t="str">
            <v>Nottingham University Hospitals NHS Trust</v>
          </cell>
        </row>
        <row r="93">
          <cell r="H93" t="str">
            <v>Oxford University Hospitals NHS Trust</v>
          </cell>
        </row>
        <row r="94">
          <cell r="H94" t="str">
            <v>Pennine Acute Hospitals NHS Trust</v>
          </cell>
        </row>
        <row r="95">
          <cell r="H95" t="str">
            <v>Peterborough and Stamford Hospitals NHS Foundation Trust</v>
          </cell>
        </row>
        <row r="96">
          <cell r="H96" t="str">
            <v>Plymouth Hospitals NHS Trust</v>
          </cell>
        </row>
        <row r="97">
          <cell r="H97" t="str">
            <v>Poole Hospital NHS Foundation Trust</v>
          </cell>
        </row>
        <row r="98">
          <cell r="H98" t="str">
            <v>Portsmouth Hospitals NHS Trust</v>
          </cell>
        </row>
        <row r="99">
          <cell r="H99" t="str">
            <v>Royal Berkshire NHS Foundation Trust</v>
          </cell>
        </row>
        <row r="100">
          <cell r="H100" t="str">
            <v>Royal Cornwall Hospitals NHS Trust</v>
          </cell>
        </row>
        <row r="101">
          <cell r="H101" t="str">
            <v>Royal Devon and Exeter NHS Foundation Trust</v>
          </cell>
        </row>
        <row r="102">
          <cell r="H102" t="str">
            <v>Royal Free London NHS Foundation Trust</v>
          </cell>
        </row>
        <row r="103">
          <cell r="H103" t="str">
            <v>Royal Surrey County Hospital NHS Foundation Trust</v>
          </cell>
        </row>
        <row r="104">
          <cell r="H104" t="str">
            <v>Salisbury NHS Foundation Trust</v>
          </cell>
        </row>
        <row r="105">
          <cell r="H105" t="str">
            <v>Sandwell and West Birmingham Hospitals NHS Trust</v>
          </cell>
        </row>
        <row r="106">
          <cell r="H106" t="str">
            <v>Sheffield Teaching Hospitals NHS Foundation Trust</v>
          </cell>
        </row>
        <row r="107">
          <cell r="H107" t="str">
            <v>Sherwood Forest Hospitals NHS Foundation Trust</v>
          </cell>
        </row>
        <row r="108">
          <cell r="H108" t="str">
            <v>Shrewsbury and Telford Hospital NHS Trust</v>
          </cell>
        </row>
        <row r="109">
          <cell r="H109" t="str">
            <v>South Devon Healthcare NHS Foundation Trust</v>
          </cell>
        </row>
        <row r="110">
          <cell r="H110" t="str">
            <v>South London Healthcare NHS Trust</v>
          </cell>
        </row>
        <row r="111">
          <cell r="H111" t="str">
            <v>South Tees Hospitals NHS Foundation Trust</v>
          </cell>
        </row>
        <row r="112">
          <cell r="H112" t="str">
            <v>South Tyneside NHS Foundation Trust</v>
          </cell>
        </row>
        <row r="113">
          <cell r="H113" t="str">
            <v>South Warwickshire NHS Foundation Trust</v>
          </cell>
        </row>
        <row r="114">
          <cell r="H114" t="str">
            <v>Southend University Hospital NHS Foundation Trust</v>
          </cell>
        </row>
        <row r="115">
          <cell r="H115" t="str">
            <v>Southport and Ormskirk Hospital NHS Trust</v>
          </cell>
        </row>
        <row r="116">
          <cell r="H116" t="str">
            <v>St George's Healthcare NHS Trust</v>
          </cell>
        </row>
        <row r="117">
          <cell r="H117" t="str">
            <v>St Helens and Knowsley Hospitals NHS Trust</v>
          </cell>
        </row>
        <row r="118">
          <cell r="H118" t="str">
            <v>Stockport NHS Foundation Trust</v>
          </cell>
        </row>
        <row r="119">
          <cell r="H119" t="str">
            <v>Surrey and Sussex Healthcare NHS Trust</v>
          </cell>
        </row>
        <row r="120">
          <cell r="H120" t="str">
            <v>Tameside Hospital NHS Foundation Trust</v>
          </cell>
        </row>
        <row r="121">
          <cell r="H121" t="str">
            <v>Taunton and Somerset NHS Foundation Trust</v>
          </cell>
        </row>
        <row r="122">
          <cell r="H122" t="str">
            <v>The Dudley Group NHS Foundation Trust</v>
          </cell>
        </row>
        <row r="123">
          <cell r="H123" t="str">
            <v>The Hillingdon Hospitals NHS Foundation Trust</v>
          </cell>
        </row>
        <row r="124">
          <cell r="H124" t="str">
            <v>The Newcastle Upon Tyne Hospitals NHS Foundation Trust</v>
          </cell>
        </row>
        <row r="125">
          <cell r="H125" t="str">
            <v>The Princess Alexandra Hospital NHS Trust</v>
          </cell>
        </row>
        <row r="126">
          <cell r="H126" t="str">
            <v>The Queen Elizabeth Hospital, King's Lynn, NHS Foundation Trust</v>
          </cell>
        </row>
        <row r="127">
          <cell r="H127" t="str">
            <v>The Rotherham NHS Foundation Trust</v>
          </cell>
        </row>
        <row r="128">
          <cell r="H128" t="str">
            <v>The Royal Bournemouth and Christchurch Hospitals NHS Foundation Trust</v>
          </cell>
        </row>
        <row r="129">
          <cell r="H129" t="str">
            <v>The Royal Wolverhampton NHS Trust</v>
          </cell>
        </row>
        <row r="130">
          <cell r="H130" t="str">
            <v>The Whittington Hospital NHS Trust</v>
          </cell>
        </row>
        <row r="131">
          <cell r="H131" t="str">
            <v>United Lincolnshire Hospitals NHS Trust</v>
          </cell>
        </row>
        <row r="132">
          <cell r="H132" t="str">
            <v>University College London Hospitals NHS Foundation Trust</v>
          </cell>
        </row>
        <row r="133">
          <cell r="H133" t="str">
            <v>University Hospital of North Staffordshire NHS Trust</v>
          </cell>
        </row>
        <row r="134">
          <cell r="H134" t="str">
            <v>University Hospital of South Manchester NHS Foundation Trust</v>
          </cell>
        </row>
        <row r="135">
          <cell r="H135" t="str">
            <v>University Hospital Southampton NHS Foundation Trust</v>
          </cell>
        </row>
        <row r="136">
          <cell r="H136" t="str">
            <v>University Hospitals Bristol NHS Foundation Trust</v>
          </cell>
        </row>
        <row r="137">
          <cell r="H137" t="str">
            <v>University Hospitals Coventry and Warwickshire NHS Trust</v>
          </cell>
        </row>
        <row r="138">
          <cell r="H138" t="str">
            <v>University Hospitals of Leicester NHS Trust</v>
          </cell>
        </row>
        <row r="139">
          <cell r="H139" t="str">
            <v>University Hospitals of Morecambe Bay NHS Foundation Trust</v>
          </cell>
        </row>
        <row r="140">
          <cell r="H140" t="str">
            <v>Walsall Healthcare NHS Trust</v>
          </cell>
        </row>
        <row r="141">
          <cell r="H141" t="str">
            <v>Warrington and Halton Hospitals NHS Foundation Trust</v>
          </cell>
        </row>
        <row r="142">
          <cell r="H142" t="str">
            <v>West Hertfordshire Hospitals NHS Trust</v>
          </cell>
        </row>
        <row r="143">
          <cell r="H143" t="str">
            <v>West Middlesex University Hospital NHS Trust</v>
          </cell>
        </row>
        <row r="144">
          <cell r="H144" t="str">
            <v>West Suffolk NHS Foundation Trust</v>
          </cell>
        </row>
        <row r="145">
          <cell r="H145" t="str">
            <v>Western Sussex Hospitals NHS Trust</v>
          </cell>
        </row>
        <row r="146">
          <cell r="H146" t="str">
            <v>Weston Area Health NHS Trust</v>
          </cell>
        </row>
        <row r="147">
          <cell r="H147" t="str">
            <v>Wirral University Teaching Hospital NHS Foundation Trust</v>
          </cell>
        </row>
        <row r="148">
          <cell r="H148" t="str">
            <v>Worcestershire Acute Hospitals NHS Trust</v>
          </cell>
        </row>
        <row r="149">
          <cell r="H149" t="str">
            <v>Wrightington, Wigan and Leigh NHS Foundation Trust</v>
          </cell>
        </row>
        <row r="150">
          <cell r="H150" t="str">
            <v>Wye Valley NHS Trust</v>
          </cell>
        </row>
        <row r="151">
          <cell r="H151" t="str">
            <v>Yeovil District Hospital NHS Foundation Trust</v>
          </cell>
        </row>
        <row r="152">
          <cell r="H152" t="str">
            <v>York Teaching Hospital NHS Foundation Trust</v>
          </cell>
        </row>
      </sheetData>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ull Extract"/>
      <sheetName val="Provider"/>
      <sheetName val="GP"/>
      <sheetName val="CCG"/>
      <sheetName val="Macro1"/>
    </sheetNames>
    <sheetDataSet>
      <sheetData sheetId="0"/>
      <sheetData sheetId="1"/>
      <sheetData sheetId="2"/>
      <sheetData sheetId="3"/>
      <sheetData sheetId="4">
        <row r="45">
          <cell r="A45" t="str">
            <v>Recover</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ull Extract"/>
      <sheetName val="Provider"/>
      <sheetName val="GP"/>
      <sheetName val="CCG"/>
      <sheetName val="Macro1"/>
    </sheetNames>
    <sheetDataSet>
      <sheetData sheetId="0" refreshError="1"/>
      <sheetData sheetId="1" refreshError="1"/>
      <sheetData sheetId="2" refreshError="1"/>
      <sheetData sheetId="3" refreshError="1"/>
      <sheetData sheetId="4">
        <row r="52">
          <cell r="A52" t="str">
            <v>Recover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16.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7.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8.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19.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0.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1.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24.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25.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26.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27.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28.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S56:AE62"/>
  <sheetViews>
    <sheetView showGridLines="0" tabSelected="1" zoomScale="90" zoomScaleNormal="90" workbookViewId="0">
      <selection sqref="A1:A1048576"/>
    </sheetView>
  </sheetViews>
  <sheetFormatPr defaultRowHeight="12.75" x14ac:dyDescent="0.2"/>
  <cols>
    <col min="19" max="31" width="9.140625" style="126"/>
  </cols>
  <sheetData>
    <row r="56" s="126" customFormat="1" x14ac:dyDescent="0.2"/>
    <row r="57" s="126" customFormat="1" x14ac:dyDescent="0.2"/>
    <row r="58" s="126" customFormat="1" x14ac:dyDescent="0.2"/>
    <row r="59" s="126" customFormat="1" x14ac:dyDescent="0.2"/>
    <row r="60" s="126" customFormat="1" x14ac:dyDescent="0.2"/>
    <row r="61" s="126" customFormat="1" x14ac:dyDescent="0.2"/>
    <row r="62" s="126" customFormat="1" x14ac:dyDescent="0.2"/>
  </sheetData>
  <pageMargins left="0.70866141732283472" right="0.70866141732283472" top="0.74803149606299213" bottom="0.74803149606299213" header="0.31496062992125984" footer="0.31496062992125984"/>
  <pageSetup paperSize="9" scale="9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50"/>
    <pageSetUpPr fitToPage="1"/>
  </sheetPr>
  <dimension ref="A1:C67"/>
  <sheetViews>
    <sheetView showGridLines="0" zoomScaleNormal="100" workbookViewId="0"/>
  </sheetViews>
  <sheetFormatPr defaultRowHeight="18" x14ac:dyDescent="0.25"/>
  <cols>
    <col min="1" max="1" width="3.7109375" style="135" customWidth="1"/>
    <col min="2" max="2" width="154.5703125" style="135" customWidth="1"/>
    <col min="3" max="3" width="3.7109375" style="1" customWidth="1"/>
    <col min="4" max="4" width="4.85546875" style="1" customWidth="1"/>
    <col min="5" max="16384" width="9.140625" style="1"/>
  </cols>
  <sheetData>
    <row r="1" spans="1:3" x14ac:dyDescent="0.25">
      <c r="A1" s="134"/>
    </row>
    <row r="4" spans="1:3" x14ac:dyDescent="0.25">
      <c r="B4" s="144" t="s">
        <v>0</v>
      </c>
    </row>
    <row r="5" spans="1:3" x14ac:dyDescent="0.25">
      <c r="B5" s="145" t="s">
        <v>1</v>
      </c>
    </row>
    <row r="6" spans="1:3" x14ac:dyDescent="0.25">
      <c r="B6" s="145" t="s">
        <v>1521</v>
      </c>
    </row>
    <row r="7" spans="1:3" x14ac:dyDescent="0.25">
      <c r="B7" s="146" t="s">
        <v>1522</v>
      </c>
    </row>
    <row r="8" spans="1:3" x14ac:dyDescent="0.25">
      <c r="B8" s="147" t="s">
        <v>1451</v>
      </c>
    </row>
    <row r="9" spans="1:3" ht="18.75" thickBot="1" x14ac:dyDescent="0.3">
      <c r="A9" s="136"/>
      <c r="B9" s="148"/>
      <c r="C9" s="2"/>
    </row>
    <row r="10" spans="1:3" ht="6" customHeight="1" x14ac:dyDescent="0.25">
      <c r="B10" s="149"/>
    </row>
    <row r="11" spans="1:3" x14ac:dyDescent="0.25">
      <c r="B11" s="150" t="s">
        <v>2</v>
      </c>
    </row>
    <row r="12" spans="1:3" ht="4.5" customHeight="1" thickBot="1" x14ac:dyDescent="0.3">
      <c r="A12" s="136"/>
      <c r="B12" s="137"/>
      <c r="C12" s="2"/>
    </row>
    <row r="13" spans="1:3" s="3" customFormat="1" ht="14.1" customHeight="1" x14ac:dyDescent="0.2">
      <c r="A13" s="135"/>
      <c r="B13" s="138"/>
    </row>
    <row r="14" spans="1:3" s="4" customFormat="1" ht="15" customHeight="1" x14ac:dyDescent="0.2">
      <c r="B14" s="138" t="s">
        <v>3</v>
      </c>
    </row>
    <row r="15" spans="1:3" s="3" customFormat="1" ht="4.5" customHeight="1" x14ac:dyDescent="0.2">
      <c r="A15" s="135"/>
      <c r="B15" s="139"/>
    </row>
    <row r="16" spans="1:3" s="3" customFormat="1" ht="15" customHeight="1" x14ac:dyDescent="0.2">
      <c r="A16" s="135"/>
      <c r="B16" s="138" t="s">
        <v>4</v>
      </c>
    </row>
    <row r="17" spans="1:2" s="4" customFormat="1" ht="4.5" customHeight="1" x14ac:dyDescent="0.2">
      <c r="B17" s="138"/>
    </row>
    <row r="18" spans="1:2" s="4" customFormat="1" ht="15" customHeight="1" x14ac:dyDescent="0.2">
      <c r="B18" s="138" t="s">
        <v>1332</v>
      </c>
    </row>
    <row r="19" spans="1:2" s="4" customFormat="1" ht="4.5" customHeight="1" x14ac:dyDescent="0.2">
      <c r="B19" s="138"/>
    </row>
    <row r="20" spans="1:2" s="4" customFormat="1" ht="15" customHeight="1" x14ac:dyDescent="0.2">
      <c r="B20" s="138" t="s">
        <v>1333</v>
      </c>
    </row>
    <row r="21" spans="1:2" s="3" customFormat="1" ht="4.5" customHeight="1" x14ac:dyDescent="0.2">
      <c r="A21" s="135"/>
      <c r="B21" s="138"/>
    </row>
    <row r="22" spans="1:2" s="4" customFormat="1" ht="15" customHeight="1" x14ac:dyDescent="0.2">
      <c r="B22" s="138" t="s">
        <v>1377</v>
      </c>
    </row>
    <row r="23" spans="1:2" s="4" customFormat="1" ht="4.5" customHeight="1" x14ac:dyDescent="0.2">
      <c r="B23" s="138"/>
    </row>
    <row r="24" spans="1:2" s="4" customFormat="1" ht="15" customHeight="1" x14ac:dyDescent="0.2">
      <c r="B24" s="138" t="s">
        <v>1378</v>
      </c>
    </row>
    <row r="25" spans="1:2" s="4" customFormat="1" ht="4.5" customHeight="1" x14ac:dyDescent="0.2">
      <c r="B25" s="138"/>
    </row>
    <row r="26" spans="1:2" s="3" customFormat="1" ht="15" customHeight="1" x14ac:dyDescent="0.2">
      <c r="A26" s="135"/>
      <c r="B26" s="138" t="s">
        <v>2364</v>
      </c>
    </row>
    <row r="27" spans="1:2" s="4" customFormat="1" ht="4.5" customHeight="1" x14ac:dyDescent="0.2">
      <c r="B27" s="138"/>
    </row>
    <row r="28" spans="1:2" s="3" customFormat="1" ht="15" customHeight="1" x14ac:dyDescent="0.2">
      <c r="A28" s="135"/>
      <c r="B28" s="138" t="s">
        <v>2365</v>
      </c>
    </row>
    <row r="29" spans="1:2" s="3" customFormat="1" ht="4.5" customHeight="1" x14ac:dyDescent="0.2">
      <c r="A29" s="135"/>
      <c r="B29" s="138"/>
    </row>
    <row r="30" spans="1:2" s="3" customFormat="1" ht="15" customHeight="1" x14ac:dyDescent="0.2">
      <c r="A30" s="135"/>
      <c r="B30" s="138" t="s">
        <v>2366</v>
      </c>
    </row>
    <row r="31" spans="1:2" s="3" customFormat="1" ht="4.5" customHeight="1" x14ac:dyDescent="0.2">
      <c r="A31" s="135"/>
      <c r="B31" s="138"/>
    </row>
    <row r="32" spans="1:2" s="3" customFormat="1" ht="15" customHeight="1" x14ac:dyDescent="0.2">
      <c r="A32" s="135"/>
      <c r="B32" s="138" t="s">
        <v>2367</v>
      </c>
    </row>
    <row r="33" spans="1:2" s="3" customFormat="1" ht="4.5" customHeight="1" x14ac:dyDescent="0.2">
      <c r="A33" s="135"/>
      <c r="B33" s="138"/>
    </row>
    <row r="34" spans="1:2" s="3" customFormat="1" ht="15" customHeight="1" x14ac:dyDescent="0.2">
      <c r="A34" s="135"/>
      <c r="B34" s="138" t="s">
        <v>2368</v>
      </c>
    </row>
    <row r="35" spans="1:2" s="3" customFormat="1" ht="4.5" customHeight="1" x14ac:dyDescent="0.2">
      <c r="A35" s="135"/>
      <c r="B35" s="138"/>
    </row>
    <row r="36" spans="1:2" s="3" customFormat="1" ht="15" customHeight="1" x14ac:dyDescent="0.2">
      <c r="A36" s="135"/>
      <c r="B36" s="138" t="s">
        <v>2369</v>
      </c>
    </row>
    <row r="37" spans="1:2" s="3" customFormat="1" ht="4.5" customHeight="1" x14ac:dyDescent="0.2">
      <c r="A37" s="135"/>
      <c r="B37" s="138"/>
    </row>
    <row r="38" spans="1:2" s="3" customFormat="1" ht="15" customHeight="1" x14ac:dyDescent="0.2">
      <c r="A38" s="135"/>
      <c r="B38" s="138" t="s">
        <v>2370</v>
      </c>
    </row>
    <row r="39" spans="1:2" s="3" customFormat="1" ht="5.25" customHeight="1" x14ac:dyDescent="0.2">
      <c r="A39" s="135"/>
      <c r="B39" s="138"/>
    </row>
    <row r="40" spans="1:2" s="3" customFormat="1" ht="15" customHeight="1" x14ac:dyDescent="0.2">
      <c r="A40" s="135"/>
      <c r="B40" s="138" t="s">
        <v>2371</v>
      </c>
    </row>
    <row r="41" spans="1:2" s="3" customFormat="1" ht="4.5" customHeight="1" x14ac:dyDescent="0.2">
      <c r="A41" s="135"/>
      <c r="B41" s="138"/>
    </row>
    <row r="42" spans="1:2" s="3" customFormat="1" ht="15" customHeight="1" x14ac:dyDescent="0.2">
      <c r="A42" s="135"/>
      <c r="B42" s="138" t="s">
        <v>2372</v>
      </c>
    </row>
    <row r="43" spans="1:2" s="3" customFormat="1" ht="4.5" customHeight="1" x14ac:dyDescent="0.2">
      <c r="A43" s="135"/>
      <c r="B43" s="138"/>
    </row>
    <row r="44" spans="1:2" s="3" customFormat="1" ht="15" customHeight="1" x14ac:dyDescent="0.2">
      <c r="A44" s="135"/>
      <c r="B44" s="138" t="s">
        <v>2373</v>
      </c>
    </row>
    <row r="45" spans="1:2" s="3" customFormat="1" ht="4.5" customHeight="1" x14ac:dyDescent="0.2">
      <c r="A45" s="135"/>
      <c r="B45" s="138"/>
    </row>
    <row r="46" spans="1:2" s="3" customFormat="1" ht="15" customHeight="1" x14ac:dyDescent="0.2">
      <c r="A46" s="135"/>
      <c r="B46" s="138" t="s">
        <v>2374</v>
      </c>
    </row>
    <row r="47" spans="1:2" s="3" customFormat="1" ht="4.5" customHeight="1" x14ac:dyDescent="0.2">
      <c r="A47" s="135"/>
      <c r="B47" s="138"/>
    </row>
    <row r="48" spans="1:2" s="3" customFormat="1" ht="15" customHeight="1" x14ac:dyDescent="0.2">
      <c r="A48" s="135"/>
      <c r="B48" s="138" t="s">
        <v>2378</v>
      </c>
    </row>
    <row r="49" spans="1:2" s="3" customFormat="1" ht="4.5" customHeight="1" x14ac:dyDescent="0.2">
      <c r="A49" s="135"/>
      <c r="B49" s="138"/>
    </row>
    <row r="50" spans="1:2" s="3" customFormat="1" ht="15" customHeight="1" x14ac:dyDescent="0.2">
      <c r="A50" s="135"/>
      <c r="B50" s="138" t="s">
        <v>2375</v>
      </c>
    </row>
    <row r="51" spans="1:2" s="3" customFormat="1" ht="4.5" customHeight="1" x14ac:dyDescent="0.2">
      <c r="A51" s="135"/>
      <c r="B51" s="138"/>
    </row>
    <row r="52" spans="1:2" s="3" customFormat="1" ht="15" customHeight="1" x14ac:dyDescent="0.2">
      <c r="A52" s="135"/>
      <c r="B52" s="138" t="s">
        <v>1511</v>
      </c>
    </row>
    <row r="53" spans="1:2" s="3" customFormat="1" ht="4.5" customHeight="1" x14ac:dyDescent="0.2">
      <c r="A53" s="135"/>
      <c r="B53" s="138"/>
    </row>
    <row r="54" spans="1:2" s="3" customFormat="1" ht="15" customHeight="1" x14ac:dyDescent="0.2">
      <c r="A54" s="135"/>
      <c r="B54" s="138" t="s">
        <v>1512</v>
      </c>
    </row>
    <row r="55" spans="1:2" s="3" customFormat="1" ht="4.5" customHeight="1" x14ac:dyDescent="0.2">
      <c r="A55" s="135"/>
      <c r="B55" s="138"/>
    </row>
    <row r="56" spans="1:2" s="3" customFormat="1" ht="15" customHeight="1" x14ac:dyDescent="0.2">
      <c r="A56" s="135"/>
      <c r="B56" s="138" t="s">
        <v>2376</v>
      </c>
    </row>
    <row r="57" spans="1:2" s="3" customFormat="1" ht="4.5" customHeight="1" x14ac:dyDescent="0.2">
      <c r="A57" s="135"/>
      <c r="B57" s="138"/>
    </row>
    <row r="58" spans="1:2" s="3" customFormat="1" ht="15" customHeight="1" x14ac:dyDescent="0.2">
      <c r="A58" s="135"/>
      <c r="B58" s="138" t="s">
        <v>2377</v>
      </c>
    </row>
    <row r="59" spans="1:2" s="3" customFormat="1" ht="4.5" customHeight="1" x14ac:dyDescent="0.2">
      <c r="A59" s="135"/>
      <c r="B59" s="138"/>
    </row>
    <row r="60" spans="1:2" s="3" customFormat="1" ht="15" customHeight="1" x14ac:dyDescent="0.2">
      <c r="A60" s="135"/>
      <c r="B60" s="138" t="s">
        <v>1380</v>
      </c>
    </row>
    <row r="61" spans="1:2" s="3" customFormat="1" ht="5.25" customHeight="1" x14ac:dyDescent="0.2">
      <c r="A61" s="135"/>
      <c r="B61" s="138"/>
    </row>
    <row r="62" spans="1:2" s="3" customFormat="1" ht="15" customHeight="1" x14ac:dyDescent="0.2">
      <c r="A62" s="135"/>
      <c r="B62" s="138" t="s">
        <v>1336</v>
      </c>
    </row>
    <row r="63" spans="1:2" s="3" customFormat="1" ht="4.5" customHeight="1" x14ac:dyDescent="0.2">
      <c r="A63" s="135"/>
      <c r="B63" s="138"/>
    </row>
    <row r="64" spans="1:2" s="3" customFormat="1" ht="15" customHeight="1" x14ac:dyDescent="0.2">
      <c r="A64" s="135"/>
      <c r="B64" s="138" t="s">
        <v>1379</v>
      </c>
    </row>
    <row r="65" spans="1:3" s="3" customFormat="1" ht="4.5" customHeight="1" x14ac:dyDescent="0.2">
      <c r="A65" s="135"/>
      <c r="B65" s="138"/>
    </row>
    <row r="66" spans="1:3" s="4" customFormat="1" ht="15" customHeight="1" x14ac:dyDescent="0.2">
      <c r="B66" s="138" t="s">
        <v>5</v>
      </c>
    </row>
    <row r="67" spans="1:3" s="3" customFormat="1" ht="15.75" thickBot="1" x14ac:dyDescent="0.25">
      <c r="A67" s="136"/>
      <c r="B67" s="136"/>
      <c r="C67" s="5"/>
    </row>
  </sheetData>
  <phoneticPr fontId="11" type="noConversion"/>
  <hyperlinks>
    <hyperlink ref="B14" location="Context!A1" display="Context"/>
    <hyperlink ref="B16" location="Summary!A1" display="Summary of results"/>
    <hyperlink ref="B66" location="Contacts!A1" display="Contact for further enquiries"/>
    <hyperlink ref="B18" location="T1_Init_National!A1" display="Table 1: Initiation of breastfeeding, England Trend"/>
    <hyperlink ref="B20" location="T2_Prev_National!A1" display="Table 2: Prevalence of breastfeeding at 6 to 8 weeks, England Trend"/>
    <hyperlink ref="B22" location="T3_DropOff_National!A1" display="Table 3: Drop Off rate between breastfeeding initiaiton &amp; Prevalence of breastfeeding at 6 to 8 weeks, England Trend"/>
    <hyperlink ref="B32" location="T6_CCGBFI_201415!A1" display="Table 6 : Initiation of breastfeeding, by CCG and Area Team Quarterly"/>
    <hyperlink ref="B42" location="T9_Prev68CCG_1415Q1!A1" display="Table 9 : Prevalence of breastfeeding at 6 to 8 weeks by CCG and Area Team Quarterly 2014/15 Q1"/>
    <hyperlink ref="B64" location="Prev68Definitions!A1" display="6-8 week breastfeedingi definitions"/>
    <hyperlink ref="B62" location="InitDefinitions!A1" display="Breastfeeding initiation definitions"/>
    <hyperlink ref="B60" location="'Data Quality'!A1" display="Data Quality"/>
    <hyperlink ref="B24" location="T4_TrustBFI_201415!A1" display="Table 4 : Initiation of breastfeeding, by NHS Trust Quarterly"/>
    <hyperlink ref="B44" location="T10_Prev68CCG_1415Q2!A1" display="Table 10 : Prevalence of breastfeeding at 6 to 8 weeks by CCG and Area Team Quarterly 2014/15 Q2"/>
    <hyperlink ref="B46" location="T11_Prev68CCG_1415Q3!A1" display="Table 11: Prevalence of breastfeeding at 6 to 8 weeks by CCG and Area Team Quarterly 2014/15 Q3"/>
    <hyperlink ref="B30" location="T5_TrustBFIOT!A1" display="Table 5 : Initiation of breastfeeding, by NHS Trust OT"/>
    <hyperlink ref="B34" location="T7_CCGBFIOT!A1" display="Table 7 : Initiation of breastfeeding, by CCG and Area Team OT"/>
    <hyperlink ref="B40" location="T8_LADBFI_201415OT!A1" display="Table 8 : Initiation of breastfeeding, by Local Authority and GOR 2014/15 OT"/>
    <hyperlink ref="B48" location="T12_Prev68CCG_1415Q4!A1" display="Table 12: Prevalence of breastfeeding at 6 to 8 weeks by CCG and Area Team Quarterly 2014/15 Q3"/>
    <hyperlink ref="B50" location="T13_Prev68CCG_OT!A1" display="Table 13: Prevalence of breastfeeding at 6 to 8 weeks by CCG and Area Team OT"/>
    <hyperlink ref="B56" location="T14_Prev68LAD_OT!A1" display="Table 14 : Prevalence of breastfeeding at 6 to 8 weeks, by Local Authority and GOR 2014/15 OT"/>
    <hyperlink ref="B58" location="T15_CCGDropOffTrend!A1" display="Table 15 :  Trend in Breastfeeding Drop Off Rates, by CCG and Area Team"/>
  </hyperlinks>
  <pageMargins left="0.75" right="0.75" top="1" bottom="1" header="0.5" footer="0.5"/>
  <pageSetup paperSize="9" scale="55"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50"/>
    <pageSetUpPr fitToPage="1"/>
  </sheetPr>
  <dimension ref="A2:D45"/>
  <sheetViews>
    <sheetView showGridLines="0" zoomScaleNormal="100" workbookViewId="0"/>
  </sheetViews>
  <sheetFormatPr defaultRowHeight="15" x14ac:dyDescent="0.2"/>
  <cols>
    <col min="1" max="1" width="106" style="134" customWidth="1"/>
  </cols>
  <sheetData>
    <row r="2" spans="1:1" ht="15.75" x14ac:dyDescent="0.25">
      <c r="A2" s="140"/>
    </row>
    <row r="3" spans="1:1" x14ac:dyDescent="0.2">
      <c r="A3" s="141"/>
    </row>
    <row r="4" spans="1:1" x14ac:dyDescent="0.2">
      <c r="A4" s="141"/>
    </row>
    <row r="5" spans="1:1" x14ac:dyDescent="0.2">
      <c r="A5" s="141"/>
    </row>
    <row r="6" spans="1:1" x14ac:dyDescent="0.2">
      <c r="A6" s="141"/>
    </row>
    <row r="7" spans="1:1" x14ac:dyDescent="0.2">
      <c r="A7" s="141"/>
    </row>
    <row r="8" spans="1:1" x14ac:dyDescent="0.2">
      <c r="A8" s="141"/>
    </row>
    <row r="9" spans="1:1" x14ac:dyDescent="0.2">
      <c r="A9" s="141"/>
    </row>
    <row r="10" spans="1:1" x14ac:dyDescent="0.2">
      <c r="A10" s="141"/>
    </row>
    <row r="11" spans="1:1" x14ac:dyDescent="0.2">
      <c r="A11" s="142"/>
    </row>
    <row r="12" spans="1:1" x14ac:dyDescent="0.2">
      <c r="A12" s="141"/>
    </row>
    <row r="13" spans="1:1" x14ac:dyDescent="0.2">
      <c r="A13" s="141"/>
    </row>
    <row r="14" spans="1:1" x14ac:dyDescent="0.2">
      <c r="A14" s="141"/>
    </row>
    <row r="15" spans="1:1" x14ac:dyDescent="0.2">
      <c r="A15" s="141"/>
    </row>
    <row r="16" spans="1:1" x14ac:dyDescent="0.2">
      <c r="A16" s="141"/>
    </row>
    <row r="17" spans="1:1" x14ac:dyDescent="0.2">
      <c r="A17" s="141"/>
    </row>
    <row r="18" spans="1:1" x14ac:dyDescent="0.2">
      <c r="A18" s="141"/>
    </row>
    <row r="19" spans="1:1" x14ac:dyDescent="0.2">
      <c r="A19" s="141"/>
    </row>
    <row r="21" spans="1:1" x14ac:dyDescent="0.2">
      <c r="A21" s="141"/>
    </row>
    <row r="34" spans="2:4" ht="15.75" x14ac:dyDescent="0.25">
      <c r="B34" s="8"/>
      <c r="C34" s="8"/>
      <c r="D34" s="8"/>
    </row>
    <row r="35" spans="2:4" ht="15.75" x14ac:dyDescent="0.25">
      <c r="B35" s="8"/>
      <c r="C35" s="8"/>
      <c r="D35" s="8"/>
    </row>
    <row r="36" spans="2:4" ht="15.75" x14ac:dyDescent="0.25">
      <c r="B36" s="8"/>
      <c r="C36" s="8"/>
      <c r="D36" s="8"/>
    </row>
    <row r="42" spans="2:4" ht="15.75" x14ac:dyDescent="0.25">
      <c r="B42" s="8"/>
      <c r="C42" s="8"/>
      <c r="D42" s="8"/>
    </row>
    <row r="43" spans="2:4" ht="15.75" x14ac:dyDescent="0.25">
      <c r="B43" s="8"/>
      <c r="C43" s="8"/>
      <c r="D43" s="8"/>
    </row>
    <row r="44" spans="2:4" ht="15.75" x14ac:dyDescent="0.25">
      <c r="B44" s="8"/>
      <c r="C44" s="8"/>
      <c r="D44" s="8"/>
    </row>
    <row r="45" spans="2:4" ht="15.75" x14ac:dyDescent="0.25">
      <c r="B45" s="6"/>
      <c r="C45" s="6"/>
      <c r="D45" s="6"/>
    </row>
  </sheetData>
  <phoneticPr fontId="11" type="noConversion"/>
  <pageMargins left="0.74803149606299213" right="0.74803149606299213" top="0.98425196850393704" bottom="0.98425196850393704" header="0.51181102362204722" footer="0.51181102362204722"/>
  <pageSetup paperSize="9" scale="76" orientation="portrait" r:id="rId1"/>
  <headerFooter alignWithMargins="0"/>
  <rowBreaks count="1" manualBreakCount="1">
    <brk id="37" max="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50"/>
    <pageSetUpPr fitToPage="1"/>
  </sheetPr>
  <dimension ref="A1:A49"/>
  <sheetViews>
    <sheetView showGridLines="0" zoomScaleNormal="100" workbookViewId="0"/>
  </sheetViews>
  <sheetFormatPr defaultRowHeight="15" x14ac:dyDescent="0.2"/>
  <cols>
    <col min="1" max="1" width="106" style="134" customWidth="1"/>
  </cols>
  <sheetData>
    <row r="1" spans="1:1" ht="15.75" x14ac:dyDescent="0.25">
      <c r="A1" s="143"/>
    </row>
    <row r="2" spans="1:1" ht="15.75" x14ac:dyDescent="0.25">
      <c r="A2" s="143"/>
    </row>
    <row r="4" spans="1:1" ht="15.75" x14ac:dyDescent="0.25">
      <c r="A4" s="140"/>
    </row>
    <row r="5" spans="1:1" x14ac:dyDescent="0.2">
      <c r="A5" s="141"/>
    </row>
    <row r="6" spans="1:1" x14ac:dyDescent="0.2">
      <c r="A6" s="141"/>
    </row>
    <row r="7" spans="1:1" x14ac:dyDescent="0.2">
      <c r="A7" s="141"/>
    </row>
    <row r="8" spans="1:1" x14ac:dyDescent="0.2">
      <c r="A8" s="141"/>
    </row>
    <row r="9" spans="1:1" x14ac:dyDescent="0.2">
      <c r="A9" s="141"/>
    </row>
    <row r="10" spans="1:1" x14ac:dyDescent="0.2">
      <c r="A10" s="141"/>
    </row>
    <row r="11" spans="1:1" x14ac:dyDescent="0.2">
      <c r="A11" s="141"/>
    </row>
    <row r="12" spans="1:1" x14ac:dyDescent="0.2">
      <c r="A12" s="141"/>
    </row>
    <row r="13" spans="1:1" x14ac:dyDescent="0.2">
      <c r="A13" s="142"/>
    </row>
    <row r="14" spans="1:1" x14ac:dyDescent="0.2">
      <c r="A14" s="141"/>
    </row>
    <row r="15" spans="1:1" x14ac:dyDescent="0.2">
      <c r="A15" s="141"/>
    </row>
    <row r="16" spans="1:1" x14ac:dyDescent="0.2">
      <c r="A16" s="141"/>
    </row>
    <row r="17" spans="1:1" x14ac:dyDescent="0.2">
      <c r="A17" s="141"/>
    </row>
    <row r="18" spans="1:1" x14ac:dyDescent="0.2">
      <c r="A18" s="141"/>
    </row>
    <row r="19" spans="1:1" x14ac:dyDescent="0.2">
      <c r="A19" s="141"/>
    </row>
    <row r="20" spans="1:1" x14ac:dyDescent="0.2">
      <c r="A20" s="141"/>
    </row>
    <row r="21" spans="1:1" x14ac:dyDescent="0.2">
      <c r="A21" s="141"/>
    </row>
    <row r="23" spans="1:1" x14ac:dyDescent="0.2">
      <c r="A23" s="141"/>
    </row>
    <row r="48" spans="1:1" x14ac:dyDescent="0.2">
      <c r="A48" s="141"/>
    </row>
    <row r="49" spans="1:1" x14ac:dyDescent="0.2">
      <c r="A49" s="142"/>
    </row>
  </sheetData>
  <phoneticPr fontId="11" type="noConversion"/>
  <pageMargins left="0.74803149606299213" right="0.74803149606299213" top="0.98425196850393704" bottom="0.98425196850393704" header="0.51181102362204722" footer="0.51181102362204722"/>
  <pageSetup paperSize="9" scale="50"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66FFFF"/>
    <pageSetUpPr fitToPage="1"/>
  </sheetPr>
  <dimension ref="A1:M54"/>
  <sheetViews>
    <sheetView showGridLines="0" zoomScaleNormal="100" workbookViewId="0"/>
  </sheetViews>
  <sheetFormatPr defaultRowHeight="12.75" x14ac:dyDescent="0.2"/>
  <cols>
    <col min="1" max="1" width="13.28515625" customWidth="1"/>
    <col min="2" max="9" width="13.7109375" customWidth="1"/>
    <col min="10" max="10" width="9.140625" style="158"/>
    <col min="12" max="13" width="12.28515625" bestFit="1" customWidth="1"/>
  </cols>
  <sheetData>
    <row r="1" spans="1:13" ht="18" x14ac:dyDescent="0.25">
      <c r="A1" s="152" t="s">
        <v>1334</v>
      </c>
    </row>
    <row r="3" spans="1:13" x14ac:dyDescent="0.2">
      <c r="A3" s="57" t="s">
        <v>26</v>
      </c>
      <c r="F3" s="78" t="s">
        <v>1374</v>
      </c>
    </row>
    <row r="4" spans="1:13" x14ac:dyDescent="0.2">
      <c r="A4" s="58" t="s">
        <v>1451</v>
      </c>
      <c r="F4" s="79" t="s">
        <v>1451</v>
      </c>
    </row>
    <row r="6" spans="1:13" s="126" customFormat="1" x14ac:dyDescent="0.2">
      <c r="A6" s="123" t="s">
        <v>45</v>
      </c>
      <c r="B6" s="124" t="s">
        <v>46</v>
      </c>
      <c r="C6" s="419" t="s">
        <v>29</v>
      </c>
      <c r="D6" s="420"/>
      <c r="E6" s="125">
        <v>0.95</v>
      </c>
      <c r="F6" s="419" t="s">
        <v>47</v>
      </c>
      <c r="G6" s="421"/>
      <c r="H6" s="419" t="s">
        <v>48</v>
      </c>
      <c r="I6" s="421"/>
      <c r="J6" s="159"/>
    </row>
    <row r="7" spans="1:13" s="126" customFormat="1" ht="25.5" x14ac:dyDescent="0.2">
      <c r="A7" s="127"/>
      <c r="B7" s="128" t="s">
        <v>33</v>
      </c>
      <c r="C7" s="129" t="s">
        <v>33</v>
      </c>
      <c r="D7" s="130" t="s">
        <v>34</v>
      </c>
      <c r="E7" s="130" t="s">
        <v>49</v>
      </c>
      <c r="F7" s="129" t="s">
        <v>33</v>
      </c>
      <c r="G7" s="131" t="s">
        <v>34</v>
      </c>
      <c r="H7" s="129" t="s">
        <v>33</v>
      </c>
      <c r="I7" s="131" t="s">
        <v>34</v>
      </c>
      <c r="J7" s="159"/>
    </row>
    <row r="8" spans="1:13" x14ac:dyDescent="0.2">
      <c r="A8" s="417" t="s">
        <v>50</v>
      </c>
      <c r="B8" s="18">
        <v>566355</v>
      </c>
      <c r="C8" s="19">
        <v>316751</v>
      </c>
      <c r="D8" s="20"/>
      <c r="E8" s="60" t="str">
        <f t="shared" ref="E8:E40" si="0">IF(ISNUMBER(D8),TEXT(((2*C8)+(1.96^2)-(1.96*((1.96^2)+(4*C8*(100%-D8)))^0.5))/(2*(B8+(1.96^2))),"0.0%")&amp;" - "&amp;TEXT(((2*C8)+(1.96^2)+(1.96*((1.96^2)+(4*C8*(100%-D8)))^0.5))/(2*(B8+(1.96^2))),"0.0%"),"")</f>
        <v/>
      </c>
      <c r="F8" s="19">
        <v>171453</v>
      </c>
      <c r="G8" s="61"/>
      <c r="H8" s="19">
        <v>78151</v>
      </c>
      <c r="I8" s="61">
        <v>0.13798942359474181</v>
      </c>
      <c r="J8" s="160"/>
      <c r="K8" s="62"/>
    </row>
    <row r="9" spans="1:13" x14ac:dyDescent="0.2">
      <c r="A9" s="59" t="s">
        <v>51</v>
      </c>
      <c r="B9" s="18">
        <v>576935</v>
      </c>
      <c r="C9" s="19">
        <v>363549</v>
      </c>
      <c r="D9" s="20"/>
      <c r="E9" s="60" t="str">
        <f t="shared" si="0"/>
        <v/>
      </c>
      <c r="F9" s="19">
        <v>181655</v>
      </c>
      <c r="G9" s="61"/>
      <c r="H9" s="19">
        <v>31731</v>
      </c>
      <c r="I9" s="61">
        <v>5.499926334855746E-2</v>
      </c>
      <c r="J9" s="160"/>
      <c r="K9" s="62"/>
    </row>
    <row r="10" spans="1:13" x14ac:dyDescent="0.2">
      <c r="A10" s="59" t="s">
        <v>52</v>
      </c>
      <c r="B10" s="18">
        <v>583011</v>
      </c>
      <c r="C10" s="19">
        <v>385909</v>
      </c>
      <c r="D10" s="20">
        <f>C10/B10</f>
        <v>0.66192404603000632</v>
      </c>
      <c r="E10" s="60" t="str">
        <f>IF(ISNUMBER(D10),TEXT(((2*C10)+(1.96^2)-(1.96*((1.96^2)+(4*C10*(100%-D10)))^0.5))/(2*(B10+(1.96^2))),"0.0%")&amp;" - "&amp;TEXT(((2*C10)+(1.96^2)+(1.96*((1.96^2)+(4*C10*(100%-D10)))^0.5))/(2*(B10+(1.96^2))),"0.0%"),"")</f>
        <v>66.1% - 66.3%</v>
      </c>
      <c r="F10" s="19">
        <v>172801</v>
      </c>
      <c r="G10" s="61">
        <v>0.296394064605985</v>
      </c>
      <c r="H10" s="19">
        <v>24301</v>
      </c>
      <c r="I10" s="61">
        <v>4.1681889364008566E-2</v>
      </c>
      <c r="J10" s="160"/>
      <c r="K10" s="62"/>
      <c r="L10" s="63"/>
      <c r="M10" s="63"/>
    </row>
    <row r="11" spans="1:13" x14ac:dyDescent="0.2">
      <c r="A11" s="59" t="s">
        <v>53</v>
      </c>
      <c r="B11" s="18">
        <v>601262</v>
      </c>
      <c r="C11" s="19">
        <v>409317</v>
      </c>
      <c r="D11" s="20">
        <f t="shared" ref="D11:D17" si="1">C11/B11</f>
        <v>0.68076312822030993</v>
      </c>
      <c r="E11" s="60" t="str">
        <f t="shared" si="0"/>
        <v>68.0% - 68.2%</v>
      </c>
      <c r="F11" s="19">
        <v>178288</v>
      </c>
      <c r="G11" s="61">
        <v>0.296522979998736</v>
      </c>
      <c r="H11" s="19">
        <v>13657</v>
      </c>
      <c r="I11" s="61">
        <v>2.2713891780954058E-2</v>
      </c>
      <c r="J11" s="160"/>
      <c r="K11" s="62"/>
      <c r="L11" s="63"/>
      <c r="M11" s="63"/>
    </row>
    <row r="12" spans="1:13" x14ac:dyDescent="0.2">
      <c r="A12" s="59" t="s">
        <v>54</v>
      </c>
      <c r="B12" s="18">
        <v>634035</v>
      </c>
      <c r="C12" s="19">
        <v>443226.66666670004</v>
      </c>
      <c r="D12" s="20">
        <f t="shared" si="1"/>
        <v>0.6990570972686051</v>
      </c>
      <c r="E12" s="60" t="str">
        <f t="shared" si="0"/>
        <v>69.8% - 70.0%</v>
      </c>
      <c r="F12" s="19">
        <v>180118.66666669998</v>
      </c>
      <c r="G12" s="61">
        <v>0.28408316049855287</v>
      </c>
      <c r="H12" s="19">
        <v>10689.6666666</v>
      </c>
      <c r="I12" s="61">
        <v>1.6859742232842034E-2</v>
      </c>
      <c r="J12" s="160"/>
      <c r="K12" s="62"/>
      <c r="L12" s="63"/>
      <c r="M12" s="63"/>
    </row>
    <row r="13" spans="1:13" x14ac:dyDescent="0.2">
      <c r="A13" s="59" t="s">
        <v>37</v>
      </c>
      <c r="B13" s="18">
        <v>640681</v>
      </c>
      <c r="C13" s="19">
        <v>459430</v>
      </c>
      <c r="D13" s="20">
        <f t="shared" si="1"/>
        <v>0.71709633967606345</v>
      </c>
      <c r="E13" s="60" t="str">
        <f t="shared" si="0"/>
        <v>71.6% - 71.8%</v>
      </c>
      <c r="F13" s="19">
        <v>171403</v>
      </c>
      <c r="G13" s="61">
        <v>0.26753251618200008</v>
      </c>
      <c r="H13" s="19">
        <v>9848</v>
      </c>
      <c r="I13" s="61">
        <v>1.5371144141936471E-2</v>
      </c>
      <c r="J13" s="160"/>
      <c r="K13" s="62"/>
      <c r="L13" s="63"/>
      <c r="M13" s="63"/>
    </row>
    <row r="14" spans="1:13" x14ac:dyDescent="0.2">
      <c r="A14" s="59" t="s">
        <v>38</v>
      </c>
      <c r="B14" s="18">
        <v>652957</v>
      </c>
      <c r="C14" s="19">
        <v>474865</v>
      </c>
      <c r="D14" s="20">
        <f t="shared" si="1"/>
        <v>0.7272530962988375</v>
      </c>
      <c r="E14" s="60" t="str">
        <f t="shared" si="0"/>
        <v>72.6% - 72.8%</v>
      </c>
      <c r="F14" s="19">
        <v>168928</v>
      </c>
      <c r="G14" s="61">
        <v>0.25871228886435094</v>
      </c>
      <c r="H14" s="19">
        <v>9164</v>
      </c>
      <c r="I14" s="61">
        <v>1.4034614836811612E-2</v>
      </c>
      <c r="J14" s="160"/>
      <c r="K14" s="62"/>
      <c r="L14" s="63"/>
      <c r="M14" s="63"/>
    </row>
    <row r="15" spans="1:13" x14ac:dyDescent="0.2">
      <c r="A15" s="59" t="s">
        <v>39</v>
      </c>
      <c r="B15" s="18">
        <v>659238</v>
      </c>
      <c r="C15" s="19">
        <v>485780</v>
      </c>
      <c r="D15" s="20">
        <f t="shared" si="1"/>
        <v>0.73688106571526524</v>
      </c>
      <c r="E15" s="60" t="str">
        <f t="shared" si="0"/>
        <v>73.6% - 73.8%</v>
      </c>
      <c r="F15" s="19">
        <v>166024</v>
      </c>
      <c r="G15" s="61">
        <v>0.25184227850943058</v>
      </c>
      <c r="H15" s="19">
        <v>7434</v>
      </c>
      <c r="I15" s="61">
        <v>1.1276655775304215E-2</v>
      </c>
      <c r="J15" s="160"/>
      <c r="K15" s="62"/>
      <c r="L15" s="63"/>
      <c r="M15" s="63"/>
    </row>
    <row r="16" spans="1:13" x14ac:dyDescent="0.2">
      <c r="A16" s="59" t="s">
        <v>40</v>
      </c>
      <c r="B16" s="18">
        <v>664683</v>
      </c>
      <c r="C16" s="19">
        <v>491837</v>
      </c>
      <c r="D16" s="20">
        <f t="shared" si="1"/>
        <v>0.7399572427758796</v>
      </c>
      <c r="E16" s="60" t="str">
        <f t="shared" si="0"/>
        <v>73.9% - 74.1%</v>
      </c>
      <c r="F16" s="19">
        <v>166030</v>
      </c>
      <c r="G16" s="27">
        <v>0.24978824492276769</v>
      </c>
      <c r="H16" s="19">
        <v>6816</v>
      </c>
      <c r="I16" s="64">
        <v>1.0254512301352674E-2</v>
      </c>
      <c r="J16" s="160"/>
      <c r="K16" s="62"/>
      <c r="L16" s="63"/>
      <c r="M16" s="63"/>
    </row>
    <row r="17" spans="1:13" x14ac:dyDescent="0.2">
      <c r="A17" s="59" t="s">
        <v>41</v>
      </c>
      <c r="B17" s="18">
        <v>658112</v>
      </c>
      <c r="C17" s="19">
        <v>486057</v>
      </c>
      <c r="D17" s="20">
        <f t="shared" si="1"/>
        <v>0.73856273704171937</v>
      </c>
      <c r="E17" s="60" t="str">
        <f t="shared" si="0"/>
        <v>73.7% - 74.0%</v>
      </c>
      <c r="F17" s="19">
        <v>165047</v>
      </c>
      <c r="G17" s="61">
        <v>0.251</v>
      </c>
      <c r="H17" s="19">
        <v>7008</v>
      </c>
      <c r="I17" s="61">
        <v>1.0999999999999999E-2</v>
      </c>
      <c r="J17" s="160"/>
      <c r="K17" s="62"/>
      <c r="L17" s="63"/>
      <c r="M17" s="63"/>
    </row>
    <row r="18" spans="1:13" x14ac:dyDescent="0.2">
      <c r="A18" s="59" t="s">
        <v>1373</v>
      </c>
      <c r="B18" s="92">
        <f>SUM(B21:B24)</f>
        <v>614346</v>
      </c>
      <c r="C18" s="92">
        <f>SUM(C21:C24)</f>
        <v>454316.58</v>
      </c>
      <c r="D18" s="20">
        <f>C18/B18</f>
        <v>0.73951255481438805</v>
      </c>
      <c r="E18" s="60" t="str">
        <f t="shared" ref="E18:E19" si="2">IF(ISNUMBER(D18),TEXT(((2*C18)+(1.96^2)-(1.96*((1.96^2)+(4*C18*(100%-D18)))^0.5))/(2*(B18+(1.96^2))),"0.0%")&amp;" - "&amp;TEXT(((2*C18)+(1.96^2)+(1.96*((1.96^2)+(4*C18*(100%-D18)))^0.5))/(2*(B18+(1.96^2))),"0.0%"),"")</f>
        <v>73.8% - 74.1%</v>
      </c>
      <c r="F18" s="92">
        <f>SUM(F21:F24)</f>
        <v>147266.42000000001</v>
      </c>
      <c r="G18" s="61">
        <f>F18/B18</f>
        <v>0.23971250728416887</v>
      </c>
      <c r="H18" s="92">
        <f>SUM(H21:H24)</f>
        <v>12763</v>
      </c>
      <c r="I18" s="64">
        <f>H18/B18</f>
        <v>2.077493790144316E-2</v>
      </c>
      <c r="J18" s="160"/>
      <c r="K18" s="62"/>
      <c r="L18" s="63"/>
      <c r="M18" s="63"/>
    </row>
    <row r="19" spans="1:13" x14ac:dyDescent="0.2">
      <c r="A19" s="380" t="s">
        <v>1524</v>
      </c>
      <c r="B19" s="92">
        <f>SUM(B25:B28)</f>
        <v>634378</v>
      </c>
      <c r="C19" s="92">
        <f>SUM(C25:C28)</f>
        <v>471561</v>
      </c>
      <c r="D19" s="20">
        <f>C19/B19</f>
        <v>0.74334387384177891</v>
      </c>
      <c r="E19" s="60" t="str">
        <f t="shared" si="2"/>
        <v>74.2% - 74.4%</v>
      </c>
      <c r="F19" s="92">
        <f>SUM(F25:F28)</f>
        <v>150329</v>
      </c>
      <c r="G19" s="61">
        <f>F19/B19</f>
        <v>0.23697070201047324</v>
      </c>
      <c r="H19" s="92">
        <f>SUM(H25:H28)</f>
        <v>12488</v>
      </c>
      <c r="I19" s="64">
        <f>H19/B19</f>
        <v>1.9685424147747873E-2</v>
      </c>
      <c r="J19" s="160"/>
      <c r="K19" s="62"/>
      <c r="L19" s="63"/>
      <c r="M19" s="63"/>
    </row>
    <row r="20" spans="1:13" x14ac:dyDescent="0.2">
      <c r="A20" s="59"/>
      <c r="B20" s="18"/>
      <c r="C20" s="19"/>
      <c r="D20" s="20"/>
      <c r="E20" s="60"/>
      <c r="F20" s="19"/>
      <c r="G20" s="61"/>
      <c r="H20" s="19"/>
      <c r="I20" s="61"/>
      <c r="J20" s="160"/>
      <c r="K20" s="62"/>
      <c r="L20" s="63"/>
      <c r="M20" s="63"/>
    </row>
    <row r="21" spans="1:13" x14ac:dyDescent="0.2">
      <c r="A21" s="59" t="s">
        <v>65</v>
      </c>
      <c r="B21" s="92">
        <v>149091</v>
      </c>
      <c r="C21" s="19">
        <v>110439.5</v>
      </c>
      <c r="D21" s="20">
        <f>C21/B21</f>
        <v>0.74075229222421202</v>
      </c>
      <c r="E21" s="60" t="str">
        <f>IF(ISNUMBER(D21),TEXT(((2*C21)+(1.96^2)-(1.96*((1.96^2)+(4*C21*(100%-D21)))^0.5))/(2*(B21+(1.96^2))),"0.0%")&amp;" - "&amp;TEXT(((2*C21)+(1.96^2)+(1.96*((1.96^2)+(4*C21*(100%-D21)))^0.5))/(2*(B21+(1.96^2))),"0.0%"),"")</f>
        <v>73.9% - 74.3%</v>
      </c>
      <c r="F21" s="19">
        <v>35949.5</v>
      </c>
      <c r="G21" s="61">
        <f>F21/B21</f>
        <v>0.24112454809478776</v>
      </c>
      <c r="H21" s="19">
        <v>2702</v>
      </c>
      <c r="I21" s="64">
        <f>H21/B21</f>
        <v>1.8123159681000194E-2</v>
      </c>
      <c r="J21" s="160">
        <v>0</v>
      </c>
      <c r="K21" s="62"/>
      <c r="L21" s="63"/>
      <c r="M21" s="63"/>
    </row>
    <row r="22" spans="1:13" x14ac:dyDescent="0.2">
      <c r="A22" s="59" t="s">
        <v>66</v>
      </c>
      <c r="B22" s="92">
        <v>158213</v>
      </c>
      <c r="C22" s="19">
        <v>117376.4</v>
      </c>
      <c r="D22" s="20">
        <f t="shared" ref="D22:D24" si="3">C22/B22</f>
        <v>0.74188846681372578</v>
      </c>
      <c r="E22" s="60" t="str">
        <f>IF(ISNUMBER(D22),TEXT(((2*C22)+(1.96^2)-(1.96*((1.96^2)+(4*C22*(100%-D22)))^0.5))/(2*(B22+(1.96^2))),"0.0%")&amp;" - "&amp;TEXT(((2*C22)+(1.96^2)+(1.96*((1.96^2)+(4*C22*(100%-D22)))^0.5))/(2*(B22+(1.96^2))),"0.0%"),"")</f>
        <v>74.0% - 74.4%</v>
      </c>
      <c r="F22" s="19">
        <v>37780.6</v>
      </c>
      <c r="G22" s="61">
        <f t="shared" ref="G22:G24" si="4">F22/B22</f>
        <v>0.2387958005979281</v>
      </c>
      <c r="H22" s="19">
        <v>3056</v>
      </c>
      <c r="I22" s="64">
        <f t="shared" ref="I22:I28" si="5">H22/B22</f>
        <v>1.9315732588346089E-2</v>
      </c>
      <c r="J22" s="160">
        <v>0</v>
      </c>
      <c r="K22" s="62"/>
      <c r="L22" s="63"/>
      <c r="M22" s="63"/>
    </row>
    <row r="23" spans="1:13" x14ac:dyDescent="0.2">
      <c r="A23" s="59" t="s">
        <v>67</v>
      </c>
      <c r="B23" s="92">
        <v>153514</v>
      </c>
      <c r="C23" s="19">
        <v>113160.68000000001</v>
      </c>
      <c r="D23" s="20">
        <f t="shared" si="3"/>
        <v>0.73713589640032839</v>
      </c>
      <c r="E23" s="60" t="str">
        <f t="shared" si="0"/>
        <v>73.5% - 73.9%</v>
      </c>
      <c r="F23" s="19">
        <v>37494.32</v>
      </c>
      <c r="G23" s="61">
        <f t="shared" si="4"/>
        <v>0.24424039501283271</v>
      </c>
      <c r="H23" s="19">
        <v>2859</v>
      </c>
      <c r="I23" s="64">
        <f t="shared" si="5"/>
        <v>1.8623708586838986E-2</v>
      </c>
      <c r="J23" s="160">
        <v>0</v>
      </c>
      <c r="K23" s="62"/>
      <c r="L23" s="63"/>
      <c r="M23" s="63"/>
    </row>
    <row r="24" spans="1:13" x14ac:dyDescent="0.2">
      <c r="A24" s="59" t="s">
        <v>68</v>
      </c>
      <c r="B24" s="92">
        <v>153528</v>
      </c>
      <c r="C24" s="19">
        <v>113340</v>
      </c>
      <c r="D24" s="20">
        <f t="shared" si="3"/>
        <v>0.73823667344067534</v>
      </c>
      <c r="E24" s="60" t="str">
        <f t="shared" si="0"/>
        <v>73.6% - 74.0%</v>
      </c>
      <c r="F24" s="19">
        <v>36042</v>
      </c>
      <c r="G24" s="61">
        <f t="shared" si="4"/>
        <v>0.23475848053775208</v>
      </c>
      <c r="H24" s="19">
        <v>4146</v>
      </c>
      <c r="I24" s="64">
        <f t="shared" si="5"/>
        <v>2.7004846021572611E-2</v>
      </c>
      <c r="J24" s="160">
        <v>0</v>
      </c>
      <c r="K24" s="62"/>
      <c r="L24" s="63"/>
      <c r="M24" s="63"/>
    </row>
    <row r="25" spans="1:13" x14ac:dyDescent="0.2">
      <c r="A25" s="59" t="s">
        <v>1381</v>
      </c>
      <c r="B25" s="18">
        <f>T6_CCGBFI_201415!E9</f>
        <v>158329</v>
      </c>
      <c r="C25" s="19">
        <f>T6_CCGBFI_201415!J9</f>
        <v>117667</v>
      </c>
      <c r="D25" s="20">
        <f>C25/B25</f>
        <v>0.74318033967245423</v>
      </c>
      <c r="E25" s="60" t="str">
        <f t="shared" ref="E25:E28" si="6">IF(ISNUMBER(D25),TEXT(((2*C25)+(1.96^2)-(1.96*((1.96^2)+(4*C25*(100%-D25)))^0.5))/(2*(B25+(1.96^2))),"0.0%")&amp;" - "&amp;TEXT(((2*C25)+(1.96^2)+(1.96*((1.96^2)+(4*C25*(100%-D25)))^0.5))/(2*(B25+(1.96^2))),"0.0%"),"")</f>
        <v>74.1% - 74.5%</v>
      </c>
      <c r="F25" s="19">
        <f>T6_CCGBFI_201415!I9</f>
        <v>36825</v>
      </c>
      <c r="G25" s="61">
        <f>F25/B25</f>
        <v>0.2325853128611941</v>
      </c>
      <c r="H25" s="19">
        <f>T6_CCGBFI_201415!Y9</f>
        <v>3837</v>
      </c>
      <c r="I25" s="64">
        <f t="shared" si="5"/>
        <v>2.4234347466351711E-2</v>
      </c>
      <c r="J25" s="160">
        <v>0</v>
      </c>
      <c r="K25" s="62"/>
      <c r="L25" s="63"/>
      <c r="M25" s="63"/>
    </row>
    <row r="26" spans="1:13" x14ac:dyDescent="0.2">
      <c r="A26" s="59" t="s">
        <v>1388</v>
      </c>
      <c r="B26" s="18">
        <f>T6_CCGBFI_201415!F9</f>
        <v>165983</v>
      </c>
      <c r="C26" s="19">
        <f>T6_CCGBFI_201415!N9</f>
        <v>123802</v>
      </c>
      <c r="D26" s="20">
        <f t="shared" ref="D26:D28" si="7">C26/B26</f>
        <v>0.74587156516028752</v>
      </c>
      <c r="E26" s="60" t="str">
        <f t="shared" si="6"/>
        <v>74.4% - 74.8%</v>
      </c>
      <c r="F26" s="19">
        <f>T6_CCGBFI_201415!M9</f>
        <v>39452</v>
      </c>
      <c r="G26" s="61">
        <f t="shared" ref="G26:G28" si="8">F26/B26</f>
        <v>0.23768699204135363</v>
      </c>
      <c r="H26" s="19">
        <f>T6_CCGBFI_201415!AA9</f>
        <v>2729</v>
      </c>
      <c r="I26" s="64">
        <f t="shared" si="5"/>
        <v>1.6441442798358869E-2</v>
      </c>
      <c r="J26" s="160">
        <v>0</v>
      </c>
      <c r="K26" s="62"/>
      <c r="L26" s="63"/>
      <c r="M26" s="63"/>
    </row>
    <row r="27" spans="1:13" x14ac:dyDescent="0.2">
      <c r="A27" s="59" t="s">
        <v>1389</v>
      </c>
      <c r="B27" s="18">
        <f>T6_CCGBFI_201415!G9</f>
        <v>158087</v>
      </c>
      <c r="C27" s="19">
        <f>T6_CCGBFI_201415!R9</f>
        <v>117235</v>
      </c>
      <c r="D27" s="20">
        <f t="shared" si="7"/>
        <v>0.74158532959699408</v>
      </c>
      <c r="E27" s="60" t="str">
        <f t="shared" si="6"/>
        <v>73.9% - 74.4%</v>
      </c>
      <c r="F27" s="19">
        <f>T6_CCGBFI_201415!Q9</f>
        <v>37780</v>
      </c>
      <c r="G27" s="61">
        <f t="shared" si="8"/>
        <v>0.23898233251310988</v>
      </c>
      <c r="H27" s="19">
        <f>T6_CCGBFI_201415!AC9</f>
        <v>3072</v>
      </c>
      <c r="I27" s="64">
        <f t="shared" si="5"/>
        <v>1.9432337889896071E-2</v>
      </c>
      <c r="J27" s="160"/>
      <c r="K27" s="62"/>
      <c r="L27" s="63"/>
      <c r="M27" s="63"/>
    </row>
    <row r="28" spans="1:13" x14ac:dyDescent="0.2">
      <c r="A28" s="59" t="s">
        <v>1390</v>
      </c>
      <c r="B28" s="18">
        <f>T6_CCGBFI_201415!H9</f>
        <v>151979</v>
      </c>
      <c r="C28" s="19">
        <f>T6_CCGBFI_201415!V9</f>
        <v>112857</v>
      </c>
      <c r="D28" s="20">
        <f t="shared" si="7"/>
        <v>0.74258285684206371</v>
      </c>
      <c r="E28" s="60" t="str">
        <f t="shared" si="6"/>
        <v>74.0% - 74.5%</v>
      </c>
      <c r="F28" s="19">
        <f>T6_CCGBFI_201415!U9</f>
        <v>36272</v>
      </c>
      <c r="G28" s="61">
        <f t="shared" si="8"/>
        <v>0.23866455233946796</v>
      </c>
      <c r="H28" s="19">
        <f>T6_CCGBFI_201415!AE9</f>
        <v>2850</v>
      </c>
      <c r="I28" s="64">
        <f t="shared" si="5"/>
        <v>1.8752590818468341E-2</v>
      </c>
      <c r="J28" s="160"/>
      <c r="K28" s="62"/>
      <c r="L28" s="63"/>
      <c r="M28" s="63"/>
    </row>
    <row r="29" spans="1:13" x14ac:dyDescent="0.2">
      <c r="A29" s="59"/>
      <c r="B29" s="18"/>
      <c r="C29" s="19"/>
      <c r="D29" s="20"/>
      <c r="E29" s="60" t="str">
        <f t="shared" si="0"/>
        <v/>
      </c>
      <c r="F29" s="19"/>
      <c r="G29" s="61"/>
      <c r="H29" s="19"/>
      <c r="I29" s="61"/>
      <c r="J29" s="160"/>
      <c r="K29" s="62"/>
      <c r="L29" s="63"/>
      <c r="M29" s="63"/>
    </row>
    <row r="30" spans="1:13" x14ac:dyDescent="0.2">
      <c r="A30" s="59"/>
      <c r="B30" s="18"/>
      <c r="C30" s="19"/>
      <c r="D30" s="20"/>
      <c r="E30" s="60" t="str">
        <f t="shared" si="0"/>
        <v/>
      </c>
      <c r="F30" s="19"/>
      <c r="G30" s="61"/>
      <c r="H30" s="19"/>
      <c r="I30" s="61"/>
      <c r="J30" s="160"/>
      <c r="K30" s="62"/>
      <c r="L30" s="63"/>
      <c r="M30" s="63"/>
    </row>
    <row r="31" spans="1:13" x14ac:dyDescent="0.2">
      <c r="A31" s="59"/>
      <c r="B31" s="18"/>
      <c r="C31" s="19"/>
      <c r="D31" s="20"/>
      <c r="E31" s="60" t="str">
        <f t="shared" si="0"/>
        <v/>
      </c>
      <c r="F31" s="19"/>
      <c r="G31" s="61"/>
      <c r="H31" s="19"/>
      <c r="I31" s="61"/>
      <c r="J31" s="160"/>
      <c r="K31" s="62"/>
      <c r="L31" s="63"/>
      <c r="M31" s="63"/>
    </row>
    <row r="32" spans="1:13" x14ac:dyDescent="0.2">
      <c r="A32" s="59"/>
      <c r="B32" s="18"/>
      <c r="C32" s="19"/>
      <c r="D32" s="20"/>
      <c r="E32" s="60" t="str">
        <f t="shared" si="0"/>
        <v/>
      </c>
      <c r="F32" s="19"/>
      <c r="G32" s="61"/>
      <c r="H32" s="19"/>
      <c r="I32" s="61"/>
      <c r="J32" s="160"/>
      <c r="K32" s="62"/>
      <c r="L32" s="63"/>
      <c r="M32" s="63"/>
    </row>
    <row r="33" spans="1:13" x14ac:dyDescent="0.2">
      <c r="A33" s="59"/>
      <c r="B33" s="18"/>
      <c r="C33" s="19"/>
      <c r="D33" s="20"/>
      <c r="E33" s="60" t="str">
        <f t="shared" si="0"/>
        <v/>
      </c>
      <c r="F33" s="19"/>
      <c r="G33" s="61"/>
      <c r="H33" s="19"/>
      <c r="I33" s="61"/>
      <c r="J33" s="160"/>
      <c r="K33" s="62"/>
      <c r="L33" s="63"/>
      <c r="M33" s="63"/>
    </row>
    <row r="34" spans="1:13" x14ac:dyDescent="0.2">
      <c r="A34" s="59"/>
      <c r="B34" s="18"/>
      <c r="C34" s="19"/>
      <c r="D34" s="20"/>
      <c r="E34" s="60" t="str">
        <f t="shared" si="0"/>
        <v/>
      </c>
      <c r="F34" s="19"/>
      <c r="G34" s="61"/>
      <c r="H34" s="19"/>
      <c r="I34" s="61"/>
      <c r="J34" s="160"/>
      <c r="K34" s="62"/>
      <c r="L34" s="63"/>
      <c r="M34" s="63"/>
    </row>
    <row r="35" spans="1:13" x14ac:dyDescent="0.2">
      <c r="A35" s="59"/>
      <c r="B35" s="18"/>
      <c r="C35" s="19"/>
      <c r="D35" s="20"/>
      <c r="E35" s="60" t="str">
        <f t="shared" si="0"/>
        <v/>
      </c>
      <c r="F35" s="19"/>
      <c r="G35" s="61"/>
      <c r="H35" s="19"/>
      <c r="I35" s="61"/>
      <c r="J35" s="160"/>
      <c r="K35" s="62"/>
      <c r="L35" s="63"/>
      <c r="M35" s="63"/>
    </row>
    <row r="36" spans="1:13" x14ac:dyDescent="0.2">
      <c r="A36" s="59"/>
      <c r="B36" s="18"/>
      <c r="C36" s="19"/>
      <c r="D36" s="20"/>
      <c r="E36" s="60" t="str">
        <f t="shared" si="0"/>
        <v/>
      </c>
      <c r="F36" s="19"/>
      <c r="G36" s="61"/>
      <c r="H36" s="19"/>
      <c r="I36" s="61"/>
      <c r="J36" s="160"/>
      <c r="K36" s="62"/>
      <c r="L36" s="63"/>
      <c r="M36" s="63"/>
    </row>
    <row r="37" spans="1:13" x14ac:dyDescent="0.2">
      <c r="A37" s="59"/>
      <c r="B37" s="18"/>
      <c r="C37" s="19"/>
      <c r="D37" s="20"/>
      <c r="E37" s="60" t="str">
        <f t="shared" si="0"/>
        <v/>
      </c>
      <c r="F37" s="19"/>
      <c r="G37" s="61"/>
      <c r="H37" s="19"/>
      <c r="I37" s="61"/>
      <c r="J37" s="160"/>
      <c r="K37" s="62"/>
      <c r="L37" s="63"/>
      <c r="M37" s="63"/>
    </row>
    <row r="38" spans="1:13" x14ac:dyDescent="0.2">
      <c r="A38" s="59"/>
      <c r="B38" s="18"/>
      <c r="C38" s="19"/>
      <c r="D38" s="20"/>
      <c r="E38" s="60" t="str">
        <f t="shared" si="0"/>
        <v/>
      </c>
      <c r="F38" s="19"/>
      <c r="G38" s="61"/>
      <c r="H38" s="19"/>
      <c r="I38" s="61"/>
      <c r="J38" s="160"/>
      <c r="K38" s="62"/>
      <c r="L38" s="63"/>
      <c r="M38" s="63"/>
    </row>
    <row r="39" spans="1:13" x14ac:dyDescent="0.2">
      <c r="A39" s="59"/>
      <c r="B39" s="18"/>
      <c r="C39" s="19"/>
      <c r="D39" s="20"/>
      <c r="E39" s="60" t="str">
        <f t="shared" si="0"/>
        <v/>
      </c>
      <c r="F39" s="19"/>
      <c r="G39" s="61"/>
      <c r="H39" s="19"/>
      <c r="I39" s="61"/>
      <c r="K39" s="62"/>
    </row>
    <row r="40" spans="1:13" x14ac:dyDescent="0.2">
      <c r="A40" s="418"/>
      <c r="B40" s="37"/>
      <c r="C40" s="38"/>
      <c r="D40" s="39"/>
      <c r="E40" s="132" t="str">
        <f t="shared" si="0"/>
        <v/>
      </c>
      <c r="F40" s="38"/>
      <c r="G40" s="65"/>
      <c r="H40" s="38"/>
      <c r="I40" s="65"/>
      <c r="K40" s="62"/>
    </row>
    <row r="41" spans="1:13" x14ac:dyDescent="0.2">
      <c r="K41" s="62"/>
    </row>
    <row r="42" spans="1:13" x14ac:dyDescent="0.2">
      <c r="A42" s="58" t="s">
        <v>42</v>
      </c>
      <c r="K42" s="62"/>
    </row>
    <row r="43" spans="1:13" x14ac:dyDescent="0.2">
      <c r="A43" s="58" t="s">
        <v>43</v>
      </c>
      <c r="K43" s="62"/>
    </row>
    <row r="44" spans="1:13" x14ac:dyDescent="0.2">
      <c r="A44" s="93"/>
      <c r="B44" s="102" t="s">
        <v>293</v>
      </c>
      <c r="C44" s="62"/>
      <c r="D44" s="62"/>
      <c r="E44" s="62"/>
      <c r="J44" s="158">
        <v>1</v>
      </c>
      <c r="K44" s="62"/>
    </row>
    <row r="45" spans="1:13" x14ac:dyDescent="0.2">
      <c r="B45" s="62"/>
      <c r="C45" s="62"/>
      <c r="D45" s="62"/>
      <c r="E45" s="62"/>
      <c r="K45" s="62"/>
    </row>
    <row r="46" spans="1:13" x14ac:dyDescent="0.2">
      <c r="K46" s="62"/>
    </row>
    <row r="47" spans="1:13" x14ac:dyDescent="0.2">
      <c r="K47" s="62"/>
    </row>
    <row r="48" spans="1:13" x14ac:dyDescent="0.2">
      <c r="K48" s="62"/>
    </row>
    <row r="49" spans="11:11" x14ac:dyDescent="0.2">
      <c r="K49" s="62"/>
    </row>
    <row r="50" spans="11:11" x14ac:dyDescent="0.2">
      <c r="K50" s="62"/>
    </row>
    <row r="51" spans="11:11" x14ac:dyDescent="0.2">
      <c r="K51" s="62"/>
    </row>
    <row r="52" spans="11:11" x14ac:dyDescent="0.2">
      <c r="K52" s="62"/>
    </row>
    <row r="53" spans="11:11" x14ac:dyDescent="0.2">
      <c r="K53" s="62"/>
    </row>
    <row r="54" spans="11:11" x14ac:dyDescent="0.2">
      <c r="K54" s="62"/>
    </row>
  </sheetData>
  <mergeCells count="3">
    <mergeCell ref="C6:D6"/>
    <mergeCell ref="F6:G6"/>
    <mergeCell ref="H6:I6"/>
  </mergeCells>
  <conditionalFormatting sqref="I8:I38">
    <cfRule type="cellIs" dxfId="175" priority="9" stopIfTrue="1" operator="greaterThan">
      <formula>0.05</formula>
    </cfRule>
  </conditionalFormatting>
  <conditionalFormatting sqref="I39:I40">
    <cfRule type="cellIs" dxfId="174" priority="8" stopIfTrue="1" operator="greaterThan">
      <formula>0.05</formula>
    </cfRule>
  </conditionalFormatting>
  <conditionalFormatting sqref="B21">
    <cfRule type="expression" dxfId="173" priority="7" stopIfTrue="1">
      <formula>J21=1</formula>
    </cfRule>
  </conditionalFormatting>
  <conditionalFormatting sqref="B22:B24">
    <cfRule type="expression" dxfId="172" priority="6" stopIfTrue="1">
      <formula>J22=1</formula>
    </cfRule>
  </conditionalFormatting>
  <conditionalFormatting sqref="A44">
    <cfRule type="expression" dxfId="171" priority="5" stopIfTrue="1">
      <formula>J44=1</formula>
    </cfRule>
  </conditionalFormatting>
  <conditionalFormatting sqref="B18:B19">
    <cfRule type="expression" dxfId="170" priority="4" stopIfTrue="1">
      <formula>J18=1</formula>
    </cfRule>
  </conditionalFormatting>
  <conditionalFormatting sqref="C18:C19">
    <cfRule type="expression" dxfId="169" priority="3" stopIfTrue="1">
      <formula>K18=1</formula>
    </cfRule>
  </conditionalFormatting>
  <conditionalFormatting sqref="F18:F19">
    <cfRule type="expression" dxfId="168" priority="2" stopIfTrue="1">
      <formula>N18=1</formula>
    </cfRule>
  </conditionalFormatting>
  <conditionalFormatting sqref="H18:H19">
    <cfRule type="expression" dxfId="167" priority="1" stopIfTrue="1">
      <formula>P18=1</formula>
    </cfRule>
  </conditionalFormatting>
  <pageMargins left="0.39370078740157483" right="0.39370078740157483" top="0.39370078740157483" bottom="0.39370078740157483" header="0.51181102362204722" footer="0.51181102362204722"/>
  <pageSetup paperSize="9" scale="85"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66FFFF"/>
    <pageSetUpPr fitToPage="1"/>
  </sheetPr>
  <dimension ref="A1:X54"/>
  <sheetViews>
    <sheetView showGridLines="0" zoomScaleNormal="100" workbookViewId="0"/>
  </sheetViews>
  <sheetFormatPr defaultRowHeight="12.75" x14ac:dyDescent="0.2"/>
  <cols>
    <col min="1" max="1" width="11.140625" style="14" customWidth="1"/>
    <col min="2" max="2" width="15.7109375" style="14" customWidth="1"/>
    <col min="3" max="3" width="10.42578125" style="14" customWidth="1"/>
    <col min="4" max="4" width="9.85546875" style="14" customWidth="1"/>
    <col min="5" max="5" width="15.7109375" style="14" customWidth="1"/>
    <col min="6" max="6" width="13.28515625" style="14" bestFit="1" customWidth="1"/>
    <col min="7" max="7" width="9.140625" style="14"/>
    <col min="8" max="8" width="9.5703125" style="14" bestFit="1" customWidth="1"/>
    <col min="9" max="9" width="9.140625" style="14"/>
    <col min="10" max="10" width="13.42578125" style="14" bestFit="1" customWidth="1"/>
    <col min="11" max="11" width="9.140625" style="14"/>
    <col min="12" max="12" width="12.85546875" style="14" bestFit="1" customWidth="1"/>
    <col min="13" max="13" width="9.140625" style="14"/>
    <col min="14" max="14" width="18.85546875" style="14" bestFit="1" customWidth="1"/>
    <col min="15" max="15" width="9.140625" style="14"/>
    <col min="16" max="16" width="19.5703125" style="178" bestFit="1" customWidth="1"/>
    <col min="17" max="17" width="9.140625" style="178"/>
    <col min="18" max="20" width="20.5703125" style="178" bestFit="1" customWidth="1"/>
    <col min="21" max="24" width="9.140625" style="178"/>
    <col min="25" max="16384" width="9.140625" style="14"/>
  </cols>
  <sheetData>
    <row r="1" spans="1:24" ht="18" x14ac:dyDescent="0.25">
      <c r="A1" s="151" t="s">
        <v>1335</v>
      </c>
    </row>
    <row r="2" spans="1:24" ht="12.75" customHeight="1" x14ac:dyDescent="0.2"/>
    <row r="3" spans="1:24" x14ac:dyDescent="0.2">
      <c r="A3" s="15" t="s">
        <v>26</v>
      </c>
      <c r="G3" s="78" t="s">
        <v>1374</v>
      </c>
    </row>
    <row r="4" spans="1:24" x14ac:dyDescent="0.2">
      <c r="A4" s="16" t="s">
        <v>1451</v>
      </c>
      <c r="G4" s="79" t="s">
        <v>1451</v>
      </c>
    </row>
    <row r="6" spans="1:24" s="49" customFormat="1" ht="25.5" x14ac:dyDescent="0.2">
      <c r="A6" s="46" t="s">
        <v>27</v>
      </c>
      <c r="B6" s="47" t="s">
        <v>30</v>
      </c>
      <c r="C6" s="422" t="s">
        <v>31</v>
      </c>
      <c r="D6" s="423"/>
      <c r="E6" s="423"/>
      <c r="F6" s="422" t="s">
        <v>55</v>
      </c>
      <c r="G6" s="424"/>
      <c r="H6" s="422" t="s">
        <v>56</v>
      </c>
      <c r="I6" s="424"/>
      <c r="J6" s="422" t="s">
        <v>1513</v>
      </c>
      <c r="K6" s="424"/>
      <c r="L6" s="422" t="s">
        <v>48</v>
      </c>
      <c r="M6" s="424"/>
      <c r="P6" s="179"/>
      <c r="Q6" s="179"/>
      <c r="R6" s="179"/>
      <c r="S6" s="179"/>
      <c r="T6" s="179"/>
      <c r="U6" s="179"/>
      <c r="V6" s="179"/>
      <c r="W6" s="179"/>
      <c r="X6" s="179"/>
    </row>
    <row r="7" spans="1:24" s="49" customFormat="1" ht="25.5" x14ac:dyDescent="0.2">
      <c r="A7" s="50"/>
      <c r="B7" s="118" t="s">
        <v>33</v>
      </c>
      <c r="C7" s="119" t="s">
        <v>33</v>
      </c>
      <c r="D7" s="120" t="s">
        <v>35</v>
      </c>
      <c r="E7" s="120" t="s">
        <v>57</v>
      </c>
      <c r="F7" s="119" t="s">
        <v>33</v>
      </c>
      <c r="G7" s="121" t="s">
        <v>58</v>
      </c>
      <c r="H7" s="119" t="s">
        <v>33</v>
      </c>
      <c r="I7" s="121" t="s">
        <v>58</v>
      </c>
      <c r="J7" s="119" t="s">
        <v>33</v>
      </c>
      <c r="K7" s="121" t="s">
        <v>58</v>
      </c>
      <c r="L7" s="119" t="s">
        <v>33</v>
      </c>
      <c r="M7" s="121" t="s">
        <v>58</v>
      </c>
      <c r="N7" s="122"/>
      <c r="P7" s="179"/>
      <c r="Q7" s="179"/>
      <c r="R7" s="179"/>
      <c r="S7" s="179"/>
      <c r="T7" s="179"/>
      <c r="U7" s="179"/>
      <c r="V7" s="179"/>
      <c r="W7" s="179"/>
      <c r="X7" s="179"/>
    </row>
    <row r="8" spans="1:24" x14ac:dyDescent="0.2">
      <c r="A8" s="17" t="s">
        <v>37</v>
      </c>
      <c r="B8" s="21">
        <v>654063</v>
      </c>
      <c r="C8" s="22">
        <f t="shared" ref="C8:C12" si="0">F8+H8</f>
        <v>241534</v>
      </c>
      <c r="D8" s="23"/>
      <c r="E8" s="67" t="str">
        <f t="shared" ref="E8:E11" si="1">IF(ISNUMBER(D8),TEXT(((2*C8)+(1.96^2)-(1.96*((1.96^2)+(4*C8*(100%-D8)))^0.5))/(2*(B8+(1.96^2))),"0.0%")&amp;" - "&amp;TEXT(((2*C8)+(1.96^2)+(1.96*((1.96^2)+(4*C8*(100%-D8)))^0.5))/(2*(B8+(1.96^2))),"0.0%"),"")</f>
        <v/>
      </c>
      <c r="F8" s="21">
        <v>167509</v>
      </c>
      <c r="G8" s="68"/>
      <c r="H8" s="21">
        <v>74025</v>
      </c>
      <c r="I8" s="68"/>
      <c r="J8" s="21">
        <v>251842</v>
      </c>
      <c r="K8" s="68"/>
      <c r="L8" s="21">
        <v>160687</v>
      </c>
      <c r="M8" s="69">
        <v>0.2456751108073687</v>
      </c>
      <c r="N8" s="66" t="s">
        <v>59</v>
      </c>
      <c r="O8" s="25"/>
    </row>
    <row r="9" spans="1:24" x14ac:dyDescent="0.2">
      <c r="A9" s="17" t="s">
        <v>38</v>
      </c>
      <c r="B9" s="21">
        <v>655486</v>
      </c>
      <c r="C9" s="22">
        <f t="shared" si="0"/>
        <v>292942</v>
      </c>
      <c r="D9" s="23">
        <f>G9+I9</f>
        <v>0.44690809567252388</v>
      </c>
      <c r="E9" s="67" t="str">
        <f t="shared" si="1"/>
        <v>44.6% - 44.8%</v>
      </c>
      <c r="F9" s="21">
        <v>204773</v>
      </c>
      <c r="G9" s="68">
        <f>F9/B9</f>
        <v>0.31239873925606343</v>
      </c>
      <c r="H9" s="21">
        <v>88169</v>
      </c>
      <c r="I9" s="68">
        <f>H9/B9</f>
        <v>0.13450935641646045</v>
      </c>
      <c r="J9" s="21">
        <v>302838</v>
      </c>
      <c r="K9" s="68">
        <f>J9/B9</f>
        <v>0.46200529073084706</v>
      </c>
      <c r="L9" s="21">
        <v>59706</v>
      </c>
      <c r="M9" s="68">
        <v>9.1086613596629062E-2</v>
      </c>
      <c r="N9" s="66" t="s">
        <v>59</v>
      </c>
      <c r="O9" s="25"/>
    </row>
    <row r="10" spans="1:24" x14ac:dyDescent="0.2">
      <c r="A10" s="17" t="s">
        <v>39</v>
      </c>
      <c r="B10" s="21">
        <v>670391</v>
      </c>
      <c r="C10" s="22">
        <f t="shared" si="0"/>
        <v>309303</v>
      </c>
      <c r="D10" s="23">
        <f t="shared" ref="D10:D12" si="2">G10+I10</f>
        <v>0.46137701729289327</v>
      </c>
      <c r="E10" s="67" t="str">
        <f t="shared" si="1"/>
        <v>46.0% - 46.3%</v>
      </c>
      <c r="F10" s="21">
        <v>213354</v>
      </c>
      <c r="G10" s="68">
        <f t="shared" ref="G10:G14" si="3">F10/B10</f>
        <v>0.31825307917319895</v>
      </c>
      <c r="H10" s="21">
        <v>95949</v>
      </c>
      <c r="I10" s="68">
        <f t="shared" ref="I10:I14" si="4">H10/B10</f>
        <v>0.14312393811969432</v>
      </c>
      <c r="J10" s="21">
        <v>325133</v>
      </c>
      <c r="K10" s="68">
        <f t="shared" ref="K10:K14" si="5">J10/B10</f>
        <v>0.48499010279075944</v>
      </c>
      <c r="L10" s="21">
        <v>35955</v>
      </c>
      <c r="M10" s="68">
        <v>5.3632879916347326E-2</v>
      </c>
      <c r="N10" s="66" t="s">
        <v>60</v>
      </c>
      <c r="O10" s="25"/>
    </row>
    <row r="11" spans="1:24" x14ac:dyDescent="0.2">
      <c r="A11" s="17" t="s">
        <v>40</v>
      </c>
      <c r="B11" s="21">
        <v>672013</v>
      </c>
      <c r="C11" s="22">
        <f t="shared" si="0"/>
        <v>317240</v>
      </c>
      <c r="D11" s="23">
        <f t="shared" si="2"/>
        <v>0.47207420094551744</v>
      </c>
      <c r="E11" s="67" t="str">
        <f t="shared" si="1"/>
        <v>47.1% - 47.3%</v>
      </c>
      <c r="F11" s="21">
        <v>217993</v>
      </c>
      <c r="G11" s="68">
        <f t="shared" si="3"/>
        <v>0.32438806987364827</v>
      </c>
      <c r="H11" s="21">
        <v>99247</v>
      </c>
      <c r="I11" s="68">
        <f t="shared" si="4"/>
        <v>0.14768613107186915</v>
      </c>
      <c r="J11" s="21">
        <v>324433</v>
      </c>
      <c r="K11" s="68">
        <f t="shared" si="5"/>
        <v>0.48277786292824693</v>
      </c>
      <c r="L11" s="21">
        <v>30340</v>
      </c>
      <c r="M11" s="68">
        <v>4.5147936126235653E-2</v>
      </c>
      <c r="N11" s="66" t="s">
        <v>61</v>
      </c>
      <c r="O11" s="393"/>
    </row>
    <row r="12" spans="1:24" x14ac:dyDescent="0.2">
      <c r="A12" s="17" t="s">
        <v>41</v>
      </c>
      <c r="B12" s="21">
        <v>670535</v>
      </c>
      <c r="C12" s="22">
        <f t="shared" si="0"/>
        <v>316634</v>
      </c>
      <c r="D12" s="23">
        <f t="shared" si="2"/>
        <v>0.4722109956974655</v>
      </c>
      <c r="E12" s="67" t="str">
        <f>IF(ISNUMBER(D12),TEXT(((2*C12)+(1.96^2)-(1.96*((1.96^2)+(4*C12*(100%-D12)))^0.5))/(2*(B12+(1.96^2))),"0.0%")&amp;" - "&amp;TEXT(((2*C12)+(1.96^2)+(1.96*((1.96^2)+(4*C12*(100%-D12)))^0.5))/(2*(B12+(1.96^2))),"0.0%"),"")</f>
        <v>47.1% - 47.3%</v>
      </c>
      <c r="F12" s="21">
        <v>216466</v>
      </c>
      <c r="G12" s="68">
        <f t="shared" si="3"/>
        <v>0.32282580327648819</v>
      </c>
      <c r="H12" s="21">
        <v>100168</v>
      </c>
      <c r="I12" s="68">
        <f t="shared" si="4"/>
        <v>0.14938519242097728</v>
      </c>
      <c r="J12" s="21">
        <v>327048</v>
      </c>
      <c r="K12" s="68">
        <f t="shared" si="5"/>
        <v>0.48774187775433048</v>
      </c>
      <c r="L12" s="21">
        <v>26853</v>
      </c>
      <c r="M12" s="68">
        <v>4.0047126548204047E-2</v>
      </c>
      <c r="N12" s="66" t="s">
        <v>61</v>
      </c>
      <c r="O12" s="393"/>
    </row>
    <row r="13" spans="1:24" x14ac:dyDescent="0.2">
      <c r="A13" s="17" t="s">
        <v>1373</v>
      </c>
      <c r="B13" s="21">
        <f>B16+B17+B18+B19</f>
        <v>629012</v>
      </c>
      <c r="C13" s="22">
        <f>C16+C17+C18+C19</f>
        <v>288219</v>
      </c>
      <c r="D13" s="23">
        <f>G13+I13</f>
        <v>0.45820906437397058</v>
      </c>
      <c r="E13" s="67" t="str">
        <f>IF(ISNUMBER(D13),TEXT(((2*C13)+(1.96^2)-(1.96*((1.96^2)+(4*C13*(100%-D13)))^0.5))/(2*(B13+(1.96^2))),"0.0%")&amp;" - "&amp;TEXT(((2*C13)+(1.96^2)+(1.96*((1.96^2)+(4*C13*(100%-D13)))^0.5))/(2*(B13+(1.96^2))),"0.0%"),"")</f>
        <v>45.7% - 45.9%</v>
      </c>
      <c r="F13" s="21">
        <f>F16+F17+F18+F19</f>
        <v>196790</v>
      </c>
      <c r="G13" s="68">
        <f t="shared" si="3"/>
        <v>0.31285571658410333</v>
      </c>
      <c r="H13" s="21">
        <f>H16+H17+H18+H19</f>
        <v>91429</v>
      </c>
      <c r="I13" s="68">
        <f t="shared" si="4"/>
        <v>0.14535334778986728</v>
      </c>
      <c r="J13" s="21">
        <f>J16+J17+J18+J19</f>
        <v>275503</v>
      </c>
      <c r="K13" s="68">
        <f t="shared" si="5"/>
        <v>0.43799323383337679</v>
      </c>
      <c r="L13" s="21">
        <f>L16+L17+L18+L19</f>
        <v>65290</v>
      </c>
      <c r="M13" s="64">
        <f t="shared" ref="M13:M14" si="6">L13/B13</f>
        <v>0.1037977017926526</v>
      </c>
      <c r="N13" s="66" t="s">
        <v>2379</v>
      </c>
      <c r="O13" s="25"/>
    </row>
    <row r="14" spans="1:24" x14ac:dyDescent="0.2">
      <c r="A14" s="17" t="s">
        <v>1524</v>
      </c>
      <c r="B14" s="21">
        <f>B20+B21+B22+B23</f>
        <v>631353</v>
      </c>
      <c r="C14" s="22">
        <f>C20+C21+C22+C23</f>
        <v>276688</v>
      </c>
      <c r="D14" s="23">
        <f>G14+I14</f>
        <v>0.43824611588128987</v>
      </c>
      <c r="E14" s="67" t="str">
        <f>IF(ISNUMBER(D14),TEXT(((2*C14)+(1.96^2)-(1.96*((1.96^2)+(4*C14*(100%-D14)))^0.5))/(2*(B14+(1.96^2))),"0.0%")&amp;" - "&amp;TEXT(((2*C14)+(1.96^2)+(1.96*((1.96^2)+(4*C14*(100%-D14)))^0.5))/(2*(B14+(1.96^2))),"0.0%"),"")</f>
        <v>43.7% - 43.9%</v>
      </c>
      <c r="F14" s="21">
        <f>F20+F21+F22+F23</f>
        <v>189897</v>
      </c>
      <c r="G14" s="68">
        <f t="shared" si="3"/>
        <v>0.30077785327700984</v>
      </c>
      <c r="H14" s="21">
        <f>H20+H21+H22+H23</f>
        <v>86791</v>
      </c>
      <c r="I14" s="68">
        <f t="shared" si="4"/>
        <v>0.13746826260428002</v>
      </c>
      <c r="J14" s="21">
        <f>J20+J21+J22+J23</f>
        <v>274011</v>
      </c>
      <c r="K14" s="68">
        <f t="shared" si="5"/>
        <v>0.43400601565209956</v>
      </c>
      <c r="L14" s="21">
        <f>L20+L21+L22+L23</f>
        <v>80654</v>
      </c>
      <c r="M14" s="64">
        <f t="shared" si="6"/>
        <v>0.1277478684666106</v>
      </c>
      <c r="N14" s="66" t="s">
        <v>2379</v>
      </c>
      <c r="O14" s="25"/>
    </row>
    <row r="15" spans="1:24" x14ac:dyDescent="0.2">
      <c r="A15" s="17"/>
      <c r="B15" s="30"/>
      <c r="C15" s="22"/>
      <c r="D15" s="23"/>
      <c r="E15" s="67"/>
      <c r="F15" s="21"/>
      <c r="G15" s="68"/>
      <c r="H15" s="21"/>
      <c r="I15" s="68"/>
      <c r="J15" s="21"/>
      <c r="K15" s="68"/>
      <c r="L15" s="21"/>
      <c r="M15" s="70"/>
      <c r="N15" s="66"/>
      <c r="O15" s="25"/>
    </row>
    <row r="16" spans="1:24" x14ac:dyDescent="0.2">
      <c r="A16" s="31" t="s">
        <v>65</v>
      </c>
      <c r="B16" s="92">
        <v>152355</v>
      </c>
      <c r="C16" s="22">
        <v>69692</v>
      </c>
      <c r="D16" s="23">
        <f>G16+I16</f>
        <v>0.45743165632896854</v>
      </c>
      <c r="E16" s="67" t="str">
        <f t="shared" ref="E16:E35" si="7">IF(ISNUMBER(D16),TEXT(((2*C16)+(1.96^2)-(1.96*((1.96^2)+(4*C16*(100%-D16)))^0.5))/(2*(B16+(1.96^2))),"0.0%")&amp;" - "&amp;TEXT(((2*C16)+(1.96^2)+(1.96*((1.96^2)+(4*C16*(100%-D16)))^0.5))/(2*(B16+(1.96^2))),"0.0%"),"")</f>
        <v>45.5% - 46.0%</v>
      </c>
      <c r="F16" s="21">
        <v>47589</v>
      </c>
      <c r="G16" s="68">
        <f t="shared" ref="G16:G23" si="8">F16/B16</f>
        <v>0.31235601063306095</v>
      </c>
      <c r="H16" s="21">
        <v>22103</v>
      </c>
      <c r="I16" s="68">
        <f t="shared" ref="I16:I23" si="9">H16/B16</f>
        <v>0.14507564569590758</v>
      </c>
      <c r="J16" s="21">
        <v>68578</v>
      </c>
      <c r="K16" s="68">
        <f t="shared" ref="K16:K23" si="10">J16/B16</f>
        <v>0.45011978602605757</v>
      </c>
      <c r="L16" s="21">
        <v>14085</v>
      </c>
      <c r="M16" s="64">
        <f>L16/B16</f>
        <v>9.2448557644973908E-2</v>
      </c>
      <c r="N16" s="161">
        <v>0</v>
      </c>
      <c r="O16" s="25"/>
    </row>
    <row r="17" spans="1:15" x14ac:dyDescent="0.2">
      <c r="A17" s="31" t="s">
        <v>66</v>
      </c>
      <c r="B17" s="92">
        <v>158807</v>
      </c>
      <c r="C17" s="22">
        <v>72621</v>
      </c>
      <c r="D17" s="23">
        <f t="shared" ref="D17:D23" si="11">G17+I17</f>
        <v>0.45729092546298333</v>
      </c>
      <c r="E17" s="67" t="str">
        <f t="shared" si="7"/>
        <v>45.5% - 46.0%</v>
      </c>
      <c r="F17" s="21">
        <v>49671</v>
      </c>
      <c r="G17" s="68">
        <f t="shared" si="8"/>
        <v>0.31277588519397759</v>
      </c>
      <c r="H17" s="21">
        <v>22950</v>
      </c>
      <c r="I17" s="68">
        <f t="shared" si="9"/>
        <v>0.14451504026900577</v>
      </c>
      <c r="J17" s="21">
        <v>70923</v>
      </c>
      <c r="K17" s="68">
        <f t="shared" si="10"/>
        <v>0.44659870156857068</v>
      </c>
      <c r="L17" s="21">
        <v>15263</v>
      </c>
      <c r="M17" s="64">
        <f t="shared" ref="M17:M23" si="12">L17/B17</f>
        <v>9.6110372968445976E-2</v>
      </c>
      <c r="N17" s="161">
        <v>0</v>
      </c>
      <c r="O17" s="25"/>
    </row>
    <row r="18" spans="1:15" x14ac:dyDescent="0.2">
      <c r="A18" s="31" t="s">
        <v>67</v>
      </c>
      <c r="B18" s="92">
        <v>162599</v>
      </c>
      <c r="C18" s="22">
        <v>74254</v>
      </c>
      <c r="D18" s="23">
        <f t="shared" si="11"/>
        <v>0.45666947521202472</v>
      </c>
      <c r="E18" s="67" t="str">
        <f t="shared" si="7"/>
        <v>45.4% - 45.9%</v>
      </c>
      <c r="F18" s="21">
        <v>51079</v>
      </c>
      <c r="G18" s="68">
        <f t="shared" si="8"/>
        <v>0.31414092337591254</v>
      </c>
      <c r="H18" s="21">
        <v>23175</v>
      </c>
      <c r="I18" s="68">
        <f t="shared" si="9"/>
        <v>0.14252855183611216</v>
      </c>
      <c r="J18" s="21">
        <v>71043</v>
      </c>
      <c r="K18" s="68">
        <f t="shared" si="10"/>
        <v>0.43692150628232646</v>
      </c>
      <c r="L18" s="21">
        <v>17302</v>
      </c>
      <c r="M18" s="64">
        <f t="shared" si="12"/>
        <v>0.10640901850564886</v>
      </c>
      <c r="N18" s="161">
        <v>0</v>
      </c>
      <c r="O18" s="25"/>
    </row>
    <row r="19" spans="1:15" x14ac:dyDescent="0.2">
      <c r="A19" s="31" t="s">
        <v>68</v>
      </c>
      <c r="B19" s="21">
        <v>155251</v>
      </c>
      <c r="C19" s="22">
        <v>71652</v>
      </c>
      <c r="D19" s="23">
        <f t="shared" si="11"/>
        <v>0.46152359727151515</v>
      </c>
      <c r="E19" s="67" t="str">
        <f t="shared" si="7"/>
        <v>45.9% - 46.4%</v>
      </c>
      <c r="F19" s="21">
        <v>48451</v>
      </c>
      <c r="G19" s="68">
        <f t="shared" si="8"/>
        <v>0.31208172572157344</v>
      </c>
      <c r="H19" s="21">
        <v>23201</v>
      </c>
      <c r="I19" s="68">
        <f t="shared" si="9"/>
        <v>0.14944187154994171</v>
      </c>
      <c r="J19" s="21">
        <v>64959</v>
      </c>
      <c r="K19" s="68">
        <f t="shared" si="10"/>
        <v>0.41841276384693177</v>
      </c>
      <c r="L19" s="21">
        <v>18640</v>
      </c>
      <c r="M19" s="64">
        <f t="shared" si="12"/>
        <v>0.12006363888155309</v>
      </c>
      <c r="N19" s="161">
        <v>0</v>
      </c>
      <c r="O19" s="25"/>
    </row>
    <row r="20" spans="1:15" x14ac:dyDescent="0.2">
      <c r="A20" s="59" t="s">
        <v>1381</v>
      </c>
      <c r="B20" s="22">
        <f>T9_Prev68CCG_1415Q1!E8</f>
        <v>154062</v>
      </c>
      <c r="C20" s="22">
        <f>T9_Prev68CCG_1415Q1!F8</f>
        <v>68710</v>
      </c>
      <c r="D20" s="23">
        <f t="shared" si="11"/>
        <v>0.44598927704430685</v>
      </c>
      <c r="E20" s="67" t="str">
        <f t="shared" si="7"/>
        <v>44.4% - 44.8%</v>
      </c>
      <c r="F20" s="21">
        <f>T9_Prev68CCG_1415Q1!I8</f>
        <v>47072</v>
      </c>
      <c r="G20" s="68">
        <f t="shared" si="8"/>
        <v>0.30553932832236375</v>
      </c>
      <c r="H20" s="21">
        <f>T9_Prev68CCG_1415Q1!K8</f>
        <v>21638</v>
      </c>
      <c r="I20" s="68">
        <f t="shared" si="9"/>
        <v>0.14044994872194311</v>
      </c>
      <c r="J20" s="21">
        <f>T9_Prev68CCG_1415Q1!M8</f>
        <v>67036</v>
      </c>
      <c r="K20" s="68">
        <f t="shared" si="10"/>
        <v>0.43512352169905621</v>
      </c>
      <c r="L20" s="21">
        <f>T9_Prev68CCG_1415Q1!O8</f>
        <v>18316</v>
      </c>
      <c r="M20" s="64">
        <f t="shared" si="12"/>
        <v>0.11888720125663693</v>
      </c>
      <c r="N20" s="161">
        <v>0</v>
      </c>
      <c r="O20" s="25"/>
    </row>
    <row r="21" spans="1:15" x14ac:dyDescent="0.2">
      <c r="A21" s="59" t="s">
        <v>1388</v>
      </c>
      <c r="B21" s="22">
        <f>T10_Prev68CCG_1415Q2!E8</f>
        <v>160136</v>
      </c>
      <c r="C21" s="22">
        <f>T10_Prev68CCG_1415Q2!F8</f>
        <v>70606</v>
      </c>
      <c r="D21" s="23">
        <f t="shared" si="11"/>
        <v>0.44091272418444322</v>
      </c>
      <c r="E21" s="67" t="str">
        <f t="shared" si="7"/>
        <v>43.8% - 44.3%</v>
      </c>
      <c r="F21" s="21">
        <f>T10_Prev68CCG_1415Q2!I8</f>
        <v>48427</v>
      </c>
      <c r="G21" s="68">
        <f t="shared" si="8"/>
        <v>0.30241170005495327</v>
      </c>
      <c r="H21" s="21">
        <f>T10_Prev68CCG_1415Q2!K8</f>
        <v>22179</v>
      </c>
      <c r="I21" s="68">
        <f t="shared" si="9"/>
        <v>0.13850102412948995</v>
      </c>
      <c r="J21" s="21">
        <f>T10_Prev68CCG_1415Q2!M8</f>
        <v>68967</v>
      </c>
      <c r="K21" s="68">
        <f t="shared" si="10"/>
        <v>0.43067767397711942</v>
      </c>
      <c r="L21" s="21">
        <f>T10_Prev68CCG_1415Q2!O8</f>
        <v>20563</v>
      </c>
      <c r="M21" s="64">
        <f t="shared" si="12"/>
        <v>0.12840960183843733</v>
      </c>
      <c r="N21" s="161">
        <v>0</v>
      </c>
      <c r="O21" s="25"/>
    </row>
    <row r="22" spans="1:15" x14ac:dyDescent="0.2">
      <c r="A22" s="59" t="s">
        <v>1389</v>
      </c>
      <c r="B22" s="22">
        <f>T11_Prev68CCG_1415Q3!E8</f>
        <v>163046</v>
      </c>
      <c r="C22" s="22">
        <f>T11_Prev68CCG_1415Q3!F8</f>
        <v>71183</v>
      </c>
      <c r="D22" s="23">
        <f t="shared" si="11"/>
        <v>0.43658231419354043</v>
      </c>
      <c r="E22" s="67" t="str">
        <f t="shared" si="7"/>
        <v>43.4% - 43.9%</v>
      </c>
      <c r="F22" s="21">
        <f>T11_Prev68CCG_1415Q3!I8</f>
        <v>49190</v>
      </c>
      <c r="G22" s="68">
        <f t="shared" si="8"/>
        <v>0.3016940004661261</v>
      </c>
      <c r="H22" s="21">
        <f>T11_Prev68CCG_1415Q3!K8</f>
        <v>21993</v>
      </c>
      <c r="I22" s="68">
        <f t="shared" si="9"/>
        <v>0.13488831372741436</v>
      </c>
      <c r="J22" s="21">
        <f>T11_Prev68CCG_1415Q3!M8</f>
        <v>71268</v>
      </c>
      <c r="K22" s="68">
        <f t="shared" si="10"/>
        <v>0.43710363946370961</v>
      </c>
      <c r="L22" s="21">
        <f>T11_Prev68CCG_1415Q3!O8</f>
        <v>20595</v>
      </c>
      <c r="M22" s="64">
        <f t="shared" si="12"/>
        <v>0.1263140463427499</v>
      </c>
      <c r="N22" s="25"/>
      <c r="O22" s="25"/>
    </row>
    <row r="23" spans="1:15" x14ac:dyDescent="0.2">
      <c r="A23" s="59" t="s">
        <v>1390</v>
      </c>
      <c r="B23" s="22">
        <f>T12_Prev68CCG_1415Q4!E8</f>
        <v>154109</v>
      </c>
      <c r="C23" s="22">
        <f>T12_Prev68CCG_1415Q4!F8</f>
        <v>66189</v>
      </c>
      <c r="D23" s="23">
        <f t="shared" si="11"/>
        <v>0.42949470829088504</v>
      </c>
      <c r="E23" s="67" t="str">
        <f t="shared" si="7"/>
        <v>42.7% - 43.2%</v>
      </c>
      <c r="F23" s="21">
        <f>T12_Prev68CCG_1415Q4!I8</f>
        <v>45208</v>
      </c>
      <c r="G23" s="68">
        <f t="shared" si="8"/>
        <v>0.29335081014087433</v>
      </c>
      <c r="H23" s="21">
        <f>T12_Prev68CCG_1415Q4!K8</f>
        <v>20981</v>
      </c>
      <c r="I23" s="68">
        <f t="shared" si="9"/>
        <v>0.13614389815001071</v>
      </c>
      <c r="J23" s="21">
        <f>T12_Prev68CCG_1415Q4!M8</f>
        <v>66740</v>
      </c>
      <c r="K23" s="68">
        <f t="shared" si="10"/>
        <v>0.43307009973460342</v>
      </c>
      <c r="L23" s="21">
        <f>T12_Prev68CCG_1415Q4!O8</f>
        <v>21180</v>
      </c>
      <c r="M23" s="64">
        <f t="shared" si="12"/>
        <v>0.13743519197451154</v>
      </c>
      <c r="N23" s="25"/>
      <c r="O23" s="25"/>
    </row>
    <row r="24" spans="1:15" x14ac:dyDescent="0.2">
      <c r="A24" s="31"/>
      <c r="B24" s="21"/>
      <c r="C24" s="22"/>
      <c r="D24" s="23"/>
      <c r="E24" s="67" t="str">
        <f t="shared" si="7"/>
        <v/>
      </c>
      <c r="F24" s="21"/>
      <c r="G24" s="71"/>
      <c r="H24" s="21"/>
      <c r="I24" s="69"/>
      <c r="J24" s="21"/>
      <c r="K24" s="71"/>
      <c r="L24" s="21"/>
      <c r="M24" s="69"/>
      <c r="N24" s="25"/>
      <c r="O24" s="25"/>
    </row>
    <row r="25" spans="1:15" x14ac:dyDescent="0.2">
      <c r="A25" s="31"/>
      <c r="B25" s="21"/>
      <c r="C25" s="22"/>
      <c r="D25" s="23"/>
      <c r="E25" s="67" t="str">
        <f t="shared" si="7"/>
        <v/>
      </c>
      <c r="F25" s="21"/>
      <c r="G25" s="71"/>
      <c r="H25" s="21"/>
      <c r="I25" s="69"/>
      <c r="J25" s="21"/>
      <c r="K25" s="69"/>
      <c r="L25" s="21"/>
      <c r="M25" s="69"/>
      <c r="N25" s="25"/>
      <c r="O25" s="25"/>
    </row>
    <row r="26" spans="1:15" x14ac:dyDescent="0.2">
      <c r="A26" s="31"/>
      <c r="B26" s="21"/>
      <c r="C26" s="22"/>
      <c r="D26" s="23"/>
      <c r="E26" s="67" t="str">
        <f t="shared" si="7"/>
        <v/>
      </c>
      <c r="F26" s="21"/>
      <c r="G26" s="71"/>
      <c r="H26" s="21"/>
      <c r="I26" s="69"/>
      <c r="J26" s="21"/>
      <c r="K26" s="71"/>
      <c r="L26" s="21"/>
      <c r="M26" s="69"/>
      <c r="N26" s="25"/>
      <c r="O26" s="25"/>
    </row>
    <row r="27" spans="1:15" x14ac:dyDescent="0.2">
      <c r="A27" s="31"/>
      <c r="B27" s="21"/>
      <c r="C27" s="22"/>
      <c r="D27" s="23"/>
      <c r="E27" s="67" t="str">
        <f t="shared" si="7"/>
        <v/>
      </c>
      <c r="F27" s="21"/>
      <c r="G27" s="71"/>
      <c r="H27" s="21"/>
      <c r="I27" s="69"/>
      <c r="J27" s="21"/>
      <c r="K27" s="71"/>
      <c r="L27" s="21"/>
      <c r="M27" s="69"/>
      <c r="N27" s="25"/>
      <c r="O27" s="25"/>
    </row>
    <row r="28" spans="1:15" x14ac:dyDescent="0.2">
      <c r="A28" s="31"/>
      <c r="B28" s="21"/>
      <c r="C28" s="22"/>
      <c r="D28" s="23"/>
      <c r="E28" s="67" t="str">
        <f t="shared" si="7"/>
        <v/>
      </c>
      <c r="F28" s="21"/>
      <c r="G28" s="71"/>
      <c r="H28" s="21"/>
      <c r="I28" s="69"/>
      <c r="J28" s="21"/>
      <c r="K28" s="71"/>
      <c r="L28" s="21"/>
      <c r="M28" s="69"/>
      <c r="N28" s="25"/>
      <c r="O28" s="25"/>
    </row>
    <row r="29" spans="1:15" x14ac:dyDescent="0.2">
      <c r="A29" s="31"/>
      <c r="B29" s="21"/>
      <c r="C29" s="22"/>
      <c r="D29" s="23"/>
      <c r="E29" s="67" t="str">
        <f t="shared" si="7"/>
        <v/>
      </c>
      <c r="F29" s="21"/>
      <c r="G29" s="71"/>
      <c r="H29" s="21"/>
      <c r="I29" s="69"/>
      <c r="J29" s="21"/>
      <c r="K29" s="71"/>
      <c r="L29" s="21"/>
      <c r="M29" s="69"/>
      <c r="N29" s="25"/>
      <c r="O29" s="25"/>
    </row>
    <row r="30" spans="1:15" x14ac:dyDescent="0.2">
      <c r="A30" s="31"/>
      <c r="B30" s="21"/>
      <c r="C30" s="22"/>
      <c r="D30" s="23"/>
      <c r="E30" s="67" t="str">
        <f t="shared" si="7"/>
        <v/>
      </c>
      <c r="F30" s="21"/>
      <c r="G30" s="71"/>
      <c r="H30" s="21"/>
      <c r="I30" s="69"/>
      <c r="J30" s="21"/>
      <c r="K30" s="72"/>
      <c r="L30" s="21"/>
      <c r="M30" s="69"/>
      <c r="N30" s="25"/>
      <c r="O30" s="25"/>
    </row>
    <row r="31" spans="1:15" x14ac:dyDescent="0.2">
      <c r="A31" s="31"/>
      <c r="B31" s="21"/>
      <c r="C31" s="22"/>
      <c r="D31" s="23"/>
      <c r="E31" s="67" t="str">
        <f t="shared" si="7"/>
        <v/>
      </c>
      <c r="F31" s="21"/>
      <c r="G31" s="71"/>
      <c r="H31" s="21"/>
      <c r="I31" s="69"/>
      <c r="J31" s="21"/>
      <c r="K31" s="71"/>
      <c r="L31" s="21"/>
      <c r="M31" s="69"/>
      <c r="N31" s="25"/>
      <c r="O31" s="25"/>
    </row>
    <row r="32" spans="1:15" x14ac:dyDescent="0.2">
      <c r="A32" s="31"/>
      <c r="B32" s="21"/>
      <c r="C32" s="22"/>
      <c r="D32" s="23"/>
      <c r="E32" s="67" t="str">
        <f t="shared" si="7"/>
        <v/>
      </c>
      <c r="F32" s="21"/>
      <c r="G32" s="71"/>
      <c r="H32" s="21"/>
      <c r="I32" s="69"/>
      <c r="J32" s="21"/>
      <c r="K32" s="71"/>
      <c r="L32" s="21"/>
      <c r="M32" s="69"/>
      <c r="O32" s="25"/>
    </row>
    <row r="33" spans="1:15" x14ac:dyDescent="0.2">
      <c r="A33" s="31"/>
      <c r="B33" s="21"/>
      <c r="C33" s="22"/>
      <c r="D33" s="23"/>
      <c r="E33" s="67" t="str">
        <f t="shared" si="7"/>
        <v/>
      </c>
      <c r="F33" s="21"/>
      <c r="G33" s="71"/>
      <c r="H33" s="21"/>
      <c r="I33" s="69"/>
      <c r="J33" s="21"/>
      <c r="K33" s="71"/>
      <c r="L33" s="21"/>
      <c r="M33" s="69"/>
      <c r="O33" s="25"/>
    </row>
    <row r="34" spans="1:15" x14ac:dyDescent="0.2">
      <c r="A34" s="31"/>
      <c r="B34" s="21"/>
      <c r="C34" s="22"/>
      <c r="D34" s="23"/>
      <c r="E34" s="67" t="str">
        <f t="shared" si="7"/>
        <v/>
      </c>
      <c r="F34" s="21"/>
      <c r="G34" s="71"/>
      <c r="H34" s="21"/>
      <c r="I34" s="69"/>
      <c r="J34" s="21"/>
      <c r="K34" s="71"/>
      <c r="L34" s="21"/>
      <c r="M34" s="69"/>
      <c r="O34" s="25"/>
    </row>
    <row r="35" spans="1:15" x14ac:dyDescent="0.2">
      <c r="A35" s="36"/>
      <c r="B35" s="40"/>
      <c r="C35" s="41"/>
      <c r="D35" s="42"/>
      <c r="E35" s="157" t="str">
        <f t="shared" si="7"/>
        <v/>
      </c>
      <c r="F35" s="40"/>
      <c r="G35" s="73"/>
      <c r="H35" s="40"/>
      <c r="I35" s="74"/>
      <c r="J35" s="40"/>
      <c r="K35" s="73"/>
      <c r="L35" s="40"/>
      <c r="M35" s="74"/>
      <c r="O35" s="25"/>
    </row>
    <row r="36" spans="1:15" x14ac:dyDescent="0.2">
      <c r="A36" s="16"/>
      <c r="B36" s="44"/>
      <c r="C36" s="44"/>
      <c r="D36" s="23"/>
      <c r="E36" s="23"/>
      <c r="F36" s="44"/>
      <c r="G36" s="23"/>
      <c r="H36" s="44"/>
      <c r="I36" s="75"/>
      <c r="J36" s="44"/>
      <c r="K36" s="23"/>
      <c r="L36" s="44"/>
      <c r="M36" s="75"/>
    </row>
    <row r="37" spans="1:15" x14ac:dyDescent="0.2">
      <c r="A37" s="16" t="s">
        <v>42</v>
      </c>
    </row>
    <row r="38" spans="1:15" x14ac:dyDescent="0.2">
      <c r="A38" s="16" t="s">
        <v>43</v>
      </c>
    </row>
    <row r="39" spans="1:15" x14ac:dyDescent="0.2">
      <c r="A39" s="45" t="s">
        <v>44</v>
      </c>
      <c r="C39" s="25"/>
      <c r="D39" s="25"/>
    </row>
    <row r="40" spans="1:15" x14ac:dyDescent="0.2">
      <c r="A40" s="14" t="s">
        <v>2382</v>
      </c>
      <c r="C40" s="25"/>
      <c r="D40" s="25"/>
    </row>
    <row r="41" spans="1:15" x14ac:dyDescent="0.2">
      <c r="A41" s="14" t="s">
        <v>2380</v>
      </c>
      <c r="C41" s="25"/>
      <c r="D41" s="25"/>
    </row>
    <row r="42" spans="1:15" x14ac:dyDescent="0.2">
      <c r="A42" s="14" t="s">
        <v>2381</v>
      </c>
      <c r="C42" s="25"/>
      <c r="D42" s="25"/>
    </row>
    <row r="43" spans="1:15" x14ac:dyDescent="0.2">
      <c r="C43" s="25"/>
      <c r="D43" s="25"/>
    </row>
    <row r="44" spans="1:15" x14ac:dyDescent="0.2">
      <c r="C44" s="25"/>
      <c r="D44" s="25"/>
    </row>
    <row r="45" spans="1:15" x14ac:dyDescent="0.2">
      <c r="C45" s="25"/>
      <c r="D45" s="25"/>
    </row>
    <row r="46" spans="1:15" x14ac:dyDescent="0.2">
      <c r="C46" s="25"/>
      <c r="D46" s="25"/>
    </row>
    <row r="47" spans="1:15" x14ac:dyDescent="0.2">
      <c r="C47" s="25"/>
      <c r="D47" s="25"/>
    </row>
    <row r="48" spans="1:15" x14ac:dyDescent="0.2">
      <c r="C48" s="25"/>
      <c r="D48" s="25"/>
    </row>
    <row r="49" spans="3:4" x14ac:dyDescent="0.2">
      <c r="C49" s="25"/>
      <c r="D49" s="25"/>
    </row>
    <row r="50" spans="3:4" x14ac:dyDescent="0.2">
      <c r="C50" s="25"/>
      <c r="D50" s="25"/>
    </row>
    <row r="51" spans="3:4" x14ac:dyDescent="0.2">
      <c r="C51" s="25"/>
      <c r="D51" s="25"/>
    </row>
    <row r="52" spans="3:4" x14ac:dyDescent="0.2">
      <c r="C52" s="25"/>
      <c r="D52" s="25"/>
    </row>
    <row r="53" spans="3:4" x14ac:dyDescent="0.2">
      <c r="C53" s="25"/>
      <c r="D53" s="25"/>
    </row>
    <row r="54" spans="3:4" x14ac:dyDescent="0.2">
      <c r="C54" s="25"/>
      <c r="D54" s="25"/>
    </row>
  </sheetData>
  <mergeCells count="5">
    <mergeCell ref="C6:E6"/>
    <mergeCell ref="F6:G6"/>
    <mergeCell ref="H6:I6"/>
    <mergeCell ref="J6:K6"/>
    <mergeCell ref="L6:M6"/>
  </mergeCells>
  <conditionalFormatting sqref="M24:M36">
    <cfRule type="cellIs" dxfId="166" priority="16" stopIfTrue="1" operator="greaterThanOrEqual">
      <formula>0.1</formula>
    </cfRule>
    <cfRule type="cellIs" dxfId="165" priority="17" stopIfTrue="1" operator="lessThan">
      <formula>0</formula>
    </cfRule>
  </conditionalFormatting>
  <conditionalFormatting sqref="M16:M23">
    <cfRule type="cellIs" priority="1" operator="lessThan">
      <formula>0</formula>
    </cfRule>
    <cfRule type="cellIs" dxfId="164" priority="9" stopIfTrue="1" operator="greaterThan">
      <formula>0.1505</formula>
    </cfRule>
  </conditionalFormatting>
  <conditionalFormatting sqref="B16">
    <cfRule type="expression" dxfId="163" priority="8" stopIfTrue="1">
      <formula>N16=1</formula>
    </cfRule>
  </conditionalFormatting>
  <conditionalFormatting sqref="B17:B18">
    <cfRule type="expression" dxfId="162" priority="7" stopIfTrue="1">
      <formula>N17=1</formula>
    </cfRule>
  </conditionalFormatting>
  <conditionalFormatting sqref="B19">
    <cfRule type="expression" dxfId="161" priority="4">
      <formula>N19=1</formula>
    </cfRule>
  </conditionalFormatting>
  <conditionalFormatting sqref="B20:B23">
    <cfRule type="expression" dxfId="160" priority="3">
      <formula>N20=1</formula>
    </cfRule>
  </conditionalFormatting>
  <conditionalFormatting sqref="C21:C23">
    <cfRule type="expression" dxfId="159" priority="2">
      <formula>O21=1</formula>
    </cfRule>
  </conditionalFormatting>
  <conditionalFormatting sqref="M8 M13:M14">
    <cfRule type="cellIs" dxfId="158" priority="10" stopIfTrue="1" operator="lessThan">
      <formula>0</formula>
    </cfRule>
    <cfRule type="cellIs" dxfId="157" priority="11" stopIfTrue="1" operator="greaterThanOrEqual">
      <formula>0.1505</formula>
    </cfRule>
  </conditionalFormatting>
  <pageMargins left="0.39370078740157483" right="0.39370078740157483" top="0.39370078740157483" bottom="0.39370078740157483" header="0.51181102362204722" footer="0.51181102362204722"/>
  <pageSetup paperSize="9" scale="8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66FFFF"/>
    <pageSetUpPr fitToPage="1"/>
  </sheetPr>
  <dimension ref="A1:O55"/>
  <sheetViews>
    <sheetView showGridLines="0" zoomScaleNormal="100" zoomScaleSheetLayoutView="80" workbookViewId="0"/>
  </sheetViews>
  <sheetFormatPr defaultRowHeight="12.75" x14ac:dyDescent="0.2"/>
  <cols>
    <col min="1" max="1" width="12.7109375" style="14" customWidth="1"/>
    <col min="2" max="8" width="15.7109375" style="14" customWidth="1"/>
    <col min="9" max="9" width="38" style="14" customWidth="1"/>
    <col min="10" max="10" width="23.140625" style="397" customWidth="1"/>
    <col min="11" max="11" width="9.140625" style="397"/>
    <col min="12" max="12" width="20.5703125" style="397" bestFit="1" customWidth="1"/>
    <col min="13" max="13" width="20.5703125" style="394" bestFit="1" customWidth="1"/>
    <col min="14" max="14" width="20.5703125" style="14" bestFit="1" customWidth="1"/>
    <col min="15" max="16384" width="9.140625" style="14"/>
  </cols>
  <sheetData>
    <row r="1" spans="1:13" ht="18" x14ac:dyDescent="0.25">
      <c r="A1" s="151" t="s">
        <v>1394</v>
      </c>
      <c r="B1" s="13"/>
      <c r="C1" s="13"/>
      <c r="D1" s="13"/>
      <c r="E1" s="13"/>
    </row>
    <row r="2" spans="1:13" ht="18" x14ac:dyDescent="0.25">
      <c r="A2" s="151" t="s">
        <v>1452</v>
      </c>
      <c r="B2" s="13"/>
      <c r="C2" s="13"/>
      <c r="D2" s="13"/>
      <c r="E2" s="13"/>
    </row>
    <row r="3" spans="1:13" ht="12.75" customHeight="1" x14ac:dyDescent="0.2"/>
    <row r="4" spans="1:13" x14ac:dyDescent="0.2">
      <c r="A4" s="15" t="s">
        <v>26</v>
      </c>
      <c r="B4" s="15"/>
      <c r="C4" s="15"/>
      <c r="D4" s="15"/>
      <c r="E4" s="15"/>
      <c r="F4" s="78" t="s">
        <v>1374</v>
      </c>
    </row>
    <row r="5" spans="1:13" x14ac:dyDescent="0.2">
      <c r="A5" s="16" t="s">
        <v>1451</v>
      </c>
      <c r="B5" s="16"/>
      <c r="C5" s="16"/>
      <c r="D5" s="16"/>
      <c r="E5" s="16"/>
      <c r="F5" s="79" t="s">
        <v>1451</v>
      </c>
    </row>
    <row r="7" spans="1:13" s="49" customFormat="1" ht="58.5" customHeight="1" x14ac:dyDescent="0.2">
      <c r="A7" s="46" t="s">
        <v>27</v>
      </c>
      <c r="B7" s="46" t="s">
        <v>28</v>
      </c>
      <c r="C7" s="419" t="s">
        <v>29</v>
      </c>
      <c r="D7" s="420"/>
      <c r="E7" s="190" t="s">
        <v>27</v>
      </c>
      <c r="F7" s="47" t="s">
        <v>30</v>
      </c>
      <c r="G7" s="422" t="s">
        <v>31</v>
      </c>
      <c r="H7" s="423"/>
      <c r="I7" s="48" t="s">
        <v>32</v>
      </c>
      <c r="J7" s="398"/>
      <c r="K7" s="398"/>
      <c r="L7" s="398"/>
      <c r="M7" s="395"/>
    </row>
    <row r="8" spans="1:13" s="49" customFormat="1" x14ac:dyDescent="0.2">
      <c r="A8" s="50"/>
      <c r="B8" s="52" t="s">
        <v>33</v>
      </c>
      <c r="C8" s="53" t="s">
        <v>33</v>
      </c>
      <c r="D8" s="54" t="s">
        <v>34</v>
      </c>
      <c r="E8" s="55"/>
      <c r="F8" s="51" t="s">
        <v>33</v>
      </c>
      <c r="G8" s="55" t="s">
        <v>33</v>
      </c>
      <c r="H8" s="56" t="s">
        <v>35</v>
      </c>
      <c r="I8" s="51" t="s">
        <v>36</v>
      </c>
      <c r="J8" s="398"/>
      <c r="K8" s="398"/>
      <c r="L8" s="398"/>
      <c r="M8" s="395"/>
    </row>
    <row r="9" spans="1:13" x14ac:dyDescent="0.2">
      <c r="A9" s="17" t="s">
        <v>37</v>
      </c>
      <c r="B9" s="18">
        <v>640681</v>
      </c>
      <c r="C9" s="19">
        <v>459430</v>
      </c>
      <c r="D9" s="20">
        <v>0.71709633967606345</v>
      </c>
      <c r="E9" s="19"/>
      <c r="F9" s="21">
        <v>654063</v>
      </c>
      <c r="G9" s="22">
        <v>241534</v>
      </c>
      <c r="H9" s="23"/>
      <c r="I9" s="24"/>
      <c r="J9" s="161"/>
    </row>
    <row r="10" spans="1:13" x14ac:dyDescent="0.2">
      <c r="A10" s="17" t="s">
        <v>38</v>
      </c>
      <c r="B10" s="18">
        <v>652957</v>
      </c>
      <c r="C10" s="19">
        <v>474865</v>
      </c>
      <c r="D10" s="20">
        <v>0.7272530962988375</v>
      </c>
      <c r="E10" s="19"/>
      <c r="F10" s="21">
        <v>655486</v>
      </c>
      <c r="G10" s="22">
        <v>292942</v>
      </c>
      <c r="H10" s="23">
        <v>0.44690809567252399</v>
      </c>
      <c r="I10" s="26">
        <f>(D10-H10)/D10</f>
        <v>0.38548478109348083</v>
      </c>
      <c r="J10" s="161"/>
    </row>
    <row r="11" spans="1:13" x14ac:dyDescent="0.2">
      <c r="A11" s="17" t="s">
        <v>39</v>
      </c>
      <c r="B11" s="18">
        <v>659238</v>
      </c>
      <c r="C11" s="19">
        <v>485780</v>
      </c>
      <c r="D11" s="20">
        <v>0.73688106571526524</v>
      </c>
      <c r="E11" s="19"/>
      <c r="F11" s="21">
        <v>670391</v>
      </c>
      <c r="G11" s="22">
        <v>309303</v>
      </c>
      <c r="H11" s="23">
        <v>0.46137701729289327</v>
      </c>
      <c r="I11" s="26">
        <f t="shared" ref="I11:I23" si="0">(D11-H11)/D11</f>
        <v>0.37387858263795881</v>
      </c>
      <c r="J11" s="161"/>
    </row>
    <row r="12" spans="1:13" x14ac:dyDescent="0.2">
      <c r="A12" s="17" t="s">
        <v>40</v>
      </c>
      <c r="B12" s="18">
        <v>664683</v>
      </c>
      <c r="C12" s="19">
        <v>491837</v>
      </c>
      <c r="D12" s="27">
        <v>0.7399572427758796</v>
      </c>
      <c r="E12" s="19"/>
      <c r="F12" s="21">
        <v>672013</v>
      </c>
      <c r="G12" s="22">
        <v>317240</v>
      </c>
      <c r="H12" s="23">
        <v>0.47207420094551744</v>
      </c>
      <c r="I12" s="26">
        <f t="shared" si="0"/>
        <v>0.36202502839951167</v>
      </c>
      <c r="J12" s="161"/>
    </row>
    <row r="13" spans="1:13" x14ac:dyDescent="0.2">
      <c r="A13" s="17" t="s">
        <v>41</v>
      </c>
      <c r="B13" s="18">
        <v>658112</v>
      </c>
      <c r="C13" s="19">
        <v>486057</v>
      </c>
      <c r="D13" s="27">
        <v>0.73899999999999999</v>
      </c>
      <c r="E13" s="19"/>
      <c r="F13" s="21">
        <v>670535</v>
      </c>
      <c r="G13" s="22">
        <v>316634</v>
      </c>
      <c r="H13" s="23">
        <v>0.4722109956974655</v>
      </c>
      <c r="I13" s="26">
        <f t="shared" si="0"/>
        <v>0.36101353762183286</v>
      </c>
      <c r="J13" s="161"/>
    </row>
    <row r="14" spans="1:13" x14ac:dyDescent="0.2">
      <c r="A14" s="17" t="s">
        <v>1373</v>
      </c>
      <c r="B14" s="18">
        <f>B17+B18+B19+B20</f>
        <v>614346</v>
      </c>
      <c r="C14" s="19">
        <f>C17+C18+C19+C20</f>
        <v>454316.58</v>
      </c>
      <c r="D14" s="33">
        <f>C14/B14</f>
        <v>0.73951255481438805</v>
      </c>
      <c r="E14" s="19"/>
      <c r="F14" s="22">
        <f>F17+F18+F19+F20</f>
        <v>630719</v>
      </c>
      <c r="G14" s="22">
        <f>G17+G18+G19+G20</f>
        <v>287237</v>
      </c>
      <c r="H14" s="382">
        <f>G14/F14</f>
        <v>0.45541199805301569</v>
      </c>
      <c r="I14" s="26">
        <f t="shared" si="0"/>
        <v>0.38417272960657095</v>
      </c>
      <c r="J14" s="161"/>
    </row>
    <row r="15" spans="1:13" x14ac:dyDescent="0.2">
      <c r="A15" s="17" t="s">
        <v>1524</v>
      </c>
      <c r="B15" s="18">
        <f>B21+B22+B23+B24</f>
        <v>634378</v>
      </c>
      <c r="C15" s="19">
        <f>C21+C22+C23+C24</f>
        <v>471561</v>
      </c>
      <c r="D15" s="33">
        <f>C15/B15</f>
        <v>0.74334387384177891</v>
      </c>
      <c r="E15" s="19"/>
      <c r="F15" s="22">
        <f>F21+F22+F23+F24</f>
        <v>477291</v>
      </c>
      <c r="G15" s="22">
        <f>G21+G22+G23+G24</f>
        <v>207978</v>
      </c>
      <c r="H15" s="382">
        <f>G15/F15</f>
        <v>0.4357467456960219</v>
      </c>
      <c r="I15" s="26">
        <f t="shared" si="0"/>
        <v>0.41380192797718435</v>
      </c>
      <c r="J15" s="161"/>
    </row>
    <row r="16" spans="1:13" x14ac:dyDescent="0.2">
      <c r="A16" s="17"/>
      <c r="B16" s="17"/>
      <c r="C16" s="28"/>
      <c r="D16" s="29"/>
      <c r="E16" s="191"/>
      <c r="F16" s="30"/>
      <c r="G16" s="22"/>
      <c r="H16" s="23"/>
      <c r="I16" s="26"/>
      <c r="J16" s="161"/>
    </row>
    <row r="17" spans="1:15" x14ac:dyDescent="0.2">
      <c r="A17" s="31" t="s">
        <v>1383</v>
      </c>
      <c r="B17" s="92">
        <v>149091</v>
      </c>
      <c r="C17" s="32">
        <v>110439.5</v>
      </c>
      <c r="D17" s="33">
        <f>C17/B17</f>
        <v>0.74075229222421202</v>
      </c>
      <c r="E17" s="19" t="s">
        <v>66</v>
      </c>
      <c r="F17" s="21">
        <v>158807</v>
      </c>
      <c r="G17" s="22">
        <v>72621</v>
      </c>
      <c r="H17" s="23">
        <f>G17/F17</f>
        <v>0.45729092546298339</v>
      </c>
      <c r="I17" s="26">
        <f t="shared" si="0"/>
        <v>0.38266687762800755</v>
      </c>
      <c r="J17" s="161">
        <v>0</v>
      </c>
      <c r="K17" s="201"/>
      <c r="L17" s="399"/>
      <c r="M17" s="396"/>
      <c r="N17" s="35"/>
      <c r="O17" s="34"/>
    </row>
    <row r="18" spans="1:15" x14ac:dyDescent="0.2">
      <c r="A18" s="31" t="s">
        <v>1384</v>
      </c>
      <c r="B18" s="92">
        <v>158213</v>
      </c>
      <c r="C18" s="19">
        <v>117376.4</v>
      </c>
      <c r="D18" s="33">
        <f t="shared" ref="D18:D24" si="1">C18/B18</f>
        <v>0.74188846681372578</v>
      </c>
      <c r="E18" s="19" t="s">
        <v>67</v>
      </c>
      <c r="F18" s="21">
        <v>162599</v>
      </c>
      <c r="G18" s="22">
        <v>74254</v>
      </c>
      <c r="H18" s="23">
        <f t="shared" ref="H18:H23" si="2">G18/F18</f>
        <v>0.45666947521202467</v>
      </c>
      <c r="I18" s="26">
        <f t="shared" si="0"/>
        <v>0.38444996028400885</v>
      </c>
      <c r="J18" s="161"/>
      <c r="K18" s="201"/>
      <c r="L18" s="399"/>
      <c r="M18" s="396"/>
      <c r="N18" s="35"/>
      <c r="O18" s="34"/>
    </row>
    <row r="19" spans="1:15" x14ac:dyDescent="0.2">
      <c r="A19" s="31" t="s">
        <v>1385</v>
      </c>
      <c r="B19" s="92">
        <v>153514</v>
      </c>
      <c r="C19" s="19">
        <v>113160.68000000001</v>
      </c>
      <c r="D19" s="33">
        <f t="shared" si="1"/>
        <v>0.73713589640032839</v>
      </c>
      <c r="E19" s="19" t="s">
        <v>68</v>
      </c>
      <c r="F19" s="21">
        <v>155251</v>
      </c>
      <c r="G19" s="22">
        <v>71652</v>
      </c>
      <c r="H19" s="23">
        <f t="shared" si="2"/>
        <v>0.46152359727151515</v>
      </c>
      <c r="I19" s="26">
        <f t="shared" si="0"/>
        <v>0.3738961845091478</v>
      </c>
      <c r="J19" s="161"/>
      <c r="K19" s="201"/>
      <c r="L19" s="399"/>
      <c r="M19" s="396"/>
      <c r="N19" s="35"/>
      <c r="O19" s="34"/>
    </row>
    <row r="20" spans="1:15" x14ac:dyDescent="0.2">
      <c r="A20" s="31" t="s">
        <v>1386</v>
      </c>
      <c r="B20" s="92">
        <v>153528</v>
      </c>
      <c r="C20" s="19">
        <v>113340</v>
      </c>
      <c r="D20" s="33">
        <f t="shared" si="1"/>
        <v>0.73823667344067534</v>
      </c>
      <c r="E20" s="192" t="s">
        <v>1381</v>
      </c>
      <c r="F20" s="21">
        <f>T9_Prev68CCG_1415Q1!E8</f>
        <v>154062</v>
      </c>
      <c r="G20" s="22">
        <f>T9_Prev68CCG_1415Q1!F8</f>
        <v>68710</v>
      </c>
      <c r="H20" s="382">
        <f t="shared" si="2"/>
        <v>0.44598927704430685</v>
      </c>
      <c r="I20" s="381">
        <f t="shared" si="0"/>
        <v>0.39587222758021579</v>
      </c>
      <c r="J20" s="161"/>
      <c r="K20" s="201">
        <v>0</v>
      </c>
      <c r="L20" s="399"/>
      <c r="M20" s="396"/>
      <c r="N20" s="35"/>
      <c r="O20" s="34"/>
    </row>
    <row r="21" spans="1:15" x14ac:dyDescent="0.2">
      <c r="A21" s="59" t="s">
        <v>1381</v>
      </c>
      <c r="B21" s="18">
        <f>T6_CCGBFI_201415!E9</f>
        <v>158329</v>
      </c>
      <c r="C21" s="19">
        <f>T6_CCGBFI_201415!J9</f>
        <v>117667</v>
      </c>
      <c r="D21" s="33">
        <f t="shared" si="1"/>
        <v>0.74318033967245423</v>
      </c>
      <c r="E21" s="192" t="s">
        <v>1388</v>
      </c>
      <c r="F21" s="21">
        <f>T10_Prev68CCG_1415Q2!E8</f>
        <v>160136</v>
      </c>
      <c r="G21" s="22">
        <f>T10_Prev68CCG_1415Q2!F8</f>
        <v>70606</v>
      </c>
      <c r="H21" s="382">
        <f t="shared" si="2"/>
        <v>0.44091272418444322</v>
      </c>
      <c r="I21" s="381">
        <f t="shared" si="0"/>
        <v>0.40672175964885049</v>
      </c>
      <c r="J21" s="161"/>
      <c r="K21" s="201"/>
      <c r="L21" s="399"/>
      <c r="M21" s="396"/>
      <c r="N21" s="35"/>
      <c r="O21" s="34"/>
    </row>
    <row r="22" spans="1:15" x14ac:dyDescent="0.2">
      <c r="A22" s="59" t="s">
        <v>1388</v>
      </c>
      <c r="B22" s="18">
        <f>T6_CCGBFI_201415!F9</f>
        <v>165983</v>
      </c>
      <c r="C22" s="19">
        <f>T6_CCGBFI_201415!N9</f>
        <v>123802</v>
      </c>
      <c r="D22" s="33">
        <f t="shared" si="1"/>
        <v>0.74587156516028752</v>
      </c>
      <c r="E22" s="192" t="s">
        <v>1389</v>
      </c>
      <c r="F22" s="21">
        <f>T11_Prev68CCG_1415Q3!E8</f>
        <v>163046</v>
      </c>
      <c r="G22" s="22">
        <f>T11_Prev68CCG_1415Q3!F8</f>
        <v>71183</v>
      </c>
      <c r="H22" s="382">
        <f t="shared" si="2"/>
        <v>0.43658231419354049</v>
      </c>
      <c r="I22" s="381">
        <f t="shared" si="0"/>
        <v>0.41466824238068506</v>
      </c>
      <c r="J22" s="161"/>
      <c r="K22" s="400"/>
      <c r="L22" s="399"/>
      <c r="M22" s="396"/>
      <c r="N22" s="35"/>
      <c r="O22" s="34"/>
    </row>
    <row r="23" spans="1:15" x14ac:dyDescent="0.2">
      <c r="A23" s="59" t="s">
        <v>1389</v>
      </c>
      <c r="B23" s="18">
        <f>T6_CCGBFI_201415!G9</f>
        <v>158087</v>
      </c>
      <c r="C23" s="19">
        <f>T6_CCGBFI_201415!R9</f>
        <v>117235</v>
      </c>
      <c r="D23" s="33">
        <f t="shared" si="1"/>
        <v>0.74158532959699408</v>
      </c>
      <c r="E23" s="192" t="s">
        <v>1390</v>
      </c>
      <c r="F23" s="21">
        <f>T12_Prev68CCG_1415Q4!E8</f>
        <v>154109</v>
      </c>
      <c r="G23" s="22">
        <f>T12_Prev68CCG_1415Q4!F8</f>
        <v>66189</v>
      </c>
      <c r="H23" s="382">
        <f t="shared" si="2"/>
        <v>0.42949470829088504</v>
      </c>
      <c r="I23" s="381">
        <f t="shared" si="0"/>
        <v>0.42084249627175213</v>
      </c>
      <c r="J23" s="161"/>
      <c r="K23" s="400"/>
      <c r="L23" s="399"/>
      <c r="M23" s="396"/>
      <c r="N23" s="35"/>
      <c r="O23" s="34"/>
    </row>
    <row r="24" spans="1:15" x14ac:dyDescent="0.2">
      <c r="A24" s="59" t="s">
        <v>1390</v>
      </c>
      <c r="B24" s="18">
        <f>T6_CCGBFI_201415!H9</f>
        <v>151979</v>
      </c>
      <c r="C24" s="19">
        <f>T6_CCGBFI_201415!V9</f>
        <v>112857</v>
      </c>
      <c r="D24" s="33">
        <f t="shared" si="1"/>
        <v>0.74258285684206371</v>
      </c>
      <c r="E24" s="19" t="s">
        <v>1395</v>
      </c>
      <c r="F24" s="21"/>
      <c r="G24" s="22"/>
      <c r="H24" s="23"/>
      <c r="I24" s="26"/>
      <c r="J24" s="161"/>
      <c r="K24" s="400"/>
      <c r="L24" s="399"/>
      <c r="M24" s="396"/>
      <c r="N24" s="35"/>
      <c r="O24" s="34"/>
    </row>
    <row r="25" spans="1:15" x14ac:dyDescent="0.2">
      <c r="A25" s="31"/>
      <c r="B25" s="18"/>
      <c r="C25" s="19"/>
      <c r="D25" s="33"/>
      <c r="E25" s="19"/>
      <c r="F25" s="21"/>
      <c r="G25" s="22"/>
      <c r="H25" s="23"/>
      <c r="I25" s="26"/>
      <c r="J25" s="161"/>
      <c r="K25" s="400"/>
      <c r="L25" s="399"/>
      <c r="M25" s="396"/>
      <c r="N25" s="35"/>
      <c r="O25" s="34"/>
    </row>
    <row r="26" spans="1:15" x14ac:dyDescent="0.2">
      <c r="A26" s="31"/>
      <c r="B26" s="18"/>
      <c r="C26" s="19"/>
      <c r="D26" s="20"/>
      <c r="E26" s="19"/>
      <c r="F26" s="21"/>
      <c r="G26" s="22"/>
      <c r="H26" s="23"/>
      <c r="I26" s="26"/>
      <c r="J26" s="161"/>
      <c r="K26" s="400"/>
      <c r="L26" s="399"/>
      <c r="M26" s="396"/>
      <c r="N26" s="35"/>
      <c r="O26" s="34"/>
    </row>
    <row r="27" spans="1:15" x14ac:dyDescent="0.2">
      <c r="A27" s="31"/>
      <c r="B27" s="18"/>
      <c r="C27" s="19"/>
      <c r="D27" s="20"/>
      <c r="E27" s="19"/>
      <c r="F27" s="21"/>
      <c r="G27" s="22"/>
      <c r="H27" s="23"/>
      <c r="I27" s="26"/>
      <c r="J27" s="161"/>
      <c r="K27" s="400"/>
      <c r="L27" s="399"/>
      <c r="M27" s="396"/>
      <c r="N27" s="35"/>
      <c r="O27" s="34"/>
    </row>
    <row r="28" spans="1:15" x14ac:dyDescent="0.2">
      <c r="A28" s="31"/>
      <c r="B28" s="18"/>
      <c r="C28" s="19"/>
      <c r="D28" s="20"/>
      <c r="E28" s="19"/>
      <c r="F28" s="21"/>
      <c r="G28" s="22"/>
      <c r="H28" s="23"/>
      <c r="I28" s="26"/>
      <c r="J28" s="161"/>
      <c r="K28" s="400"/>
      <c r="L28" s="399"/>
      <c r="M28" s="396"/>
      <c r="N28" s="35"/>
      <c r="O28" s="34"/>
    </row>
    <row r="29" spans="1:15" x14ac:dyDescent="0.2">
      <c r="A29" s="31"/>
      <c r="B29" s="18"/>
      <c r="C29" s="19"/>
      <c r="D29" s="20"/>
      <c r="E29" s="19"/>
      <c r="F29" s="21"/>
      <c r="G29" s="22"/>
      <c r="H29" s="23"/>
      <c r="I29" s="26"/>
      <c r="J29" s="161"/>
      <c r="K29" s="400"/>
      <c r="L29" s="399"/>
      <c r="M29" s="396"/>
      <c r="N29" s="35"/>
      <c r="O29" s="34"/>
    </row>
    <row r="30" spans="1:15" x14ac:dyDescent="0.2">
      <c r="A30" s="31"/>
      <c r="B30" s="18"/>
      <c r="C30" s="19"/>
      <c r="D30" s="20"/>
      <c r="E30" s="19"/>
      <c r="F30" s="21"/>
      <c r="G30" s="22"/>
      <c r="H30" s="23"/>
      <c r="I30" s="26"/>
      <c r="J30" s="161"/>
      <c r="K30" s="400"/>
      <c r="L30" s="399"/>
      <c r="M30" s="396"/>
      <c r="N30" s="35"/>
      <c r="O30" s="34"/>
    </row>
    <row r="31" spans="1:15" x14ac:dyDescent="0.2">
      <c r="A31" s="31"/>
      <c r="B31" s="18"/>
      <c r="C31" s="19"/>
      <c r="D31" s="20"/>
      <c r="E31" s="19"/>
      <c r="F31" s="21"/>
      <c r="G31" s="22"/>
      <c r="H31" s="23"/>
      <c r="I31" s="26"/>
      <c r="J31" s="161"/>
      <c r="K31" s="400"/>
      <c r="L31" s="399"/>
      <c r="M31" s="396"/>
      <c r="N31" s="35"/>
      <c r="O31" s="34"/>
    </row>
    <row r="32" spans="1:15" x14ac:dyDescent="0.2">
      <c r="A32" s="31"/>
      <c r="B32" s="18"/>
      <c r="C32" s="19"/>
      <c r="D32" s="20"/>
      <c r="E32" s="19"/>
      <c r="F32" s="21"/>
      <c r="G32" s="22"/>
      <c r="H32" s="23"/>
      <c r="I32" s="26"/>
      <c r="J32" s="161"/>
      <c r="K32" s="400"/>
      <c r="L32" s="399"/>
      <c r="M32" s="396"/>
      <c r="N32" s="35"/>
      <c r="O32" s="34"/>
    </row>
    <row r="33" spans="1:11" x14ac:dyDescent="0.2">
      <c r="A33" s="31"/>
      <c r="B33" s="18"/>
      <c r="C33" s="19"/>
      <c r="D33" s="20"/>
      <c r="E33" s="19"/>
      <c r="F33" s="21"/>
      <c r="G33" s="22"/>
      <c r="H33" s="23"/>
      <c r="I33" s="26"/>
      <c r="J33" s="161"/>
    </row>
    <row r="34" spans="1:11" x14ac:dyDescent="0.2">
      <c r="A34" s="31"/>
      <c r="B34" s="18"/>
      <c r="C34" s="19"/>
      <c r="D34" s="20"/>
      <c r="E34" s="19"/>
      <c r="F34" s="21"/>
      <c r="G34" s="22"/>
      <c r="H34" s="23"/>
      <c r="I34" s="26"/>
      <c r="J34" s="161"/>
      <c r="K34" s="161"/>
    </row>
    <row r="35" spans="1:11" x14ac:dyDescent="0.2">
      <c r="A35" s="31"/>
      <c r="B35" s="18"/>
      <c r="C35" s="19"/>
      <c r="D35" s="20"/>
      <c r="E35" s="19"/>
      <c r="F35" s="21"/>
      <c r="G35" s="22"/>
      <c r="H35" s="23"/>
      <c r="I35" s="26"/>
      <c r="J35" s="161"/>
      <c r="K35" s="161"/>
    </row>
    <row r="36" spans="1:11" x14ac:dyDescent="0.2">
      <c r="A36" s="36"/>
      <c r="B36" s="37"/>
      <c r="C36" s="38"/>
      <c r="D36" s="39"/>
      <c r="E36" s="38"/>
      <c r="F36" s="40"/>
      <c r="G36" s="41"/>
      <c r="H36" s="42"/>
      <c r="I36" s="43"/>
      <c r="J36" s="161"/>
      <c r="K36" s="161"/>
    </row>
    <row r="37" spans="1:11" x14ac:dyDescent="0.2">
      <c r="A37" s="16"/>
      <c r="B37" s="16"/>
      <c r="C37" s="16"/>
      <c r="D37" s="16"/>
      <c r="E37" s="16"/>
      <c r="F37" s="44"/>
      <c r="G37" s="44"/>
      <c r="H37" s="23"/>
    </row>
    <row r="38" spans="1:11" x14ac:dyDescent="0.2">
      <c r="A38" s="16" t="s">
        <v>42</v>
      </c>
      <c r="B38" s="16"/>
      <c r="C38" s="16"/>
      <c r="D38" s="16"/>
      <c r="E38" s="16"/>
    </row>
    <row r="39" spans="1:11" x14ac:dyDescent="0.2">
      <c r="A39" s="16" t="s">
        <v>43</v>
      </c>
      <c r="B39" s="16"/>
      <c r="C39" s="16"/>
      <c r="D39" s="16"/>
      <c r="E39" s="16"/>
    </row>
    <row r="40" spans="1:11" x14ac:dyDescent="0.2">
      <c r="A40" s="45" t="s">
        <v>44</v>
      </c>
      <c r="B40" s="45"/>
      <c r="C40" s="45"/>
      <c r="D40" s="45"/>
      <c r="E40" s="45"/>
      <c r="G40" s="25"/>
      <c r="H40" s="25"/>
    </row>
    <row r="41" spans="1:11" x14ac:dyDescent="0.2">
      <c r="A41" s="14" t="s">
        <v>1387</v>
      </c>
      <c r="G41" s="25"/>
      <c r="H41" s="25"/>
    </row>
    <row r="42" spans="1:11" x14ac:dyDescent="0.2">
      <c r="G42" s="25"/>
      <c r="H42" s="25"/>
    </row>
    <row r="43" spans="1:11" x14ac:dyDescent="0.2">
      <c r="G43" s="25"/>
      <c r="H43" s="25"/>
    </row>
    <row r="44" spans="1:11" x14ac:dyDescent="0.2">
      <c r="G44" s="25"/>
      <c r="H44" s="25"/>
    </row>
    <row r="45" spans="1:11" x14ac:dyDescent="0.2">
      <c r="G45" s="25"/>
      <c r="H45" s="25"/>
    </row>
    <row r="46" spans="1:11" x14ac:dyDescent="0.2">
      <c r="G46" s="25"/>
      <c r="H46" s="25"/>
    </row>
    <row r="47" spans="1:11" x14ac:dyDescent="0.2">
      <c r="G47" s="25"/>
      <c r="H47" s="25"/>
    </row>
    <row r="48" spans="1:11" x14ac:dyDescent="0.2">
      <c r="G48" s="25"/>
      <c r="H48" s="25"/>
    </row>
    <row r="49" spans="7:8" x14ac:dyDescent="0.2">
      <c r="G49" s="25"/>
      <c r="H49" s="25"/>
    </row>
    <row r="50" spans="7:8" x14ac:dyDescent="0.2">
      <c r="G50" s="25"/>
      <c r="H50" s="25"/>
    </row>
    <row r="51" spans="7:8" x14ac:dyDescent="0.2">
      <c r="G51" s="25"/>
      <c r="H51" s="25"/>
    </row>
    <row r="52" spans="7:8" x14ac:dyDescent="0.2">
      <c r="G52" s="25"/>
      <c r="H52" s="25"/>
    </row>
    <row r="53" spans="7:8" x14ac:dyDescent="0.2">
      <c r="G53" s="25"/>
      <c r="H53" s="25"/>
    </row>
    <row r="54" spans="7:8" x14ac:dyDescent="0.2">
      <c r="G54" s="25"/>
      <c r="H54" s="25"/>
    </row>
    <row r="55" spans="7:8" x14ac:dyDescent="0.2">
      <c r="G55" s="25"/>
      <c r="H55" s="25"/>
    </row>
  </sheetData>
  <mergeCells count="2">
    <mergeCell ref="C7:D7"/>
    <mergeCell ref="G7:H7"/>
  </mergeCells>
  <conditionalFormatting sqref="B17">
    <cfRule type="expression" dxfId="156" priority="7" stopIfTrue="1">
      <formula>J17=1</formula>
    </cfRule>
  </conditionalFormatting>
  <conditionalFormatting sqref="B18:B20">
    <cfRule type="expression" dxfId="155" priority="6" stopIfTrue="1">
      <formula>J18=1</formula>
    </cfRule>
  </conditionalFormatting>
  <conditionalFormatting sqref="F17">
    <cfRule type="expression" dxfId="154" priority="5">
      <formula>K17=1</formula>
    </cfRule>
  </conditionalFormatting>
  <conditionalFormatting sqref="F18">
    <cfRule type="expression" dxfId="153" priority="4">
      <formula>K18=1</formula>
    </cfRule>
  </conditionalFormatting>
  <conditionalFormatting sqref="F19">
    <cfRule type="expression" dxfId="152" priority="3">
      <formula>K19=1</formula>
    </cfRule>
  </conditionalFormatting>
  <conditionalFormatting sqref="F20:F23">
    <cfRule type="expression" dxfId="151" priority="2">
      <formula>K20=1</formula>
    </cfRule>
  </conditionalFormatting>
  <conditionalFormatting sqref="G20:G23">
    <cfRule type="expression" dxfId="150" priority="1">
      <formula>L20=1</formula>
    </cfRule>
  </conditionalFormatting>
  <pageMargins left="0.39370078740157483" right="0.39370078740157483" top="0.39370078740157483" bottom="0.39370078740157483" header="0.31496062992125984" footer="0.31496062992125984"/>
  <pageSetup paperSize="9" scale="76"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S140"/>
  <sheetViews>
    <sheetView workbookViewId="0"/>
  </sheetViews>
  <sheetFormatPr defaultRowHeight="15" x14ac:dyDescent="0.25"/>
  <cols>
    <col min="1" max="7" width="9.140625" style="105"/>
    <col min="8" max="8" width="10.140625" style="105" bestFit="1" customWidth="1"/>
    <col min="9" max="9" width="10.7109375" style="105" customWidth="1"/>
    <col min="10" max="17" width="9.140625" style="105"/>
    <col min="18" max="18" width="10.140625" style="105" bestFit="1" customWidth="1"/>
    <col min="19" max="19" width="10.7109375" style="105" customWidth="1"/>
    <col min="20" max="16384" width="9.140625" style="105"/>
  </cols>
  <sheetData>
    <row r="1" spans="1:19" ht="77.25" x14ac:dyDescent="0.25">
      <c r="A1" s="105" t="s">
        <v>296</v>
      </c>
      <c r="B1" s="105" t="s">
        <v>297</v>
      </c>
      <c r="C1" s="105" t="s">
        <v>69</v>
      </c>
      <c r="D1" s="105" t="s">
        <v>70</v>
      </c>
      <c r="E1" s="106" t="s">
        <v>298</v>
      </c>
      <c r="F1" s="106" t="s">
        <v>299</v>
      </c>
      <c r="G1" s="106" t="s">
        <v>300</v>
      </c>
      <c r="H1" s="106" t="s">
        <v>301</v>
      </c>
      <c r="I1" s="106" t="s">
        <v>302</v>
      </c>
      <c r="K1" s="105" t="s">
        <v>296</v>
      </c>
      <c r="L1" s="105" t="s">
        <v>297</v>
      </c>
      <c r="M1" s="105" t="s">
        <v>69</v>
      </c>
      <c r="N1" s="105" t="s">
        <v>70</v>
      </c>
      <c r="O1" s="106" t="s">
        <v>298</v>
      </c>
      <c r="P1" s="106" t="s">
        <v>299</v>
      </c>
      <c r="Q1" s="106" t="s">
        <v>300</v>
      </c>
      <c r="R1" s="106" t="s">
        <v>301</v>
      </c>
      <c r="S1" s="106" t="s">
        <v>302</v>
      </c>
    </row>
    <row r="2" spans="1:19" x14ac:dyDescent="0.25">
      <c r="A2" s="105" t="s">
        <v>303</v>
      </c>
      <c r="B2" s="105" t="s">
        <v>304</v>
      </c>
      <c r="C2" s="105" t="s">
        <v>183</v>
      </c>
      <c r="D2" s="105" t="s">
        <v>305</v>
      </c>
      <c r="E2" s="107">
        <v>8.7487283825025436E-2</v>
      </c>
      <c r="F2" s="107">
        <v>0.91251271617497454</v>
      </c>
      <c r="G2" s="27">
        <v>0</v>
      </c>
      <c r="H2" s="27">
        <v>0.20835894283958201</v>
      </c>
      <c r="I2" s="27">
        <v>4.0858018386107364E-3</v>
      </c>
      <c r="K2" s="105" t="s">
        <v>303</v>
      </c>
      <c r="L2" s="105" t="s">
        <v>304</v>
      </c>
      <c r="M2" s="105" t="s">
        <v>183</v>
      </c>
      <c r="N2" s="105" t="s">
        <v>305</v>
      </c>
      <c r="O2" s="107">
        <v>8.7487283825025436E-2</v>
      </c>
      <c r="P2" s="107">
        <v>0.91251271617497454</v>
      </c>
      <c r="Q2" s="27">
        <v>0</v>
      </c>
      <c r="R2" s="27">
        <v>0.20835894283958201</v>
      </c>
      <c r="S2" s="27">
        <v>4.0858018386107364E-3</v>
      </c>
    </row>
    <row r="3" spans="1:19" x14ac:dyDescent="0.25">
      <c r="A3" s="105" t="s">
        <v>303</v>
      </c>
      <c r="B3" s="105" t="s">
        <v>304</v>
      </c>
      <c r="C3" s="105" t="s">
        <v>176</v>
      </c>
      <c r="D3" s="105" t="s">
        <v>306</v>
      </c>
      <c r="E3" s="107">
        <v>0.36240090600226499</v>
      </c>
      <c r="F3" s="107">
        <v>0.63759909399773496</v>
      </c>
      <c r="G3" s="27">
        <v>0</v>
      </c>
      <c r="H3" s="27">
        <v>-2.3230088495575174E-2</v>
      </c>
      <c r="I3" s="27">
        <v>-6.560846560846556E-2</v>
      </c>
      <c r="K3" s="105" t="s">
        <v>303</v>
      </c>
      <c r="L3" s="105" t="s">
        <v>304</v>
      </c>
      <c r="M3" s="105" t="s">
        <v>176</v>
      </c>
      <c r="N3" s="105" t="s">
        <v>306</v>
      </c>
      <c r="O3" s="107">
        <v>0.36240090600226499</v>
      </c>
      <c r="P3" s="107">
        <v>0.63759909399773496</v>
      </c>
      <c r="Q3" s="27">
        <v>0</v>
      </c>
      <c r="R3" s="27">
        <v>-2.3230088495575174E-2</v>
      </c>
      <c r="S3" s="27">
        <v>-6.560846560846556E-2</v>
      </c>
    </row>
    <row r="4" spans="1:19" x14ac:dyDescent="0.25">
      <c r="A4" s="105" t="s">
        <v>303</v>
      </c>
      <c r="B4" s="105" t="s">
        <v>304</v>
      </c>
      <c r="C4" s="105" t="s">
        <v>233</v>
      </c>
      <c r="D4" s="105" t="s">
        <v>307</v>
      </c>
      <c r="E4" s="107">
        <v>0.51260504201680668</v>
      </c>
      <c r="F4" s="107">
        <v>0.47899159663865548</v>
      </c>
      <c r="G4" s="27">
        <v>8.4033613445378148E-3</v>
      </c>
      <c r="H4" s="27">
        <v>8.2521117608836958E-2</v>
      </c>
      <c r="I4" s="27">
        <v>-0.11359404096834269</v>
      </c>
      <c r="K4" s="105" t="s">
        <v>303</v>
      </c>
      <c r="L4" s="105" t="s">
        <v>304</v>
      </c>
      <c r="M4" s="105" t="s">
        <v>225</v>
      </c>
      <c r="N4" s="105" t="s">
        <v>308</v>
      </c>
      <c r="O4" s="107">
        <v>0.56213017751479288</v>
      </c>
      <c r="P4" s="107">
        <v>0.43786982248520712</v>
      </c>
      <c r="Q4" s="27">
        <v>0</v>
      </c>
      <c r="R4" s="27">
        <v>-4.3847241867043807E-2</v>
      </c>
      <c r="S4" s="27">
        <v>-0.13554987212276215</v>
      </c>
    </row>
    <row r="5" spans="1:19" x14ac:dyDescent="0.25">
      <c r="A5" s="105" t="s">
        <v>303</v>
      </c>
      <c r="B5" s="105" t="s">
        <v>304</v>
      </c>
      <c r="C5" s="105" t="s">
        <v>225</v>
      </c>
      <c r="D5" s="105" t="s">
        <v>308</v>
      </c>
      <c r="E5" s="107">
        <v>0.56213017751479288</v>
      </c>
      <c r="F5" s="107">
        <v>0.43786982248520712</v>
      </c>
      <c r="G5" s="27">
        <v>0</v>
      </c>
      <c r="H5" s="27">
        <v>-4.3847241867043807E-2</v>
      </c>
      <c r="I5" s="27">
        <v>-0.13554987212276215</v>
      </c>
      <c r="K5" s="105" t="s">
        <v>303</v>
      </c>
      <c r="L5" s="105" t="s">
        <v>304</v>
      </c>
      <c r="M5" s="105" t="s">
        <v>174</v>
      </c>
      <c r="N5" s="105" t="s">
        <v>309</v>
      </c>
      <c r="O5" s="107">
        <v>0.58565500889152344</v>
      </c>
      <c r="P5" s="107">
        <v>0.41434499110847661</v>
      </c>
      <c r="Q5" s="27">
        <v>0</v>
      </c>
      <c r="R5" s="27">
        <v>2.3820361098467524E-2</v>
      </c>
      <c r="S5" s="27">
        <v>-1.8329938900203624E-2</v>
      </c>
    </row>
    <row r="6" spans="1:19" x14ac:dyDescent="0.25">
      <c r="A6" s="105" t="s">
        <v>303</v>
      </c>
      <c r="B6" s="105" t="s">
        <v>304</v>
      </c>
      <c r="C6" s="105" t="s">
        <v>241</v>
      </c>
      <c r="D6" s="105" t="s">
        <v>310</v>
      </c>
      <c r="E6" s="107">
        <v>0.57567567567567568</v>
      </c>
      <c r="F6" s="107">
        <v>0.39729729729729729</v>
      </c>
      <c r="G6" s="27">
        <v>2.7027027027027029E-2</v>
      </c>
      <c r="H6" s="27">
        <v>-4.6186895810955919E-2</v>
      </c>
      <c r="I6" s="27">
        <v>-0.1360186806771746</v>
      </c>
      <c r="K6" s="105" t="s">
        <v>303</v>
      </c>
      <c r="L6" s="105" t="s">
        <v>304</v>
      </c>
      <c r="M6" s="105" t="s">
        <v>248</v>
      </c>
      <c r="N6" s="105" t="s">
        <v>311</v>
      </c>
      <c r="O6" s="107">
        <v>0.5859247135842881</v>
      </c>
      <c r="P6" s="107">
        <v>0.41407528641571195</v>
      </c>
      <c r="Q6" s="27">
        <v>0</v>
      </c>
      <c r="R6" s="27">
        <v>2.9934640522875817</v>
      </c>
      <c r="S6" s="27">
        <v>-0.13578500707213581</v>
      </c>
    </row>
    <row r="7" spans="1:19" x14ac:dyDescent="0.25">
      <c r="A7" s="105" t="s">
        <v>303</v>
      </c>
      <c r="B7" s="105" t="s">
        <v>304</v>
      </c>
      <c r="C7" s="105" t="s">
        <v>285</v>
      </c>
      <c r="D7" s="105" t="s">
        <v>312</v>
      </c>
      <c r="E7" s="107">
        <v>0.58232931726907633</v>
      </c>
      <c r="F7" s="107">
        <v>0.40829986613119146</v>
      </c>
      <c r="G7" s="27">
        <v>9.3708165997322627E-3</v>
      </c>
      <c r="H7" s="27">
        <v>6.0326472675656495E-2</v>
      </c>
      <c r="I7" s="27">
        <v>-4.2614546619673233E-2</v>
      </c>
      <c r="K7" s="105" t="s">
        <v>303</v>
      </c>
      <c r="L7" s="105" t="s">
        <v>304</v>
      </c>
      <c r="M7" s="105" t="s">
        <v>109</v>
      </c>
      <c r="N7" s="105" t="s">
        <v>313</v>
      </c>
      <c r="O7" s="107">
        <v>0.59453471196454943</v>
      </c>
      <c r="P7" s="107">
        <v>0.40546528803545051</v>
      </c>
      <c r="Q7" s="27">
        <v>0</v>
      </c>
      <c r="R7" s="27">
        <v>-7.9694137638062879E-2</v>
      </c>
      <c r="S7" s="27">
        <v>-0.14371541501976282</v>
      </c>
    </row>
    <row r="8" spans="1:19" x14ac:dyDescent="0.25">
      <c r="A8" s="105" t="s">
        <v>303</v>
      </c>
      <c r="B8" s="105" t="s">
        <v>304</v>
      </c>
      <c r="C8" s="105" t="s">
        <v>174</v>
      </c>
      <c r="D8" s="105" t="s">
        <v>309</v>
      </c>
      <c r="E8" s="107">
        <v>0.58565500889152344</v>
      </c>
      <c r="F8" s="107">
        <v>0.41434499110847661</v>
      </c>
      <c r="G8" s="27">
        <v>0</v>
      </c>
      <c r="H8" s="27">
        <v>2.3820361098467524E-2</v>
      </c>
      <c r="I8" s="27">
        <v>-1.8329938900203624E-2</v>
      </c>
      <c r="K8" s="105" t="s">
        <v>303</v>
      </c>
      <c r="L8" s="105" t="s">
        <v>304</v>
      </c>
      <c r="M8" s="105" t="s">
        <v>87</v>
      </c>
      <c r="N8" s="105" t="s">
        <v>314</v>
      </c>
      <c r="O8" s="107">
        <v>0.62996158770806654</v>
      </c>
      <c r="P8" s="107">
        <v>0.37003841229193341</v>
      </c>
      <c r="Q8" s="27">
        <v>0</v>
      </c>
      <c r="R8" s="27">
        <v>0.32738474612279589</v>
      </c>
      <c r="S8" s="27">
        <v>-9.1199999999999948E-2</v>
      </c>
    </row>
    <row r="9" spans="1:19" x14ac:dyDescent="0.25">
      <c r="A9" s="105" t="s">
        <v>303</v>
      </c>
      <c r="B9" s="105" t="s">
        <v>304</v>
      </c>
      <c r="C9" s="105" t="s">
        <v>248</v>
      </c>
      <c r="D9" s="105" t="s">
        <v>311</v>
      </c>
      <c r="E9" s="107">
        <v>0.5859247135842881</v>
      </c>
      <c r="F9" s="107">
        <v>0.41407528641571195</v>
      </c>
      <c r="G9" s="27">
        <v>0</v>
      </c>
      <c r="H9" s="27">
        <v>2.9934640522875817</v>
      </c>
      <c r="I9" s="27">
        <v>-0.13578500707213581</v>
      </c>
      <c r="K9" s="105" t="s">
        <v>303</v>
      </c>
      <c r="L9" s="105" t="s">
        <v>304</v>
      </c>
      <c r="M9" s="105" t="s">
        <v>251</v>
      </c>
      <c r="N9" s="105" t="s">
        <v>315</v>
      </c>
      <c r="O9" s="107">
        <v>0.64161849710982655</v>
      </c>
      <c r="P9" s="107">
        <v>0.3583815028901734</v>
      </c>
      <c r="Q9" s="27">
        <v>0</v>
      </c>
      <c r="R9" s="27">
        <v>9.378292939936772E-2</v>
      </c>
      <c r="S9" s="27">
        <v>2.0398132219218379E-2</v>
      </c>
    </row>
    <row r="10" spans="1:19" x14ac:dyDescent="0.25">
      <c r="A10" s="105" t="s">
        <v>303</v>
      </c>
      <c r="B10" s="105" t="s">
        <v>304</v>
      </c>
      <c r="C10" s="105" t="s">
        <v>271</v>
      </c>
      <c r="D10" s="105" t="s">
        <v>316</v>
      </c>
      <c r="E10" s="107">
        <v>0.58709677419354833</v>
      </c>
      <c r="F10" s="107">
        <v>0.39096774193548389</v>
      </c>
      <c r="G10" s="27">
        <v>2.1935483870967741E-2</v>
      </c>
      <c r="H10" s="27">
        <v>-1.8366054464851178E-2</v>
      </c>
      <c r="I10" s="27">
        <v>-4.9079754601227044E-2</v>
      </c>
      <c r="K10" s="105" t="s">
        <v>303</v>
      </c>
      <c r="L10" s="105" t="s">
        <v>304</v>
      </c>
      <c r="M10" s="105" t="s">
        <v>169</v>
      </c>
      <c r="N10" s="105" t="s">
        <v>317</v>
      </c>
      <c r="O10" s="107">
        <v>0.64604316546762586</v>
      </c>
      <c r="P10" s="107">
        <v>0.35395683453237409</v>
      </c>
      <c r="Q10" s="27">
        <v>0</v>
      </c>
      <c r="R10" s="27">
        <v>1.9061583577712593E-2</v>
      </c>
      <c r="S10" s="27">
        <v>-2.3533544081489333E-2</v>
      </c>
    </row>
    <row r="11" spans="1:19" x14ac:dyDescent="0.25">
      <c r="A11" s="105" t="s">
        <v>303</v>
      </c>
      <c r="B11" s="105" t="s">
        <v>304</v>
      </c>
      <c r="C11" s="105" t="s">
        <v>109</v>
      </c>
      <c r="D11" s="105" t="s">
        <v>313</v>
      </c>
      <c r="E11" s="107">
        <v>0.59453471196454943</v>
      </c>
      <c r="F11" s="107">
        <v>0.40546528803545051</v>
      </c>
      <c r="G11" s="27">
        <v>0</v>
      </c>
      <c r="H11" s="27">
        <v>-7.9694137638062879E-2</v>
      </c>
      <c r="I11" s="27">
        <v>-0.14371541501976282</v>
      </c>
      <c r="K11" s="105" t="s">
        <v>303</v>
      </c>
      <c r="L11" s="105" t="s">
        <v>304</v>
      </c>
      <c r="M11" s="105" t="s">
        <v>78</v>
      </c>
      <c r="N11" s="105" t="s">
        <v>318</v>
      </c>
      <c r="O11" s="107">
        <v>0.66129032258064513</v>
      </c>
      <c r="P11" s="107">
        <v>0.33870967741935482</v>
      </c>
      <c r="Q11" s="27">
        <v>0</v>
      </c>
      <c r="R11" s="27">
        <v>-5.4419410745233932E-2</v>
      </c>
      <c r="S11" s="27">
        <v>-9.4890510948905105E-2</v>
      </c>
    </row>
    <row r="12" spans="1:19" x14ac:dyDescent="0.25">
      <c r="A12" s="105" t="s">
        <v>303</v>
      </c>
      <c r="B12" s="105" t="s">
        <v>304</v>
      </c>
      <c r="C12" s="105" t="s">
        <v>224</v>
      </c>
      <c r="D12" s="105" t="s">
        <v>319</v>
      </c>
      <c r="E12" s="107">
        <v>0.60235640648011779</v>
      </c>
      <c r="F12" s="107">
        <v>0.37923416789396169</v>
      </c>
      <c r="G12" s="27">
        <v>1.8409425625920472E-2</v>
      </c>
      <c r="H12" s="27">
        <v>2.2782903408021138E-2</v>
      </c>
      <c r="I12" s="27">
        <v>-3.82436260623229E-2</v>
      </c>
      <c r="K12" s="105" t="s">
        <v>303</v>
      </c>
      <c r="L12" s="105" t="s">
        <v>304</v>
      </c>
      <c r="M12" s="105" t="s">
        <v>98</v>
      </c>
      <c r="N12" s="105" t="s">
        <v>320</v>
      </c>
      <c r="O12" s="107">
        <v>0.67283393501805056</v>
      </c>
      <c r="P12" s="107">
        <v>0.32716606498194944</v>
      </c>
      <c r="Q12" s="27">
        <v>0</v>
      </c>
      <c r="R12" s="27">
        <v>7.6119946582493547E-2</v>
      </c>
      <c r="S12" s="27">
        <v>-9.8912270001016545E-2</v>
      </c>
    </row>
    <row r="13" spans="1:19" x14ac:dyDescent="0.25">
      <c r="A13" s="105" t="s">
        <v>303</v>
      </c>
      <c r="B13" s="105" t="s">
        <v>304</v>
      </c>
      <c r="C13" s="105" t="s">
        <v>230</v>
      </c>
      <c r="D13" s="105" t="s">
        <v>321</v>
      </c>
      <c r="E13" s="107">
        <v>0.60427807486631013</v>
      </c>
      <c r="F13" s="107">
        <v>0.38770053475935828</v>
      </c>
      <c r="G13" s="27">
        <v>8.0213903743315516E-3</v>
      </c>
      <c r="H13" s="27">
        <v>1.2863913337846977E-2</v>
      </c>
      <c r="I13" s="27">
        <v>-4.469987228607919E-2</v>
      </c>
      <c r="K13" s="105" t="s">
        <v>303</v>
      </c>
      <c r="L13" s="105" t="s">
        <v>304</v>
      </c>
      <c r="M13" s="105" t="s">
        <v>158</v>
      </c>
      <c r="N13" s="105" t="s">
        <v>322</v>
      </c>
      <c r="O13" s="107">
        <v>0.68646288209606987</v>
      </c>
      <c r="P13" s="107">
        <v>0.31353711790393013</v>
      </c>
      <c r="Q13" s="27">
        <v>0</v>
      </c>
      <c r="R13" s="27">
        <v>-3.0474531998259113E-3</v>
      </c>
      <c r="S13" s="27">
        <v>-4.2041413930140159E-2</v>
      </c>
    </row>
    <row r="14" spans="1:19" x14ac:dyDescent="0.25">
      <c r="A14" s="105" t="s">
        <v>303</v>
      </c>
      <c r="B14" s="105" t="s">
        <v>304</v>
      </c>
      <c r="C14" s="105" t="s">
        <v>219</v>
      </c>
      <c r="D14" s="105" t="s">
        <v>323</v>
      </c>
      <c r="E14" s="107">
        <v>0.60858895705521476</v>
      </c>
      <c r="F14" s="107">
        <v>0.35582822085889571</v>
      </c>
      <c r="G14" s="27">
        <v>3.5582822085889573E-2</v>
      </c>
      <c r="H14" s="27">
        <v>7.4843389383448811E-2</v>
      </c>
      <c r="I14" s="27">
        <v>-9.494725152692951E-2</v>
      </c>
      <c r="K14" s="105" t="s">
        <v>303</v>
      </c>
      <c r="L14" s="105" t="s">
        <v>304</v>
      </c>
      <c r="M14" s="105" t="s">
        <v>129</v>
      </c>
      <c r="N14" s="105" t="s">
        <v>324</v>
      </c>
      <c r="O14" s="107">
        <v>0.693304535637149</v>
      </c>
      <c r="P14" s="107">
        <v>0.30669546436285094</v>
      </c>
      <c r="Q14" s="27">
        <v>0</v>
      </c>
      <c r="R14" s="27">
        <v>2.717692734331667E-2</v>
      </c>
      <c r="S14" s="27">
        <v>-7.2608913370055039E-2</v>
      </c>
    </row>
    <row r="15" spans="1:19" x14ac:dyDescent="0.25">
      <c r="A15" s="105" t="s">
        <v>303</v>
      </c>
      <c r="B15" s="105" t="s">
        <v>304</v>
      </c>
      <c r="C15" s="105" t="s">
        <v>284</v>
      </c>
      <c r="D15" s="105" t="s">
        <v>325</v>
      </c>
      <c r="E15" s="107">
        <v>0.62609871534820827</v>
      </c>
      <c r="F15" s="107">
        <v>0.32792427315753886</v>
      </c>
      <c r="G15" s="27">
        <v>4.5977011494252873E-2</v>
      </c>
      <c r="H15" s="27">
        <v>6.1927840603123396E-2</v>
      </c>
      <c r="I15" s="27">
        <v>-3.4122448979591824E-2</v>
      </c>
      <c r="K15" s="105" t="s">
        <v>303</v>
      </c>
      <c r="L15" s="105" t="s">
        <v>304</v>
      </c>
      <c r="M15" s="105" t="s">
        <v>141</v>
      </c>
      <c r="N15" s="105" t="s">
        <v>326</v>
      </c>
      <c r="O15" s="107">
        <v>0.70220162224797222</v>
      </c>
      <c r="P15" s="107">
        <v>0.29779837775202783</v>
      </c>
      <c r="Q15" s="27">
        <v>0</v>
      </c>
      <c r="R15" s="27">
        <v>-3.7367540435025104E-2</v>
      </c>
      <c r="S15" s="27">
        <v>-8.2240340304856385E-2</v>
      </c>
    </row>
    <row r="16" spans="1:19" x14ac:dyDescent="0.25">
      <c r="A16" s="105" t="s">
        <v>303</v>
      </c>
      <c r="B16" s="105" t="s">
        <v>304</v>
      </c>
      <c r="C16" s="105" t="s">
        <v>87</v>
      </c>
      <c r="D16" s="105" t="s">
        <v>314</v>
      </c>
      <c r="E16" s="107">
        <v>0.62996158770806654</v>
      </c>
      <c r="F16" s="107">
        <v>0.37003841229193341</v>
      </c>
      <c r="G16" s="27">
        <v>0</v>
      </c>
      <c r="H16" s="27">
        <v>0.32738474612279589</v>
      </c>
      <c r="I16" s="27">
        <v>-9.1199999999999948E-2</v>
      </c>
      <c r="K16" s="105" t="s">
        <v>303</v>
      </c>
      <c r="L16" s="105" t="s">
        <v>304</v>
      </c>
      <c r="M16" s="105" t="s">
        <v>94</v>
      </c>
      <c r="N16" s="105" t="s">
        <v>327</v>
      </c>
      <c r="O16" s="107">
        <v>0.71221281741233378</v>
      </c>
      <c r="P16" s="107">
        <v>0.28778718258766628</v>
      </c>
      <c r="Q16" s="27">
        <v>0</v>
      </c>
      <c r="R16" s="27">
        <v>-7.5719474713607182E-2</v>
      </c>
      <c r="S16" s="27">
        <v>-0.13696843203756848</v>
      </c>
    </row>
    <row r="17" spans="1:19" x14ac:dyDescent="0.25">
      <c r="A17" s="105" t="s">
        <v>303</v>
      </c>
      <c r="B17" s="105" t="s">
        <v>304</v>
      </c>
      <c r="C17" s="105" t="s">
        <v>191</v>
      </c>
      <c r="D17" s="105" t="s">
        <v>328</v>
      </c>
      <c r="E17" s="107">
        <v>0.63124999999999998</v>
      </c>
      <c r="F17" s="107">
        <v>0.36562499999999998</v>
      </c>
      <c r="G17" s="27">
        <v>3.1250000000000002E-3</v>
      </c>
      <c r="H17" s="27">
        <v>-2.9935581659719546E-2</v>
      </c>
      <c r="I17" s="27">
        <v>-0.16202945990180029</v>
      </c>
      <c r="K17" s="105" t="s">
        <v>303</v>
      </c>
      <c r="L17" s="105" t="s">
        <v>304</v>
      </c>
      <c r="M17" s="105" t="s">
        <v>123</v>
      </c>
      <c r="N17" s="105" t="s">
        <v>329</v>
      </c>
      <c r="O17" s="107">
        <v>0.71582278481012662</v>
      </c>
      <c r="P17" s="107">
        <v>0.28417721518987343</v>
      </c>
      <c r="Q17" s="27">
        <v>0</v>
      </c>
      <c r="R17" s="27">
        <v>-2.1823247175359883E-2</v>
      </c>
      <c r="S17" s="27">
        <v>-5.2899745242020124E-2</v>
      </c>
    </row>
    <row r="18" spans="1:19" x14ac:dyDescent="0.25">
      <c r="A18" s="105" t="s">
        <v>303</v>
      </c>
      <c r="B18" s="105" t="s">
        <v>304</v>
      </c>
      <c r="C18" s="105" t="s">
        <v>251</v>
      </c>
      <c r="D18" s="105" t="s">
        <v>315</v>
      </c>
      <c r="E18" s="107">
        <v>0.64161849710982655</v>
      </c>
      <c r="F18" s="107">
        <v>0.3583815028901734</v>
      </c>
      <c r="G18" s="27">
        <v>0</v>
      </c>
      <c r="H18" s="27">
        <v>9.378292939936772E-2</v>
      </c>
      <c r="I18" s="27">
        <v>2.0398132219218379E-2</v>
      </c>
      <c r="K18" s="105" t="s">
        <v>303</v>
      </c>
      <c r="L18" s="105" t="s">
        <v>304</v>
      </c>
      <c r="M18" s="105" t="s">
        <v>164</v>
      </c>
      <c r="N18" s="105" t="s">
        <v>330</v>
      </c>
      <c r="O18" s="107">
        <v>0.71590052750565181</v>
      </c>
      <c r="P18" s="107">
        <v>0.28409947249434814</v>
      </c>
      <c r="Q18" s="27">
        <v>0</v>
      </c>
      <c r="R18" s="27">
        <v>5.0881013660661223E-2</v>
      </c>
      <c r="S18" s="27">
        <v>3.7326558530388798E-2</v>
      </c>
    </row>
    <row r="19" spans="1:19" x14ac:dyDescent="0.25">
      <c r="A19" s="105" t="s">
        <v>303</v>
      </c>
      <c r="B19" s="105" t="s">
        <v>304</v>
      </c>
      <c r="C19" s="105" t="s">
        <v>269</v>
      </c>
      <c r="D19" s="105" t="s">
        <v>331</v>
      </c>
      <c r="E19" s="107">
        <v>0.64400715563506261</v>
      </c>
      <c r="F19" s="107">
        <v>0.34615384615384615</v>
      </c>
      <c r="G19" s="27">
        <v>9.8389982110912346E-3</v>
      </c>
      <c r="H19" s="27">
        <v>0.2255412441764868</v>
      </c>
      <c r="I19" s="27">
        <v>-3.4958998705222233E-2</v>
      </c>
      <c r="K19" s="105" t="s">
        <v>303</v>
      </c>
      <c r="L19" s="105" t="s">
        <v>304</v>
      </c>
      <c r="M19" s="105" t="s">
        <v>235</v>
      </c>
      <c r="N19" s="105" t="s">
        <v>332</v>
      </c>
      <c r="O19" s="107">
        <v>0.7276785714285714</v>
      </c>
      <c r="P19" s="107">
        <v>0.27232142857142855</v>
      </c>
      <c r="Q19" s="27">
        <v>0</v>
      </c>
      <c r="R19" s="27">
        <v>3.7337192474674374E-2</v>
      </c>
      <c r="S19" s="27">
        <v>-9.586276488395562E-2</v>
      </c>
    </row>
    <row r="20" spans="1:19" x14ac:dyDescent="0.25">
      <c r="A20" s="105" t="s">
        <v>303</v>
      </c>
      <c r="B20" s="105" t="s">
        <v>304</v>
      </c>
      <c r="C20" s="105" t="s">
        <v>169</v>
      </c>
      <c r="D20" s="105" t="s">
        <v>317</v>
      </c>
      <c r="E20" s="107">
        <v>0.64604316546762586</v>
      </c>
      <c r="F20" s="107">
        <v>0.35395683453237409</v>
      </c>
      <c r="G20" s="27">
        <v>0</v>
      </c>
      <c r="H20" s="27">
        <v>1.9061583577712593E-2</v>
      </c>
      <c r="I20" s="27">
        <v>-2.3533544081489333E-2</v>
      </c>
      <c r="K20" s="105" t="s">
        <v>303</v>
      </c>
      <c r="L20" s="105" t="s">
        <v>304</v>
      </c>
      <c r="M20" s="105" t="s">
        <v>114</v>
      </c>
      <c r="N20" s="105" t="s">
        <v>333</v>
      </c>
      <c r="O20" s="107">
        <v>0.73347107438016534</v>
      </c>
      <c r="P20" s="107">
        <v>0.26652892561983471</v>
      </c>
      <c r="Q20" s="27">
        <v>0</v>
      </c>
      <c r="R20" s="27">
        <v>-1.6593294954283744E-2</v>
      </c>
      <c r="S20" s="27">
        <v>-6.5486725663716827E-2</v>
      </c>
    </row>
    <row r="21" spans="1:19" x14ac:dyDescent="0.25">
      <c r="A21" s="105" t="s">
        <v>303</v>
      </c>
      <c r="B21" s="105" t="s">
        <v>304</v>
      </c>
      <c r="C21" s="105" t="s">
        <v>78</v>
      </c>
      <c r="D21" s="105" t="s">
        <v>318</v>
      </c>
      <c r="E21" s="107">
        <v>0.66129032258064513</v>
      </c>
      <c r="F21" s="107">
        <v>0.33870967741935482</v>
      </c>
      <c r="G21" s="27">
        <v>0</v>
      </c>
      <c r="H21" s="27">
        <v>-5.4419410745233932E-2</v>
      </c>
      <c r="I21" s="27">
        <v>-9.4890510948905105E-2</v>
      </c>
      <c r="K21" s="105" t="s">
        <v>303</v>
      </c>
      <c r="L21" s="105" t="s">
        <v>304</v>
      </c>
      <c r="M21" s="105" t="s">
        <v>159</v>
      </c>
      <c r="N21" s="105" t="s">
        <v>334</v>
      </c>
      <c r="O21" s="107">
        <v>0.73670444638186572</v>
      </c>
      <c r="P21" s="107">
        <v>0.26329555361813428</v>
      </c>
      <c r="Q21" s="27">
        <v>0</v>
      </c>
      <c r="R21" s="27">
        <v>-2.3518144088538917E-2</v>
      </c>
      <c r="S21" s="27">
        <v>-3.8658983761131527E-2</v>
      </c>
    </row>
    <row r="22" spans="1:19" x14ac:dyDescent="0.25">
      <c r="A22" s="105" t="s">
        <v>303</v>
      </c>
      <c r="B22" s="105" t="s">
        <v>304</v>
      </c>
      <c r="C22" s="105" t="s">
        <v>181</v>
      </c>
      <c r="D22" s="105" t="s">
        <v>335</v>
      </c>
      <c r="E22" s="107">
        <v>0.66708385481852317</v>
      </c>
      <c r="F22" s="107">
        <v>0.32790988735919901</v>
      </c>
      <c r="G22" s="27">
        <v>5.0062578222778474E-3</v>
      </c>
      <c r="H22" s="27">
        <v>5.7927838464084669E-2</v>
      </c>
      <c r="I22" s="27">
        <v>-1.2499999999999734E-3</v>
      </c>
      <c r="K22" s="105" t="s">
        <v>303</v>
      </c>
      <c r="L22" s="105" t="s">
        <v>304</v>
      </c>
      <c r="M22" s="105" t="s">
        <v>273</v>
      </c>
      <c r="N22" s="105" t="s">
        <v>336</v>
      </c>
      <c r="O22" s="107">
        <v>0.7419575633127995</v>
      </c>
      <c r="P22" s="107">
        <v>0.25804243668720056</v>
      </c>
      <c r="Q22" s="27">
        <v>0</v>
      </c>
      <c r="R22" s="27">
        <v>6.8763716166788669E-2</v>
      </c>
      <c r="S22" s="27">
        <v>2.3109243697478909E-2</v>
      </c>
    </row>
    <row r="23" spans="1:19" x14ac:dyDescent="0.25">
      <c r="A23" s="105" t="s">
        <v>303</v>
      </c>
      <c r="B23" s="105" t="s">
        <v>304</v>
      </c>
      <c r="C23" s="105" t="s">
        <v>154</v>
      </c>
      <c r="D23" s="105" t="s">
        <v>337</v>
      </c>
      <c r="E23" s="107">
        <v>0.67147613762486125</v>
      </c>
      <c r="F23" s="107">
        <v>0.29189789123196447</v>
      </c>
      <c r="G23" s="27">
        <v>3.662597114317425E-2</v>
      </c>
      <c r="H23" s="27">
        <v>-3.970157207567282E-2</v>
      </c>
      <c r="I23" s="27">
        <v>-5.232711017617675E-2</v>
      </c>
      <c r="K23" s="105" t="s">
        <v>303</v>
      </c>
      <c r="L23" s="105" t="s">
        <v>304</v>
      </c>
      <c r="M23" s="105" t="s">
        <v>151</v>
      </c>
      <c r="N23" s="105" t="s">
        <v>338</v>
      </c>
      <c r="O23" s="107">
        <v>0.75609756097560976</v>
      </c>
      <c r="P23" s="107">
        <v>0.24390243902439024</v>
      </c>
      <c r="Q23" s="27">
        <v>0</v>
      </c>
      <c r="R23" s="27">
        <v>9.2422980849292236E-2</v>
      </c>
      <c r="S23" s="27">
        <v>1.3127413127413057E-2</v>
      </c>
    </row>
    <row r="24" spans="1:19" x14ac:dyDescent="0.25">
      <c r="A24" s="105" t="s">
        <v>303</v>
      </c>
      <c r="B24" s="105" t="s">
        <v>304</v>
      </c>
      <c r="C24" s="105" t="s">
        <v>98</v>
      </c>
      <c r="D24" s="105" t="s">
        <v>320</v>
      </c>
      <c r="E24" s="107">
        <v>0.67283393501805056</v>
      </c>
      <c r="F24" s="107">
        <v>0.32716606498194944</v>
      </c>
      <c r="G24" s="27">
        <v>0</v>
      </c>
      <c r="H24" s="27">
        <v>7.6119946582493547E-2</v>
      </c>
      <c r="I24" s="27">
        <v>-9.8912270001016545E-2</v>
      </c>
      <c r="K24" s="105" t="s">
        <v>303</v>
      </c>
      <c r="L24" s="105" t="s">
        <v>304</v>
      </c>
      <c r="M24" s="105" t="s">
        <v>144</v>
      </c>
      <c r="N24" s="105" t="s">
        <v>339</v>
      </c>
      <c r="O24" s="107">
        <v>0.76345840130505704</v>
      </c>
      <c r="P24" s="107">
        <v>0.2365415986949429</v>
      </c>
      <c r="Q24" s="27">
        <v>0</v>
      </c>
      <c r="R24" s="27">
        <v>1.7427385892116121E-2</v>
      </c>
      <c r="S24" s="27">
        <v>-2.1938571998404433E-2</v>
      </c>
    </row>
    <row r="25" spans="1:19" x14ac:dyDescent="0.25">
      <c r="A25" s="105" t="s">
        <v>303</v>
      </c>
      <c r="B25" s="105" t="s">
        <v>304</v>
      </c>
      <c r="C25" s="105" t="s">
        <v>197</v>
      </c>
      <c r="D25" s="105" t="s">
        <v>340</v>
      </c>
      <c r="E25" s="107">
        <v>0.67669172932330823</v>
      </c>
      <c r="F25" s="107">
        <v>0.31064503363672341</v>
      </c>
      <c r="G25" s="27">
        <v>1.2663237039968342E-2</v>
      </c>
      <c r="H25" s="27">
        <v>5.09461426491995E-2</v>
      </c>
      <c r="I25" s="27">
        <v>-2.2720680653582126E-2</v>
      </c>
      <c r="K25" s="105" t="s">
        <v>303</v>
      </c>
      <c r="L25" s="105" t="s">
        <v>304</v>
      </c>
      <c r="M25" s="105" t="s">
        <v>73</v>
      </c>
      <c r="N25" s="105" t="s">
        <v>341</v>
      </c>
      <c r="O25" s="107">
        <v>0.76534296028880866</v>
      </c>
      <c r="P25" s="107">
        <v>0.23465703971119134</v>
      </c>
      <c r="Q25" s="27">
        <v>0</v>
      </c>
      <c r="R25" s="27">
        <v>-5.50106609808102E-2</v>
      </c>
      <c r="S25" s="27">
        <v>-0.12307083498219229</v>
      </c>
    </row>
    <row r="26" spans="1:19" x14ac:dyDescent="0.25">
      <c r="A26" s="105" t="s">
        <v>303</v>
      </c>
      <c r="B26" s="105" t="s">
        <v>304</v>
      </c>
      <c r="C26" s="105" t="s">
        <v>291</v>
      </c>
      <c r="D26" s="105" t="s">
        <v>342</v>
      </c>
      <c r="E26" s="107">
        <v>0.68090249798549551</v>
      </c>
      <c r="F26" s="107">
        <v>0.28686543110394841</v>
      </c>
      <c r="G26" s="27">
        <v>3.2232070910556E-2</v>
      </c>
      <c r="H26" s="27">
        <v>1.1822258459029733E-2</v>
      </c>
      <c r="I26" s="27">
        <v>-1.3905442987683703E-2</v>
      </c>
      <c r="K26" s="105" t="s">
        <v>303</v>
      </c>
      <c r="L26" s="105" t="s">
        <v>304</v>
      </c>
      <c r="M26" s="105" t="s">
        <v>105</v>
      </c>
      <c r="N26" s="105" t="s">
        <v>343</v>
      </c>
      <c r="O26" s="107">
        <v>0.77139874739039671</v>
      </c>
      <c r="P26" s="107">
        <v>0.22860125260960334</v>
      </c>
      <c r="Q26" s="27">
        <v>0</v>
      </c>
      <c r="R26" s="27">
        <v>-5.2164840897239717E-4</v>
      </c>
      <c r="S26" s="27">
        <v>-7.1255453223460941E-2</v>
      </c>
    </row>
    <row r="27" spans="1:19" x14ac:dyDescent="0.25">
      <c r="A27" s="105" t="s">
        <v>303</v>
      </c>
      <c r="B27" s="105" t="s">
        <v>304</v>
      </c>
      <c r="C27" s="105" t="s">
        <v>158</v>
      </c>
      <c r="D27" s="105" t="s">
        <v>322</v>
      </c>
      <c r="E27" s="107">
        <v>0.68646288209606987</v>
      </c>
      <c r="F27" s="107">
        <v>0.31353711790393013</v>
      </c>
      <c r="G27" s="27">
        <v>0</v>
      </c>
      <c r="H27" s="27">
        <v>-3.0474531998259113E-3</v>
      </c>
      <c r="I27" s="27">
        <v>-4.2041413930140159E-2</v>
      </c>
      <c r="K27" s="105" t="s">
        <v>303</v>
      </c>
      <c r="L27" s="105" t="s">
        <v>304</v>
      </c>
      <c r="M27" s="105" t="s">
        <v>187</v>
      </c>
      <c r="N27" s="105" t="s">
        <v>344</v>
      </c>
      <c r="O27" s="107">
        <v>0.7880067567567568</v>
      </c>
      <c r="P27" s="107">
        <v>0.21199324324324326</v>
      </c>
      <c r="Q27" s="27">
        <v>0</v>
      </c>
      <c r="R27" s="27">
        <v>0.101139269937224</v>
      </c>
      <c r="S27" s="27">
        <v>7.0766448112141056E-2</v>
      </c>
    </row>
    <row r="28" spans="1:19" x14ac:dyDescent="0.25">
      <c r="A28" s="105" t="s">
        <v>303</v>
      </c>
      <c r="B28" s="105" t="s">
        <v>304</v>
      </c>
      <c r="C28" s="105" t="s">
        <v>266</v>
      </c>
      <c r="D28" s="105" t="s">
        <v>345</v>
      </c>
      <c r="E28" s="107">
        <v>0.68816358631537555</v>
      </c>
      <c r="F28" s="107">
        <v>0.30200550530869053</v>
      </c>
      <c r="G28" s="27">
        <v>9.8309083759339361E-3</v>
      </c>
      <c r="H28" s="27">
        <v>-1.7672621921776877E-2</v>
      </c>
      <c r="I28" s="27">
        <v>-8.9346463742166482E-2</v>
      </c>
      <c r="K28" s="105" t="s">
        <v>303</v>
      </c>
      <c r="L28" s="105" t="s">
        <v>304</v>
      </c>
      <c r="M28" s="105" t="s">
        <v>102</v>
      </c>
      <c r="N28" s="105" t="s">
        <v>346</v>
      </c>
      <c r="O28" s="107">
        <v>0.78970588235294115</v>
      </c>
      <c r="P28" s="107">
        <v>0.21029411764705883</v>
      </c>
      <c r="Q28" s="27">
        <v>0</v>
      </c>
      <c r="R28" s="27">
        <v>-3.682719546742208E-2</v>
      </c>
      <c r="S28" s="27">
        <v>-0.12059489169091497</v>
      </c>
    </row>
    <row r="29" spans="1:19" x14ac:dyDescent="0.25">
      <c r="A29" s="105" t="s">
        <v>303</v>
      </c>
      <c r="B29" s="105" t="s">
        <v>304</v>
      </c>
      <c r="C29" s="105" t="s">
        <v>129</v>
      </c>
      <c r="D29" s="105" t="s">
        <v>324</v>
      </c>
      <c r="E29" s="107">
        <v>0.693304535637149</v>
      </c>
      <c r="F29" s="107">
        <v>0.30669546436285094</v>
      </c>
      <c r="G29" s="27">
        <v>0</v>
      </c>
      <c r="H29" s="27">
        <v>2.717692734331667E-2</v>
      </c>
      <c r="I29" s="27">
        <v>-7.2608913370055039E-2</v>
      </c>
      <c r="K29" s="105" t="s">
        <v>303</v>
      </c>
      <c r="L29" s="105" t="s">
        <v>304</v>
      </c>
      <c r="M29" s="105" t="s">
        <v>264</v>
      </c>
      <c r="N29" s="105" t="s">
        <v>347</v>
      </c>
      <c r="O29" s="107">
        <v>0.80105055810899539</v>
      </c>
      <c r="P29" s="107">
        <v>0.19894944189100461</v>
      </c>
      <c r="Q29" s="27">
        <v>0</v>
      </c>
      <c r="R29" s="27">
        <v>8.6886708296164183E-2</v>
      </c>
      <c r="S29" s="27">
        <v>3.5702142128527736E-2</v>
      </c>
    </row>
    <row r="30" spans="1:19" x14ac:dyDescent="0.25">
      <c r="A30" s="105" t="s">
        <v>303</v>
      </c>
      <c r="B30" s="105" t="s">
        <v>304</v>
      </c>
      <c r="C30" s="105" t="s">
        <v>141</v>
      </c>
      <c r="D30" s="105" t="s">
        <v>326</v>
      </c>
      <c r="E30" s="107">
        <v>0.70220162224797222</v>
      </c>
      <c r="F30" s="107">
        <v>0.29779837775202783</v>
      </c>
      <c r="G30" s="27">
        <v>0</v>
      </c>
      <c r="H30" s="27">
        <v>-3.7367540435025104E-2</v>
      </c>
      <c r="I30" s="27">
        <v>-8.2240340304856385E-2</v>
      </c>
      <c r="K30" s="105" t="s">
        <v>303</v>
      </c>
      <c r="L30" s="105" t="s">
        <v>304</v>
      </c>
      <c r="M30" s="105" t="s">
        <v>116</v>
      </c>
      <c r="N30" s="105" t="s">
        <v>348</v>
      </c>
      <c r="O30" s="107">
        <v>0.80600000000000005</v>
      </c>
      <c r="P30" s="107">
        <v>0.19400000000000001</v>
      </c>
      <c r="Q30" s="27">
        <v>0</v>
      </c>
      <c r="R30" s="27">
        <v>-3.9840637450199168E-3</v>
      </c>
      <c r="S30" s="27">
        <v>-5.6158565361019375E-2</v>
      </c>
    </row>
    <row r="31" spans="1:19" x14ac:dyDescent="0.25">
      <c r="A31" s="105" t="s">
        <v>303</v>
      </c>
      <c r="B31" s="105" t="s">
        <v>304</v>
      </c>
      <c r="C31" s="105" t="s">
        <v>89</v>
      </c>
      <c r="D31" s="105" t="s">
        <v>349</v>
      </c>
      <c r="E31" s="107">
        <v>0.71203438395415475</v>
      </c>
      <c r="F31" s="107">
        <v>0.2815186246418338</v>
      </c>
      <c r="G31" s="27">
        <v>6.4469914040114614E-3</v>
      </c>
      <c r="H31" s="27">
        <v>-2.1209465381244574E-2</v>
      </c>
      <c r="I31" s="27">
        <v>-7.9307502061005786E-2</v>
      </c>
      <c r="K31" s="105" t="s">
        <v>303</v>
      </c>
      <c r="L31" s="105" t="s">
        <v>304</v>
      </c>
      <c r="M31" s="105" t="s">
        <v>213</v>
      </c>
      <c r="N31" s="105" t="s">
        <v>350</v>
      </c>
      <c r="O31" s="107">
        <v>0.81109643328929992</v>
      </c>
      <c r="P31" s="107">
        <v>0.18890356671070013</v>
      </c>
      <c r="Q31" s="27">
        <v>0</v>
      </c>
      <c r="R31" s="27">
        <v>-5.1081165778752768E-2</v>
      </c>
      <c r="S31" s="27">
        <v>-0.10836277974087161</v>
      </c>
    </row>
    <row r="32" spans="1:19" x14ac:dyDescent="0.25">
      <c r="A32" s="105" t="s">
        <v>303</v>
      </c>
      <c r="B32" s="105" t="s">
        <v>304</v>
      </c>
      <c r="C32" s="105" t="s">
        <v>94</v>
      </c>
      <c r="D32" s="105" t="s">
        <v>327</v>
      </c>
      <c r="E32" s="107">
        <v>0.71221281741233378</v>
      </c>
      <c r="F32" s="107">
        <v>0.28778718258766628</v>
      </c>
      <c r="G32" s="27">
        <v>0</v>
      </c>
      <c r="H32" s="27">
        <v>-7.5719474713607182E-2</v>
      </c>
      <c r="I32" s="27">
        <v>-0.13696843203756848</v>
      </c>
      <c r="K32" s="105" t="s">
        <v>303</v>
      </c>
      <c r="L32" s="105" t="s">
        <v>304</v>
      </c>
      <c r="M32" s="105" t="s">
        <v>133</v>
      </c>
      <c r="N32" s="105" t="s">
        <v>351</v>
      </c>
      <c r="O32" s="107">
        <v>0.81201550387596899</v>
      </c>
      <c r="P32" s="107">
        <v>0.18798449612403101</v>
      </c>
      <c r="Q32" s="27">
        <v>0</v>
      </c>
      <c r="R32" s="27">
        <v>5.3580126643935078E-3</v>
      </c>
      <c r="S32" s="27">
        <v>-3.5213462137737572E-2</v>
      </c>
    </row>
    <row r="33" spans="1:19" x14ac:dyDescent="0.25">
      <c r="A33" s="105" t="s">
        <v>303</v>
      </c>
      <c r="B33" s="105" t="s">
        <v>304</v>
      </c>
      <c r="C33" s="105" t="s">
        <v>123</v>
      </c>
      <c r="D33" s="105" t="s">
        <v>329</v>
      </c>
      <c r="E33" s="107">
        <v>0.71582278481012662</v>
      </c>
      <c r="F33" s="107">
        <v>0.28417721518987343</v>
      </c>
      <c r="G33" s="27">
        <v>0</v>
      </c>
      <c r="H33" s="27">
        <v>-2.1823247175359883E-2</v>
      </c>
      <c r="I33" s="27">
        <v>-5.2899745242020124E-2</v>
      </c>
      <c r="K33" s="105" t="s">
        <v>303</v>
      </c>
      <c r="L33" s="105" t="s">
        <v>304</v>
      </c>
      <c r="M33" s="105" t="s">
        <v>276</v>
      </c>
      <c r="N33" s="105" t="s">
        <v>352</v>
      </c>
      <c r="O33" s="107">
        <v>0.81469648562300323</v>
      </c>
      <c r="P33" s="107">
        <v>0.1853035143769968</v>
      </c>
      <c r="Q33" s="27">
        <v>0</v>
      </c>
      <c r="R33" s="27">
        <v>1.9543973941368087E-2</v>
      </c>
      <c r="S33" s="27">
        <v>-8.613138686131383E-2</v>
      </c>
    </row>
    <row r="34" spans="1:19" x14ac:dyDescent="0.25">
      <c r="A34" s="105" t="s">
        <v>303</v>
      </c>
      <c r="B34" s="105" t="s">
        <v>304</v>
      </c>
      <c r="C34" s="105" t="s">
        <v>164</v>
      </c>
      <c r="D34" s="105" t="s">
        <v>330</v>
      </c>
      <c r="E34" s="107">
        <v>0.71590052750565181</v>
      </c>
      <c r="F34" s="107">
        <v>0.28409947249434814</v>
      </c>
      <c r="G34" s="27">
        <v>0</v>
      </c>
      <c r="H34" s="27">
        <v>5.0881013660661223E-2</v>
      </c>
      <c r="I34" s="27">
        <v>3.7326558530388798E-2</v>
      </c>
      <c r="K34" s="105" t="s">
        <v>303</v>
      </c>
      <c r="L34" s="105" t="s">
        <v>304</v>
      </c>
      <c r="M34" s="105" t="s">
        <v>178</v>
      </c>
      <c r="N34" s="105" t="s">
        <v>353</v>
      </c>
      <c r="O34" s="107">
        <v>0.82704186684969117</v>
      </c>
      <c r="P34" s="107">
        <v>0.17295813315030886</v>
      </c>
      <c r="Q34" s="27">
        <v>0</v>
      </c>
      <c r="R34" s="27">
        <v>1.8703023946862407E-2</v>
      </c>
      <c r="S34" s="27">
        <v>-5.9544941100532545E-2</v>
      </c>
    </row>
    <row r="35" spans="1:19" x14ac:dyDescent="0.25">
      <c r="A35" s="105" t="s">
        <v>303</v>
      </c>
      <c r="B35" s="105" t="s">
        <v>304</v>
      </c>
      <c r="C35" s="105" t="s">
        <v>235</v>
      </c>
      <c r="D35" s="105" t="s">
        <v>332</v>
      </c>
      <c r="E35" s="107">
        <v>0.7276785714285714</v>
      </c>
      <c r="F35" s="107">
        <v>0.27232142857142855</v>
      </c>
      <c r="G35" s="27">
        <v>0</v>
      </c>
      <c r="H35" s="27">
        <v>3.7337192474674374E-2</v>
      </c>
      <c r="I35" s="27">
        <v>-9.586276488395562E-2</v>
      </c>
      <c r="K35" s="105" t="s">
        <v>303</v>
      </c>
      <c r="L35" s="105" t="s">
        <v>304</v>
      </c>
      <c r="M35" s="105" t="s">
        <v>289</v>
      </c>
      <c r="N35" s="105" t="s">
        <v>354</v>
      </c>
      <c r="O35" s="107">
        <v>0.82933333333333337</v>
      </c>
      <c r="P35" s="107">
        <v>0.17066666666666666</v>
      </c>
      <c r="Q35" s="27">
        <v>0</v>
      </c>
      <c r="R35" s="27">
        <v>7.3875083948959919E-3</v>
      </c>
      <c r="S35" s="27">
        <v>-2.9126213592232997E-2</v>
      </c>
    </row>
    <row r="36" spans="1:19" x14ac:dyDescent="0.25">
      <c r="A36" s="105" t="s">
        <v>303</v>
      </c>
      <c r="B36" s="105" t="s">
        <v>304</v>
      </c>
      <c r="C36" s="105" t="s">
        <v>114</v>
      </c>
      <c r="D36" s="105" t="s">
        <v>333</v>
      </c>
      <c r="E36" s="107">
        <v>0.73347107438016534</v>
      </c>
      <c r="F36" s="107">
        <v>0.26652892561983471</v>
      </c>
      <c r="G36" s="27">
        <v>0</v>
      </c>
      <c r="H36" s="27">
        <v>-1.6593294954283744E-2</v>
      </c>
      <c r="I36" s="27">
        <v>-6.5486725663716827E-2</v>
      </c>
      <c r="K36" s="105" t="s">
        <v>303</v>
      </c>
      <c r="L36" s="105" t="s">
        <v>304</v>
      </c>
      <c r="M36" s="105" t="s">
        <v>215</v>
      </c>
      <c r="N36" s="105" t="s">
        <v>355</v>
      </c>
      <c r="O36" s="107">
        <v>0.83221476510067116</v>
      </c>
      <c r="P36" s="107">
        <v>0.16778523489932887</v>
      </c>
      <c r="Q36" s="27">
        <v>0</v>
      </c>
      <c r="R36" s="27">
        <v>5.1146384479717755E-2</v>
      </c>
      <c r="S36" s="27">
        <v>-2.5745811197384505E-2</v>
      </c>
    </row>
    <row r="37" spans="1:19" x14ac:dyDescent="0.25">
      <c r="A37" s="105" t="s">
        <v>303</v>
      </c>
      <c r="B37" s="105" t="s">
        <v>304</v>
      </c>
      <c r="C37" s="105" t="s">
        <v>159</v>
      </c>
      <c r="D37" s="105" t="s">
        <v>334</v>
      </c>
      <c r="E37" s="107">
        <v>0.73670444638186572</v>
      </c>
      <c r="F37" s="107">
        <v>0.26329555361813428</v>
      </c>
      <c r="G37" s="27">
        <v>0</v>
      </c>
      <c r="H37" s="27">
        <v>-2.3518144088538917E-2</v>
      </c>
      <c r="I37" s="27">
        <v>-3.8658983761131527E-2</v>
      </c>
      <c r="K37" s="105" t="s">
        <v>303</v>
      </c>
      <c r="L37" s="105" t="s">
        <v>304</v>
      </c>
      <c r="M37" s="105" t="s">
        <v>126</v>
      </c>
      <c r="N37" s="105" t="s">
        <v>356</v>
      </c>
      <c r="O37" s="107">
        <v>0.8513853904282116</v>
      </c>
      <c r="P37" s="107">
        <v>0.1486146095717884</v>
      </c>
      <c r="Q37" s="27">
        <v>0</v>
      </c>
      <c r="R37" s="27">
        <v>-4.796163069544368E-2</v>
      </c>
      <c r="S37" s="27">
        <v>-8.2964388835418679E-2</v>
      </c>
    </row>
    <row r="38" spans="1:19" x14ac:dyDescent="0.25">
      <c r="A38" s="105" t="s">
        <v>303</v>
      </c>
      <c r="B38" s="105" t="s">
        <v>304</v>
      </c>
      <c r="C38" s="105" t="s">
        <v>171</v>
      </c>
      <c r="D38" s="105" t="s">
        <v>357</v>
      </c>
      <c r="E38" s="107">
        <v>0.73745519713261654</v>
      </c>
      <c r="F38" s="107">
        <v>0.24641577060931899</v>
      </c>
      <c r="G38" s="27">
        <v>1.6129032258064516E-2</v>
      </c>
      <c r="H38" s="27">
        <v>0.1597817614964927</v>
      </c>
      <c r="I38" s="27">
        <v>-1.2170834255366247E-2</v>
      </c>
      <c r="K38" s="105" t="s">
        <v>303</v>
      </c>
      <c r="L38" s="105" t="s">
        <v>304</v>
      </c>
      <c r="M38" s="105" t="s">
        <v>146</v>
      </c>
      <c r="N38" s="105" t="s">
        <v>358</v>
      </c>
      <c r="O38" s="107">
        <v>0.91205862758161227</v>
      </c>
      <c r="P38" s="107">
        <v>8.7941372418387745E-2</v>
      </c>
      <c r="Q38" s="27">
        <v>0</v>
      </c>
      <c r="R38" s="27">
        <v>0.35960144927536231</v>
      </c>
      <c r="S38" s="27">
        <v>0.19126984126984126</v>
      </c>
    </row>
    <row r="39" spans="1:19" x14ac:dyDescent="0.25">
      <c r="A39" s="105" t="s">
        <v>303</v>
      </c>
      <c r="B39" s="105" t="s">
        <v>304</v>
      </c>
      <c r="C39" s="105" t="s">
        <v>273</v>
      </c>
      <c r="D39" s="105" t="s">
        <v>336</v>
      </c>
      <c r="E39" s="107">
        <v>0.7419575633127995</v>
      </c>
      <c r="F39" s="107">
        <v>0.25804243668720056</v>
      </c>
      <c r="G39" s="27">
        <v>0</v>
      </c>
      <c r="H39" s="27">
        <v>6.8763716166788669E-2</v>
      </c>
      <c r="I39" s="27">
        <v>2.3109243697478909E-2</v>
      </c>
      <c r="K39" s="105" t="s">
        <v>303</v>
      </c>
      <c r="L39" s="105" t="s">
        <v>304</v>
      </c>
      <c r="M39" s="105" t="s">
        <v>186</v>
      </c>
      <c r="N39" s="105" t="s">
        <v>359</v>
      </c>
      <c r="O39" s="107">
        <v>0.83815028901734101</v>
      </c>
      <c r="P39" s="107">
        <v>0.15937241948802641</v>
      </c>
      <c r="Q39" s="27">
        <v>2.477291494632535E-3</v>
      </c>
      <c r="R39" s="27">
        <v>-2.6918441141020488E-2</v>
      </c>
      <c r="S39" s="27">
        <v>-6.6306861989205879E-2</v>
      </c>
    </row>
    <row r="40" spans="1:19" x14ac:dyDescent="0.25">
      <c r="A40" s="105" t="s">
        <v>303</v>
      </c>
      <c r="B40" s="105" t="s">
        <v>304</v>
      </c>
      <c r="C40" s="105" t="s">
        <v>151</v>
      </c>
      <c r="D40" s="105" t="s">
        <v>338</v>
      </c>
      <c r="E40" s="107">
        <v>0.75609756097560976</v>
      </c>
      <c r="F40" s="107">
        <v>0.24390243902439024</v>
      </c>
      <c r="G40" s="27">
        <v>0</v>
      </c>
      <c r="H40" s="27">
        <v>9.2422980849292236E-2</v>
      </c>
      <c r="I40" s="27">
        <v>1.3127413127413057E-2</v>
      </c>
      <c r="K40" s="105" t="s">
        <v>303</v>
      </c>
      <c r="L40" s="105" t="s">
        <v>304</v>
      </c>
      <c r="M40" s="105" t="s">
        <v>191</v>
      </c>
      <c r="N40" s="105" t="s">
        <v>328</v>
      </c>
      <c r="O40" s="107">
        <v>0.63124999999999998</v>
      </c>
      <c r="P40" s="107">
        <v>0.36562499999999998</v>
      </c>
      <c r="Q40" s="27">
        <v>3.1250000000000002E-3</v>
      </c>
      <c r="R40" s="27">
        <v>-2.9935581659719546E-2</v>
      </c>
      <c r="S40" s="27">
        <v>-0.16202945990180029</v>
      </c>
    </row>
    <row r="41" spans="1:19" x14ac:dyDescent="0.25">
      <c r="A41" s="105" t="s">
        <v>303</v>
      </c>
      <c r="B41" s="105" t="s">
        <v>304</v>
      </c>
      <c r="C41" s="105" t="s">
        <v>199</v>
      </c>
      <c r="D41" s="105" t="s">
        <v>360</v>
      </c>
      <c r="E41" s="107">
        <v>0.75619834710743805</v>
      </c>
      <c r="F41" s="107">
        <v>0.23140495867768596</v>
      </c>
      <c r="G41" s="27">
        <v>1.2396694214876033E-2</v>
      </c>
      <c r="H41" s="27">
        <v>0.19950433705080539</v>
      </c>
      <c r="I41" s="27">
        <v>1.4887817152442917E-2</v>
      </c>
      <c r="K41" s="105" t="s">
        <v>303</v>
      </c>
      <c r="L41" s="105" t="s">
        <v>304</v>
      </c>
      <c r="M41" s="105" t="s">
        <v>139</v>
      </c>
      <c r="N41" s="105" t="s">
        <v>361</v>
      </c>
      <c r="O41" s="107">
        <v>0.84156378600823045</v>
      </c>
      <c r="P41" s="107">
        <v>0.15432098765432098</v>
      </c>
      <c r="Q41" s="27">
        <v>4.11522633744856E-3</v>
      </c>
      <c r="R41" s="27">
        <v>-2.9455816275586577E-2</v>
      </c>
      <c r="S41" s="27">
        <v>-0.15220235499345836</v>
      </c>
    </row>
    <row r="42" spans="1:19" x14ac:dyDescent="0.25">
      <c r="A42" s="105" t="s">
        <v>303</v>
      </c>
      <c r="B42" s="105" t="s">
        <v>304</v>
      </c>
      <c r="C42" s="105" t="s">
        <v>201</v>
      </c>
      <c r="D42" s="105" t="s">
        <v>362</v>
      </c>
      <c r="E42" s="107">
        <v>0.75760286225402507</v>
      </c>
      <c r="F42" s="107">
        <v>0.23434704830053668</v>
      </c>
      <c r="G42" s="27">
        <v>8.0500894454382833E-3</v>
      </c>
      <c r="H42" s="27">
        <v>0.17529566360052562</v>
      </c>
      <c r="I42" s="27">
        <v>-5.1135158073413955E-2</v>
      </c>
      <c r="K42" s="105" t="s">
        <v>303</v>
      </c>
      <c r="L42" s="105" t="s">
        <v>304</v>
      </c>
      <c r="M42" s="105" t="s">
        <v>91</v>
      </c>
      <c r="N42" s="105" t="s">
        <v>363</v>
      </c>
      <c r="O42" s="107">
        <v>0.88766368022053754</v>
      </c>
      <c r="P42" s="107">
        <v>0.10751206064782909</v>
      </c>
      <c r="Q42" s="27">
        <v>4.8242591316333561E-3</v>
      </c>
      <c r="R42" s="27">
        <v>3.2189222834785758E-2</v>
      </c>
      <c r="S42" s="27">
        <v>-6.5046217048956301E-3</v>
      </c>
    </row>
    <row r="43" spans="1:19" x14ac:dyDescent="0.25">
      <c r="A43" s="105" t="s">
        <v>303</v>
      </c>
      <c r="B43" s="105" t="s">
        <v>304</v>
      </c>
      <c r="C43" s="105" t="s">
        <v>254</v>
      </c>
      <c r="D43" s="105" t="s">
        <v>364</v>
      </c>
      <c r="E43" s="107">
        <v>0.75948460987831068</v>
      </c>
      <c r="F43" s="107">
        <v>0.23264137437365784</v>
      </c>
      <c r="G43" s="27">
        <v>7.874015748031496E-3</v>
      </c>
      <c r="H43" s="27">
        <v>-5.7831731579834789E-2</v>
      </c>
      <c r="I43" s="27">
        <v>-8.8714938030006518E-2</v>
      </c>
      <c r="K43" s="105" t="s">
        <v>303</v>
      </c>
      <c r="L43" s="105" t="s">
        <v>304</v>
      </c>
      <c r="M43" s="105" t="s">
        <v>181</v>
      </c>
      <c r="N43" s="105" t="s">
        <v>335</v>
      </c>
      <c r="O43" s="107">
        <v>0.66708385481852317</v>
      </c>
      <c r="P43" s="107">
        <v>0.32790988735919901</v>
      </c>
      <c r="Q43" s="27">
        <v>5.0062578222778474E-3</v>
      </c>
      <c r="R43" s="27">
        <v>5.7927838464084669E-2</v>
      </c>
      <c r="S43" s="27">
        <v>-1.2499999999999734E-3</v>
      </c>
    </row>
    <row r="44" spans="1:19" x14ac:dyDescent="0.25">
      <c r="A44" s="105" t="s">
        <v>303</v>
      </c>
      <c r="B44" s="105" t="s">
        <v>304</v>
      </c>
      <c r="C44" s="105" t="s">
        <v>144</v>
      </c>
      <c r="D44" s="105" t="s">
        <v>339</v>
      </c>
      <c r="E44" s="107">
        <v>0.76345840130505704</v>
      </c>
      <c r="F44" s="107">
        <v>0.2365415986949429</v>
      </c>
      <c r="G44" s="27">
        <v>0</v>
      </c>
      <c r="H44" s="27">
        <v>1.7427385892116121E-2</v>
      </c>
      <c r="I44" s="27">
        <v>-2.1938571998404433E-2</v>
      </c>
      <c r="K44" s="105" t="s">
        <v>303</v>
      </c>
      <c r="L44" s="105" t="s">
        <v>304</v>
      </c>
      <c r="M44" s="105" t="s">
        <v>206</v>
      </c>
      <c r="N44" s="105" t="s">
        <v>365</v>
      </c>
      <c r="O44" s="107">
        <v>0.80085348506401133</v>
      </c>
      <c r="P44" s="107">
        <v>0.19274537695590327</v>
      </c>
      <c r="Q44" s="27">
        <v>6.4011379800853483E-3</v>
      </c>
      <c r="R44" s="27">
        <v>6.8027210884353817E-3</v>
      </c>
      <c r="S44" s="27">
        <v>-5.4948748109561407E-2</v>
      </c>
    </row>
    <row r="45" spans="1:19" x14ac:dyDescent="0.25">
      <c r="A45" s="105" t="s">
        <v>303</v>
      </c>
      <c r="B45" s="105" t="s">
        <v>304</v>
      </c>
      <c r="C45" s="105" t="s">
        <v>73</v>
      </c>
      <c r="D45" s="105" t="s">
        <v>341</v>
      </c>
      <c r="E45" s="107">
        <v>0.76534296028880866</v>
      </c>
      <c r="F45" s="107">
        <v>0.23465703971119134</v>
      </c>
      <c r="G45" s="27">
        <v>0</v>
      </c>
      <c r="H45" s="27">
        <v>-5.50106609808102E-2</v>
      </c>
      <c r="I45" s="27">
        <v>-0.12307083498219229</v>
      </c>
      <c r="K45" s="105" t="s">
        <v>303</v>
      </c>
      <c r="L45" s="105" t="s">
        <v>304</v>
      </c>
      <c r="M45" s="105" t="s">
        <v>89</v>
      </c>
      <c r="N45" s="105" t="s">
        <v>349</v>
      </c>
      <c r="O45" s="107">
        <v>0.71203438395415475</v>
      </c>
      <c r="P45" s="107">
        <v>0.2815186246418338</v>
      </c>
      <c r="Q45" s="27">
        <v>6.4469914040114614E-3</v>
      </c>
      <c r="R45" s="27">
        <v>-2.1209465381244574E-2</v>
      </c>
      <c r="S45" s="27">
        <v>-7.9307502061005786E-2</v>
      </c>
    </row>
    <row r="46" spans="1:19" x14ac:dyDescent="0.25">
      <c r="A46" s="105" t="s">
        <v>303</v>
      </c>
      <c r="B46" s="105" t="s">
        <v>304</v>
      </c>
      <c r="C46" s="105" t="s">
        <v>210</v>
      </c>
      <c r="D46" s="105" t="s">
        <v>366</v>
      </c>
      <c r="E46" s="107">
        <v>0.76954314720812178</v>
      </c>
      <c r="F46" s="107">
        <v>0.21522842639593909</v>
      </c>
      <c r="G46" s="27">
        <v>1.5228426395939087E-2</v>
      </c>
      <c r="H46" s="27">
        <v>1.3113911031113368E-2</v>
      </c>
      <c r="I46" s="27">
        <v>-2.0874751491053667E-2</v>
      </c>
      <c r="K46" s="105" t="s">
        <v>303</v>
      </c>
      <c r="L46" s="105" t="s">
        <v>304</v>
      </c>
      <c r="M46" s="105" t="s">
        <v>259</v>
      </c>
      <c r="N46" s="105" t="s">
        <v>367</v>
      </c>
      <c r="O46" s="107">
        <v>0.77140335392762582</v>
      </c>
      <c r="P46" s="107">
        <v>0.22153574580759047</v>
      </c>
      <c r="Q46" s="27">
        <v>7.0609002647837602E-3</v>
      </c>
      <c r="R46" s="27">
        <v>0.30080367393800223</v>
      </c>
      <c r="S46" s="27">
        <v>2.6548672566371057E-3</v>
      </c>
    </row>
    <row r="47" spans="1:19" x14ac:dyDescent="0.25">
      <c r="A47" s="105" t="s">
        <v>303</v>
      </c>
      <c r="B47" s="105" t="s">
        <v>304</v>
      </c>
      <c r="C47" s="105" t="s">
        <v>105</v>
      </c>
      <c r="D47" s="105" t="s">
        <v>343</v>
      </c>
      <c r="E47" s="107">
        <v>0.77139874739039671</v>
      </c>
      <c r="F47" s="107">
        <v>0.22860125260960334</v>
      </c>
      <c r="G47" s="27">
        <v>0</v>
      </c>
      <c r="H47" s="27">
        <v>-5.2164840897239717E-4</v>
      </c>
      <c r="I47" s="27">
        <v>-7.1255453223460941E-2</v>
      </c>
      <c r="K47" s="105" t="s">
        <v>303</v>
      </c>
      <c r="L47" s="105" t="s">
        <v>304</v>
      </c>
      <c r="M47" s="105" t="s">
        <v>254</v>
      </c>
      <c r="N47" s="105" t="s">
        <v>364</v>
      </c>
      <c r="O47" s="107">
        <v>0.75948460987831068</v>
      </c>
      <c r="P47" s="107">
        <v>0.23264137437365784</v>
      </c>
      <c r="Q47" s="27">
        <v>7.874015748031496E-3</v>
      </c>
      <c r="R47" s="27">
        <v>-5.7831731579834789E-2</v>
      </c>
      <c r="S47" s="27">
        <v>-8.8714938030006518E-2</v>
      </c>
    </row>
    <row r="48" spans="1:19" x14ac:dyDescent="0.25">
      <c r="A48" s="105" t="s">
        <v>303</v>
      </c>
      <c r="B48" s="105" t="s">
        <v>304</v>
      </c>
      <c r="C48" s="105" t="s">
        <v>259</v>
      </c>
      <c r="D48" s="105" t="s">
        <v>367</v>
      </c>
      <c r="E48" s="107">
        <v>0.77140335392762582</v>
      </c>
      <c r="F48" s="107">
        <v>0.22153574580759047</v>
      </c>
      <c r="G48" s="27">
        <v>7.0609002647837602E-3</v>
      </c>
      <c r="H48" s="27">
        <v>0.30080367393800223</v>
      </c>
      <c r="I48" s="27">
        <v>2.6548672566371057E-3</v>
      </c>
      <c r="K48" s="105" t="s">
        <v>303</v>
      </c>
      <c r="L48" s="105" t="s">
        <v>304</v>
      </c>
      <c r="M48" s="105" t="s">
        <v>230</v>
      </c>
      <c r="N48" s="105" t="s">
        <v>321</v>
      </c>
      <c r="O48" s="107">
        <v>0.60427807486631013</v>
      </c>
      <c r="P48" s="107">
        <v>0.38770053475935828</v>
      </c>
      <c r="Q48" s="27">
        <v>8.0213903743315516E-3</v>
      </c>
      <c r="R48" s="27">
        <v>1.2863913337846977E-2</v>
      </c>
      <c r="S48" s="27">
        <v>-4.469987228607919E-2</v>
      </c>
    </row>
    <row r="49" spans="1:19" x14ac:dyDescent="0.25">
      <c r="A49" s="105" t="s">
        <v>303</v>
      </c>
      <c r="B49" s="105" t="s">
        <v>304</v>
      </c>
      <c r="C49" s="105" t="s">
        <v>187</v>
      </c>
      <c r="D49" s="105" t="s">
        <v>344</v>
      </c>
      <c r="E49" s="107">
        <v>0.7880067567567568</v>
      </c>
      <c r="F49" s="107">
        <v>0.21199324324324326</v>
      </c>
      <c r="G49" s="27">
        <v>0</v>
      </c>
      <c r="H49" s="27">
        <v>0.101139269937224</v>
      </c>
      <c r="I49" s="27">
        <v>7.0766448112141056E-2</v>
      </c>
      <c r="K49" s="105" t="s">
        <v>303</v>
      </c>
      <c r="L49" s="105" t="s">
        <v>304</v>
      </c>
      <c r="M49" s="105" t="s">
        <v>201</v>
      </c>
      <c r="N49" s="105" t="s">
        <v>362</v>
      </c>
      <c r="O49" s="107">
        <v>0.75760286225402507</v>
      </c>
      <c r="P49" s="107">
        <v>0.23434704830053668</v>
      </c>
      <c r="Q49" s="27">
        <v>8.0500894454382833E-3</v>
      </c>
      <c r="R49" s="27">
        <v>0.17529566360052562</v>
      </c>
      <c r="S49" s="27">
        <v>-5.1135158073413955E-2</v>
      </c>
    </row>
    <row r="50" spans="1:19" x14ac:dyDescent="0.25">
      <c r="A50" s="105" t="s">
        <v>303</v>
      </c>
      <c r="B50" s="105" t="s">
        <v>304</v>
      </c>
      <c r="C50" s="105" t="s">
        <v>102</v>
      </c>
      <c r="D50" s="105" t="s">
        <v>346</v>
      </c>
      <c r="E50" s="107">
        <v>0.78970588235294115</v>
      </c>
      <c r="F50" s="107">
        <v>0.21029411764705883</v>
      </c>
      <c r="G50" s="27">
        <v>0</v>
      </c>
      <c r="H50" s="27">
        <v>-3.682719546742208E-2</v>
      </c>
      <c r="I50" s="27">
        <v>-0.12059489169091497</v>
      </c>
      <c r="K50" s="105" t="s">
        <v>303</v>
      </c>
      <c r="L50" s="105" t="s">
        <v>304</v>
      </c>
      <c r="M50" s="105" t="s">
        <v>233</v>
      </c>
      <c r="N50" s="105" t="s">
        <v>307</v>
      </c>
      <c r="O50" s="107">
        <v>0.51260504201680668</v>
      </c>
      <c r="P50" s="107">
        <v>0.47899159663865548</v>
      </c>
      <c r="Q50" s="27">
        <v>8.4033613445378148E-3</v>
      </c>
      <c r="R50" s="27">
        <v>8.2521117608836958E-2</v>
      </c>
      <c r="S50" s="27">
        <v>-0.11359404096834269</v>
      </c>
    </row>
    <row r="51" spans="1:19" x14ac:dyDescent="0.25">
      <c r="A51" s="105" t="s">
        <v>303</v>
      </c>
      <c r="B51" s="105" t="s">
        <v>304</v>
      </c>
      <c r="C51" s="105" t="s">
        <v>206</v>
      </c>
      <c r="D51" s="105" t="s">
        <v>365</v>
      </c>
      <c r="E51" s="107">
        <v>0.80085348506401133</v>
      </c>
      <c r="F51" s="107">
        <v>0.19274537695590327</v>
      </c>
      <c r="G51" s="27">
        <v>6.4011379800853483E-3</v>
      </c>
      <c r="H51" s="27">
        <v>6.8027210884353817E-3</v>
      </c>
      <c r="I51" s="27">
        <v>-5.4948748109561407E-2</v>
      </c>
      <c r="K51" s="105" t="s">
        <v>303</v>
      </c>
      <c r="L51" s="105" t="s">
        <v>304</v>
      </c>
      <c r="M51" s="105" t="s">
        <v>285</v>
      </c>
      <c r="N51" s="105" t="s">
        <v>312</v>
      </c>
      <c r="O51" s="107">
        <v>0.58232931726907633</v>
      </c>
      <c r="P51" s="107">
        <v>0.40829986613119146</v>
      </c>
      <c r="Q51" s="27">
        <v>9.3708165997322627E-3</v>
      </c>
      <c r="R51" s="27">
        <v>6.0326472675656495E-2</v>
      </c>
      <c r="S51" s="27">
        <v>-4.2614546619673233E-2</v>
      </c>
    </row>
    <row r="52" spans="1:19" x14ac:dyDescent="0.25">
      <c r="A52" s="105" t="s">
        <v>303</v>
      </c>
      <c r="B52" s="105" t="s">
        <v>304</v>
      </c>
      <c r="C52" s="105" t="s">
        <v>264</v>
      </c>
      <c r="D52" s="105" t="s">
        <v>347</v>
      </c>
      <c r="E52" s="107">
        <v>0.80105055810899539</v>
      </c>
      <c r="F52" s="107">
        <v>0.19894944189100461</v>
      </c>
      <c r="G52" s="27">
        <v>0</v>
      </c>
      <c r="H52" s="27">
        <v>8.6886708296164183E-2</v>
      </c>
      <c r="I52" s="27">
        <v>3.5702142128527736E-2</v>
      </c>
      <c r="K52" s="105" t="s">
        <v>303</v>
      </c>
      <c r="L52" s="105" t="s">
        <v>304</v>
      </c>
      <c r="M52" s="105" t="s">
        <v>266</v>
      </c>
      <c r="N52" s="105" t="s">
        <v>345</v>
      </c>
      <c r="O52" s="107">
        <v>0.68816358631537555</v>
      </c>
      <c r="P52" s="107">
        <v>0.30200550530869053</v>
      </c>
      <c r="Q52" s="27">
        <v>9.8309083759339361E-3</v>
      </c>
      <c r="R52" s="27">
        <v>-1.7672621921776877E-2</v>
      </c>
      <c r="S52" s="27">
        <v>-8.9346463742166482E-2</v>
      </c>
    </row>
    <row r="53" spans="1:19" x14ac:dyDescent="0.25">
      <c r="A53" s="105" t="s">
        <v>303</v>
      </c>
      <c r="B53" s="105" t="s">
        <v>304</v>
      </c>
      <c r="C53" s="105" t="s">
        <v>278</v>
      </c>
      <c r="D53" s="105" t="s">
        <v>368</v>
      </c>
      <c r="E53" s="107">
        <v>0.80276285495011512</v>
      </c>
      <c r="F53" s="107">
        <v>0.17114351496546432</v>
      </c>
      <c r="G53" s="27">
        <v>2.6093630084420567E-2</v>
      </c>
      <c r="H53" s="27">
        <v>-1.3626040878122581E-2</v>
      </c>
      <c r="I53" s="27">
        <v>-7.6541459957476965E-2</v>
      </c>
      <c r="K53" s="105" t="s">
        <v>303</v>
      </c>
      <c r="L53" s="105" t="s">
        <v>304</v>
      </c>
      <c r="M53" s="105" t="s">
        <v>269</v>
      </c>
      <c r="N53" s="105" t="s">
        <v>331</v>
      </c>
      <c r="O53" s="107">
        <v>0.64400715563506261</v>
      </c>
      <c r="P53" s="107">
        <v>0.34615384615384615</v>
      </c>
      <c r="Q53" s="27">
        <v>9.8389982110912346E-3</v>
      </c>
      <c r="R53" s="27">
        <v>0.2255412441764868</v>
      </c>
      <c r="S53" s="27">
        <v>-3.4958998705222233E-2</v>
      </c>
    </row>
    <row r="54" spans="1:19" x14ac:dyDescent="0.25">
      <c r="A54" s="105" t="s">
        <v>303</v>
      </c>
      <c r="B54" s="105" t="s">
        <v>304</v>
      </c>
      <c r="C54" s="105" t="s">
        <v>116</v>
      </c>
      <c r="D54" s="105" t="s">
        <v>348</v>
      </c>
      <c r="E54" s="107">
        <v>0.80600000000000005</v>
      </c>
      <c r="F54" s="107">
        <v>0.19400000000000001</v>
      </c>
      <c r="G54" s="27">
        <v>0</v>
      </c>
      <c r="H54" s="27">
        <v>-3.9840637450199168E-3</v>
      </c>
      <c r="I54" s="27">
        <v>-5.6158565361019375E-2</v>
      </c>
      <c r="K54" s="105" t="s">
        <v>303</v>
      </c>
      <c r="L54" s="105" t="s">
        <v>304</v>
      </c>
      <c r="M54" s="105" t="s">
        <v>243</v>
      </c>
      <c r="N54" s="105" t="s">
        <v>20</v>
      </c>
      <c r="O54" s="107">
        <v>0.82692307692307687</v>
      </c>
      <c r="P54" s="107">
        <v>0.16093117408906882</v>
      </c>
      <c r="Q54" s="27">
        <v>1.2145748987854251E-2</v>
      </c>
      <c r="R54" s="27">
        <v>-2.7319714496677361E-2</v>
      </c>
      <c r="S54" s="27">
        <v>-4.6562123039807002E-2</v>
      </c>
    </row>
    <row r="55" spans="1:19" x14ac:dyDescent="0.25">
      <c r="A55" s="105" t="s">
        <v>303</v>
      </c>
      <c r="B55" s="105" t="s">
        <v>304</v>
      </c>
      <c r="C55" s="105" t="s">
        <v>227</v>
      </c>
      <c r="D55" s="105" t="s">
        <v>369</v>
      </c>
      <c r="E55" s="107">
        <v>0.80769230769230771</v>
      </c>
      <c r="F55" s="107">
        <v>0.14529914529914531</v>
      </c>
      <c r="G55" s="27">
        <v>4.7008547008547008E-2</v>
      </c>
      <c r="H55" s="27">
        <v>8.0831408775981606E-2</v>
      </c>
      <c r="I55" s="27">
        <v>-2.023726448011165E-2</v>
      </c>
      <c r="K55" s="105" t="s">
        <v>303</v>
      </c>
      <c r="L55" s="105" t="s">
        <v>304</v>
      </c>
      <c r="M55" s="105" t="s">
        <v>199</v>
      </c>
      <c r="N55" s="105" t="s">
        <v>360</v>
      </c>
      <c r="O55" s="107">
        <v>0.75619834710743805</v>
      </c>
      <c r="P55" s="107">
        <v>0.23140495867768596</v>
      </c>
      <c r="Q55" s="27">
        <v>1.2396694214876033E-2</v>
      </c>
      <c r="R55" s="27">
        <v>0.19950433705080539</v>
      </c>
      <c r="S55" s="27">
        <v>1.4887817152442917E-2</v>
      </c>
    </row>
    <row r="56" spans="1:19" x14ac:dyDescent="0.25">
      <c r="A56" s="105" t="s">
        <v>303</v>
      </c>
      <c r="B56" s="105" t="s">
        <v>304</v>
      </c>
      <c r="C56" s="105" t="s">
        <v>262</v>
      </c>
      <c r="D56" s="105" t="s">
        <v>370</v>
      </c>
      <c r="E56" s="107">
        <v>0.80999242997728993</v>
      </c>
      <c r="F56" s="107">
        <v>0.15140045420136261</v>
      </c>
      <c r="G56" s="27">
        <v>3.8607115821347467E-2</v>
      </c>
      <c r="H56" s="27">
        <v>-5.6454648099359961E-3</v>
      </c>
      <c r="I56" s="27">
        <v>-8.2001389854065354E-2</v>
      </c>
      <c r="K56" s="105" t="s">
        <v>303</v>
      </c>
      <c r="L56" s="105" t="s">
        <v>304</v>
      </c>
      <c r="M56" s="105" t="s">
        <v>197</v>
      </c>
      <c r="N56" s="105" t="s">
        <v>340</v>
      </c>
      <c r="O56" s="107">
        <v>0.67669172932330823</v>
      </c>
      <c r="P56" s="107">
        <v>0.31064503363672341</v>
      </c>
      <c r="Q56" s="27">
        <v>1.2663237039968342E-2</v>
      </c>
      <c r="R56" s="27">
        <v>5.09461426491995E-2</v>
      </c>
      <c r="S56" s="27">
        <v>-2.2720680653582126E-2</v>
      </c>
    </row>
    <row r="57" spans="1:19" x14ac:dyDescent="0.25">
      <c r="A57" s="105" t="s">
        <v>303</v>
      </c>
      <c r="B57" s="105" t="s">
        <v>304</v>
      </c>
      <c r="C57" s="105" t="s">
        <v>213</v>
      </c>
      <c r="D57" s="105" t="s">
        <v>350</v>
      </c>
      <c r="E57" s="107">
        <v>0.81109643328929992</v>
      </c>
      <c r="F57" s="107">
        <v>0.18890356671070013</v>
      </c>
      <c r="G57" s="27">
        <v>0</v>
      </c>
      <c r="H57" s="27">
        <v>-5.1081165778752768E-2</v>
      </c>
      <c r="I57" s="27">
        <v>-0.10836277974087161</v>
      </c>
      <c r="K57" s="105" t="s">
        <v>303</v>
      </c>
      <c r="L57" s="105" t="s">
        <v>304</v>
      </c>
      <c r="M57" s="105" t="s">
        <v>128</v>
      </c>
      <c r="N57" s="105" t="s">
        <v>371</v>
      </c>
      <c r="O57" s="107">
        <v>0.84018619084561674</v>
      </c>
      <c r="P57" s="107">
        <v>0.14662529092319629</v>
      </c>
      <c r="Q57" s="27">
        <v>1.3188518231186967E-2</v>
      </c>
      <c r="R57" s="27">
        <v>7.5062552126772264E-2</v>
      </c>
      <c r="S57" s="27">
        <v>-2.403937156918412E-2</v>
      </c>
    </row>
    <row r="58" spans="1:19" x14ac:dyDescent="0.25">
      <c r="A58" s="105" t="s">
        <v>303</v>
      </c>
      <c r="B58" s="105" t="s">
        <v>304</v>
      </c>
      <c r="C58" s="105" t="s">
        <v>133</v>
      </c>
      <c r="D58" s="105" t="s">
        <v>351</v>
      </c>
      <c r="E58" s="107">
        <v>0.81201550387596899</v>
      </c>
      <c r="F58" s="107">
        <v>0.18798449612403101</v>
      </c>
      <c r="G58" s="27">
        <v>0</v>
      </c>
      <c r="H58" s="27">
        <v>5.3580126643935078E-3</v>
      </c>
      <c r="I58" s="27">
        <v>-3.5213462137737572E-2</v>
      </c>
      <c r="K58" s="105" t="s">
        <v>303</v>
      </c>
      <c r="L58" s="105" t="s">
        <v>304</v>
      </c>
      <c r="M58" s="105" t="s">
        <v>195</v>
      </c>
      <c r="N58" s="105" t="s">
        <v>372</v>
      </c>
      <c r="O58" s="107">
        <v>0.81402002861230327</v>
      </c>
      <c r="P58" s="107">
        <v>0.1726275631855031</v>
      </c>
      <c r="Q58" s="27">
        <v>1.335240820219361E-2</v>
      </c>
      <c r="R58" s="27">
        <v>0.23662096417514378</v>
      </c>
      <c r="S58" s="27">
        <v>-9.787050978705103E-2</v>
      </c>
    </row>
    <row r="59" spans="1:19" x14ac:dyDescent="0.25">
      <c r="A59" s="105" t="s">
        <v>303</v>
      </c>
      <c r="B59" s="105" t="s">
        <v>304</v>
      </c>
      <c r="C59" s="105" t="s">
        <v>195</v>
      </c>
      <c r="D59" s="105" t="s">
        <v>372</v>
      </c>
      <c r="E59" s="107">
        <v>0.81402002861230327</v>
      </c>
      <c r="F59" s="107">
        <v>0.1726275631855031</v>
      </c>
      <c r="G59" s="27">
        <v>1.335240820219361E-2</v>
      </c>
      <c r="H59" s="27">
        <v>0.23662096417514378</v>
      </c>
      <c r="I59" s="27">
        <v>-9.787050978705103E-2</v>
      </c>
      <c r="K59" s="105" t="s">
        <v>303</v>
      </c>
      <c r="L59" s="105" t="s">
        <v>304</v>
      </c>
      <c r="M59" s="105" t="s">
        <v>210</v>
      </c>
      <c r="N59" s="105" t="s">
        <v>366</v>
      </c>
      <c r="O59" s="107">
        <v>0.76954314720812178</v>
      </c>
      <c r="P59" s="107">
        <v>0.21522842639593909</v>
      </c>
      <c r="Q59" s="27">
        <v>1.5228426395939087E-2</v>
      </c>
      <c r="R59" s="27">
        <v>1.3113911031113368E-2</v>
      </c>
      <c r="S59" s="27">
        <v>-2.0874751491053667E-2</v>
      </c>
    </row>
    <row r="60" spans="1:19" x14ac:dyDescent="0.25">
      <c r="A60" s="105" t="s">
        <v>303</v>
      </c>
      <c r="B60" s="105" t="s">
        <v>304</v>
      </c>
      <c r="C60" s="105" t="s">
        <v>276</v>
      </c>
      <c r="D60" s="105" t="s">
        <v>352</v>
      </c>
      <c r="E60" s="107">
        <v>0.81469648562300323</v>
      </c>
      <c r="F60" s="107">
        <v>0.1853035143769968</v>
      </c>
      <c r="G60" s="27">
        <v>0</v>
      </c>
      <c r="H60" s="27">
        <v>1.9543973941368087E-2</v>
      </c>
      <c r="I60" s="27">
        <v>-8.613138686131383E-2</v>
      </c>
      <c r="K60" s="105" t="s">
        <v>303</v>
      </c>
      <c r="L60" s="105" t="s">
        <v>304</v>
      </c>
      <c r="M60" s="105" t="s">
        <v>171</v>
      </c>
      <c r="N60" s="105" t="s">
        <v>357</v>
      </c>
      <c r="O60" s="107">
        <v>0.73745519713261654</v>
      </c>
      <c r="P60" s="107">
        <v>0.24641577060931899</v>
      </c>
      <c r="Q60" s="27">
        <v>1.6129032258064516E-2</v>
      </c>
      <c r="R60" s="27">
        <v>0.1597817614964927</v>
      </c>
      <c r="S60" s="27">
        <v>-1.2170834255366247E-2</v>
      </c>
    </row>
    <row r="61" spans="1:19" x14ac:dyDescent="0.25">
      <c r="A61" s="105" t="s">
        <v>303</v>
      </c>
      <c r="B61" s="105" t="s">
        <v>304</v>
      </c>
      <c r="C61" s="105" t="s">
        <v>243</v>
      </c>
      <c r="D61" s="105" t="s">
        <v>20</v>
      </c>
      <c r="E61" s="107">
        <v>0.82692307692307687</v>
      </c>
      <c r="F61" s="107">
        <v>0.16093117408906882</v>
      </c>
      <c r="G61" s="27">
        <v>1.2145748987854251E-2</v>
      </c>
      <c r="H61" s="27">
        <v>-2.7319714496677361E-2</v>
      </c>
      <c r="I61" s="27">
        <v>-4.6562123039807002E-2</v>
      </c>
      <c r="K61" s="105" t="s">
        <v>303</v>
      </c>
      <c r="L61" s="105" t="s">
        <v>304</v>
      </c>
      <c r="M61" s="105" t="s">
        <v>224</v>
      </c>
      <c r="N61" s="105" t="s">
        <v>319</v>
      </c>
      <c r="O61" s="107">
        <v>0.60235640648011779</v>
      </c>
      <c r="P61" s="107">
        <v>0.37923416789396169</v>
      </c>
      <c r="Q61" s="27">
        <v>1.8409425625920472E-2</v>
      </c>
      <c r="R61" s="27">
        <v>2.2782903408021138E-2</v>
      </c>
      <c r="S61" s="27">
        <v>-3.82436260623229E-2</v>
      </c>
    </row>
    <row r="62" spans="1:19" x14ac:dyDescent="0.25">
      <c r="A62" s="105" t="s">
        <v>303</v>
      </c>
      <c r="B62" s="105" t="s">
        <v>304</v>
      </c>
      <c r="C62" s="105" t="s">
        <v>178</v>
      </c>
      <c r="D62" s="105" t="s">
        <v>353</v>
      </c>
      <c r="E62" s="107">
        <v>0.82704186684969117</v>
      </c>
      <c r="F62" s="107">
        <v>0.17295813315030886</v>
      </c>
      <c r="G62" s="27">
        <v>0</v>
      </c>
      <c r="H62" s="27">
        <v>1.8703023946862407E-2</v>
      </c>
      <c r="I62" s="27">
        <v>-5.9544941100532545E-2</v>
      </c>
      <c r="K62" s="105" t="s">
        <v>303</v>
      </c>
      <c r="L62" s="105" t="s">
        <v>304</v>
      </c>
      <c r="M62" s="105" t="s">
        <v>166</v>
      </c>
      <c r="N62" s="105" t="s">
        <v>373</v>
      </c>
      <c r="O62" s="107">
        <v>0.82839787395596054</v>
      </c>
      <c r="P62" s="107">
        <v>0.15261958997722094</v>
      </c>
      <c r="Q62" s="27">
        <v>1.8982536066818528E-2</v>
      </c>
      <c r="R62" s="27">
        <v>6.6396761133603155E-2</v>
      </c>
      <c r="S62" s="27">
        <v>-2.8940092165898657E-2</v>
      </c>
    </row>
    <row r="63" spans="1:19" x14ac:dyDescent="0.25">
      <c r="A63" s="105" t="s">
        <v>303</v>
      </c>
      <c r="B63" s="105" t="s">
        <v>304</v>
      </c>
      <c r="C63" s="105" t="s">
        <v>166</v>
      </c>
      <c r="D63" s="105" t="s">
        <v>373</v>
      </c>
      <c r="E63" s="107">
        <v>0.82839787395596054</v>
      </c>
      <c r="F63" s="107">
        <v>0.15261958997722094</v>
      </c>
      <c r="G63" s="27">
        <v>1.8982536066818528E-2</v>
      </c>
      <c r="H63" s="27">
        <v>6.6396761133603155E-2</v>
      </c>
      <c r="I63" s="27">
        <v>-2.8940092165898657E-2</v>
      </c>
      <c r="K63" s="105" t="s">
        <v>303</v>
      </c>
      <c r="L63" s="105" t="s">
        <v>304</v>
      </c>
      <c r="M63" s="105" t="s">
        <v>111</v>
      </c>
      <c r="N63" s="105" t="s">
        <v>11</v>
      </c>
      <c r="O63" s="107">
        <v>0.86397361912613357</v>
      </c>
      <c r="P63" s="107">
        <v>0.11541632316570487</v>
      </c>
      <c r="Q63" s="27">
        <v>2.0610057708161583E-2</v>
      </c>
      <c r="R63" s="27">
        <v>0.19272369714847581</v>
      </c>
      <c r="S63" s="27">
        <v>0.11207884483153796</v>
      </c>
    </row>
    <row r="64" spans="1:19" x14ac:dyDescent="0.25">
      <c r="A64" s="105" t="s">
        <v>303</v>
      </c>
      <c r="B64" s="105" t="s">
        <v>304</v>
      </c>
      <c r="C64" s="105" t="s">
        <v>289</v>
      </c>
      <c r="D64" s="105" t="s">
        <v>354</v>
      </c>
      <c r="E64" s="107">
        <v>0.82933333333333337</v>
      </c>
      <c r="F64" s="107">
        <v>0.17066666666666666</v>
      </c>
      <c r="G64" s="27">
        <v>0</v>
      </c>
      <c r="H64" s="27">
        <v>7.3875083948959919E-3</v>
      </c>
      <c r="I64" s="27">
        <v>-2.9126213592232997E-2</v>
      </c>
      <c r="K64" s="105" t="s">
        <v>303</v>
      </c>
      <c r="L64" s="105" t="s">
        <v>304</v>
      </c>
      <c r="M64" s="105" t="s">
        <v>271</v>
      </c>
      <c r="N64" s="105" t="s">
        <v>316</v>
      </c>
      <c r="O64" s="107">
        <v>0.58709677419354833</v>
      </c>
      <c r="P64" s="107">
        <v>0.39096774193548389</v>
      </c>
      <c r="Q64" s="27">
        <v>2.1935483870967741E-2</v>
      </c>
      <c r="R64" s="27">
        <v>-1.8366054464851178E-2</v>
      </c>
      <c r="S64" s="27">
        <v>-4.9079754601227044E-2</v>
      </c>
    </row>
    <row r="65" spans="1:19" x14ac:dyDescent="0.25">
      <c r="A65" s="105" t="s">
        <v>303</v>
      </c>
      <c r="B65" s="105" t="s">
        <v>304</v>
      </c>
      <c r="C65" s="105" t="s">
        <v>215</v>
      </c>
      <c r="D65" s="105" t="s">
        <v>355</v>
      </c>
      <c r="E65" s="107">
        <v>0.83221476510067116</v>
      </c>
      <c r="F65" s="107">
        <v>0.16778523489932887</v>
      </c>
      <c r="G65" s="27">
        <v>0</v>
      </c>
      <c r="H65" s="27">
        <v>5.1146384479717755E-2</v>
      </c>
      <c r="I65" s="27">
        <v>-2.5745811197384505E-2</v>
      </c>
      <c r="K65" s="105" t="s">
        <v>303</v>
      </c>
      <c r="L65" s="105" t="s">
        <v>304</v>
      </c>
      <c r="M65" s="105" t="s">
        <v>136</v>
      </c>
      <c r="N65" s="105" t="s">
        <v>374</v>
      </c>
      <c r="O65" s="107">
        <v>0.92800967937084089</v>
      </c>
      <c r="P65" s="107">
        <v>4.9001814882032667E-2</v>
      </c>
      <c r="Q65" s="27">
        <v>2.2988505747126436E-2</v>
      </c>
      <c r="R65" s="27">
        <v>1.3488657265481319E-2</v>
      </c>
      <c r="S65" s="27">
        <v>-3.88137810728304E-2</v>
      </c>
    </row>
    <row r="66" spans="1:19" x14ac:dyDescent="0.25">
      <c r="A66" s="105" t="s">
        <v>303</v>
      </c>
      <c r="B66" s="105" t="s">
        <v>304</v>
      </c>
      <c r="C66" s="105" t="s">
        <v>186</v>
      </c>
      <c r="D66" s="105" t="s">
        <v>359</v>
      </c>
      <c r="E66" s="107">
        <v>0.83815028901734101</v>
      </c>
      <c r="F66" s="107">
        <v>0.15937241948802641</v>
      </c>
      <c r="G66" s="27">
        <v>2.477291494632535E-3</v>
      </c>
      <c r="H66" s="27">
        <v>-2.6918441141020488E-2</v>
      </c>
      <c r="I66" s="27">
        <v>-6.6306861989205879E-2</v>
      </c>
      <c r="K66" s="105" t="s">
        <v>303</v>
      </c>
      <c r="L66" s="105" t="s">
        <v>304</v>
      </c>
      <c r="M66" s="105" t="s">
        <v>156</v>
      </c>
      <c r="N66" s="105" t="s">
        <v>6</v>
      </c>
      <c r="O66" s="107">
        <v>0.90625</v>
      </c>
      <c r="P66" s="107">
        <v>6.805555555555555E-2</v>
      </c>
      <c r="Q66" s="27">
        <v>2.5694444444444443E-2</v>
      </c>
      <c r="R66" s="27">
        <v>5.7621791513882137E-3</v>
      </c>
      <c r="S66" s="27">
        <v>-1.3869625520110951E-3</v>
      </c>
    </row>
    <row r="67" spans="1:19" x14ac:dyDescent="0.25">
      <c r="A67" s="105" t="s">
        <v>303</v>
      </c>
      <c r="B67" s="105" t="s">
        <v>304</v>
      </c>
      <c r="C67" s="105" t="s">
        <v>128</v>
      </c>
      <c r="D67" s="105" t="s">
        <v>371</v>
      </c>
      <c r="E67" s="107">
        <v>0.84018619084561674</v>
      </c>
      <c r="F67" s="107">
        <v>0.14662529092319629</v>
      </c>
      <c r="G67" s="27">
        <v>1.3188518231186967E-2</v>
      </c>
      <c r="H67" s="27">
        <v>7.5062552126772264E-2</v>
      </c>
      <c r="I67" s="27">
        <v>-2.403937156918412E-2</v>
      </c>
      <c r="K67" s="105" t="s">
        <v>303</v>
      </c>
      <c r="L67" s="105" t="s">
        <v>304</v>
      </c>
      <c r="M67" s="105" t="s">
        <v>278</v>
      </c>
      <c r="N67" s="105" t="s">
        <v>368</v>
      </c>
      <c r="O67" s="107">
        <v>0.80276285495011512</v>
      </c>
      <c r="P67" s="107">
        <v>0.17114351496546432</v>
      </c>
      <c r="Q67" s="27">
        <v>2.6093630084420567E-2</v>
      </c>
      <c r="R67" s="27">
        <v>-1.3626040878122581E-2</v>
      </c>
      <c r="S67" s="27">
        <v>-7.6541459957476965E-2</v>
      </c>
    </row>
    <row r="68" spans="1:19" x14ac:dyDescent="0.25">
      <c r="A68" s="105" t="s">
        <v>303</v>
      </c>
      <c r="B68" s="105" t="s">
        <v>304</v>
      </c>
      <c r="C68" s="105" t="s">
        <v>139</v>
      </c>
      <c r="D68" s="105" t="s">
        <v>361</v>
      </c>
      <c r="E68" s="107">
        <v>0.84156378600823045</v>
      </c>
      <c r="F68" s="107">
        <v>0.15432098765432098</v>
      </c>
      <c r="G68" s="27">
        <v>4.11522633744856E-3</v>
      </c>
      <c r="H68" s="27">
        <v>-2.9455816275586577E-2</v>
      </c>
      <c r="I68" s="27">
        <v>-0.15220235499345836</v>
      </c>
      <c r="K68" s="105" t="s">
        <v>303</v>
      </c>
      <c r="L68" s="105" t="s">
        <v>304</v>
      </c>
      <c r="M68" s="105" t="s">
        <v>241</v>
      </c>
      <c r="N68" s="105" t="s">
        <v>310</v>
      </c>
      <c r="O68" s="107">
        <v>0.57567567567567568</v>
      </c>
      <c r="P68" s="107">
        <v>0.39729729729729729</v>
      </c>
      <c r="Q68" s="27">
        <v>2.7027027027027029E-2</v>
      </c>
      <c r="R68" s="27">
        <v>-4.6186895810955919E-2</v>
      </c>
      <c r="S68" s="27">
        <v>-0.1360186806771746</v>
      </c>
    </row>
    <row r="69" spans="1:19" x14ac:dyDescent="0.25">
      <c r="A69" s="105" t="s">
        <v>303</v>
      </c>
      <c r="B69" s="105" t="s">
        <v>304</v>
      </c>
      <c r="C69" s="105" t="s">
        <v>126</v>
      </c>
      <c r="D69" s="105" t="s">
        <v>356</v>
      </c>
      <c r="E69" s="107">
        <v>0.8513853904282116</v>
      </c>
      <c r="F69" s="107">
        <v>0.1486146095717884</v>
      </c>
      <c r="G69" s="27">
        <v>0</v>
      </c>
      <c r="H69" s="27">
        <v>-4.796163069544368E-2</v>
      </c>
      <c r="I69" s="27">
        <v>-8.2964388835418679E-2</v>
      </c>
      <c r="K69" s="105" t="s">
        <v>303</v>
      </c>
      <c r="L69" s="105" t="s">
        <v>304</v>
      </c>
      <c r="M69" s="105" t="s">
        <v>291</v>
      </c>
      <c r="N69" s="105" t="s">
        <v>342</v>
      </c>
      <c r="O69" s="107">
        <v>0.68090249798549551</v>
      </c>
      <c r="P69" s="107">
        <v>0.28686543110394841</v>
      </c>
      <c r="Q69" s="27">
        <v>3.2232070910556E-2</v>
      </c>
      <c r="R69" s="27">
        <v>1.1822258459029733E-2</v>
      </c>
      <c r="S69" s="27">
        <v>-1.3905442987683703E-2</v>
      </c>
    </row>
    <row r="70" spans="1:19" x14ac:dyDescent="0.25">
      <c r="A70" s="105" t="s">
        <v>303</v>
      </c>
      <c r="B70" s="105" t="s">
        <v>304</v>
      </c>
      <c r="C70" s="105" t="s">
        <v>111</v>
      </c>
      <c r="D70" s="105" t="s">
        <v>11</v>
      </c>
      <c r="E70" s="107">
        <v>0.86397361912613357</v>
      </c>
      <c r="F70" s="107">
        <v>0.11541632316570487</v>
      </c>
      <c r="G70" s="27">
        <v>2.0610057708161583E-2</v>
      </c>
      <c r="H70" s="27">
        <v>0.19272369714847581</v>
      </c>
      <c r="I70" s="27">
        <v>0.11207884483153796</v>
      </c>
      <c r="K70" s="105" t="s">
        <v>303</v>
      </c>
      <c r="L70" s="105" t="s">
        <v>304</v>
      </c>
      <c r="M70" s="105" t="s">
        <v>212</v>
      </c>
      <c r="N70" s="105" t="s">
        <v>375</v>
      </c>
      <c r="O70" s="107">
        <v>0.89722222222222225</v>
      </c>
      <c r="P70" s="107">
        <v>6.805555555555555E-2</v>
      </c>
      <c r="Q70" s="27">
        <v>3.4722222222222224E-2</v>
      </c>
      <c r="R70" s="27">
        <v>-5.6356487549148127E-2</v>
      </c>
      <c r="S70" s="27">
        <v>-9.2913385826771666E-2</v>
      </c>
    </row>
    <row r="71" spans="1:19" x14ac:dyDescent="0.25">
      <c r="A71" s="105" t="s">
        <v>303</v>
      </c>
      <c r="B71" s="105" t="s">
        <v>304</v>
      </c>
      <c r="C71" s="105" t="s">
        <v>91</v>
      </c>
      <c r="D71" s="105" t="s">
        <v>363</v>
      </c>
      <c r="E71" s="107">
        <v>0.88766368022053754</v>
      </c>
      <c r="F71" s="107">
        <v>0.10751206064782909</v>
      </c>
      <c r="G71" s="27">
        <v>4.8242591316333561E-3</v>
      </c>
      <c r="H71" s="27">
        <v>3.2189222834785758E-2</v>
      </c>
      <c r="I71" s="27">
        <v>-6.5046217048956301E-3</v>
      </c>
      <c r="K71" s="105" t="s">
        <v>303</v>
      </c>
      <c r="L71" s="105" t="s">
        <v>304</v>
      </c>
      <c r="M71" s="105" t="s">
        <v>219</v>
      </c>
      <c r="N71" s="105" t="s">
        <v>323</v>
      </c>
      <c r="O71" s="107">
        <v>0.60858895705521476</v>
      </c>
      <c r="P71" s="107">
        <v>0.35582822085889571</v>
      </c>
      <c r="Q71" s="27">
        <v>3.5582822085889573E-2</v>
      </c>
      <c r="R71" s="27">
        <v>7.4843389383448811E-2</v>
      </c>
      <c r="S71" s="27">
        <v>-9.494725152692951E-2</v>
      </c>
    </row>
    <row r="72" spans="1:19" x14ac:dyDescent="0.25">
      <c r="A72" s="105" t="s">
        <v>303</v>
      </c>
      <c r="B72" s="105" t="s">
        <v>304</v>
      </c>
      <c r="C72" s="105" t="s">
        <v>212</v>
      </c>
      <c r="D72" s="105" t="s">
        <v>375</v>
      </c>
      <c r="E72" s="107">
        <v>0.89722222222222225</v>
      </c>
      <c r="F72" s="107">
        <v>6.805555555555555E-2</v>
      </c>
      <c r="G72" s="27">
        <v>3.4722222222222224E-2</v>
      </c>
      <c r="H72" s="27">
        <v>-5.6356487549148127E-2</v>
      </c>
      <c r="I72" s="27">
        <v>-9.2913385826771666E-2</v>
      </c>
      <c r="K72" s="105" t="s">
        <v>303</v>
      </c>
      <c r="L72" s="105" t="s">
        <v>304</v>
      </c>
      <c r="M72" s="105" t="s">
        <v>154</v>
      </c>
      <c r="N72" s="105" t="s">
        <v>337</v>
      </c>
      <c r="O72" s="107">
        <v>0.67147613762486125</v>
      </c>
      <c r="P72" s="107">
        <v>0.29189789123196447</v>
      </c>
      <c r="Q72" s="27">
        <v>3.662597114317425E-2</v>
      </c>
      <c r="R72" s="27">
        <v>-3.970157207567282E-2</v>
      </c>
      <c r="S72" s="27">
        <v>-5.232711017617675E-2</v>
      </c>
    </row>
    <row r="73" spans="1:19" x14ac:dyDescent="0.25">
      <c r="A73" s="105" t="s">
        <v>303</v>
      </c>
      <c r="B73" s="105" t="s">
        <v>304</v>
      </c>
      <c r="C73" s="105" t="s">
        <v>156</v>
      </c>
      <c r="D73" s="105" t="s">
        <v>6</v>
      </c>
      <c r="E73" s="107">
        <v>0.90625</v>
      </c>
      <c r="F73" s="107">
        <v>6.805555555555555E-2</v>
      </c>
      <c r="G73" s="27">
        <v>2.5694444444444443E-2</v>
      </c>
      <c r="H73" s="27">
        <v>5.7621791513882137E-3</v>
      </c>
      <c r="I73" s="27">
        <v>-1.3869625520110951E-3</v>
      </c>
      <c r="K73" s="105" t="s">
        <v>303</v>
      </c>
      <c r="L73" s="105" t="s">
        <v>304</v>
      </c>
      <c r="M73" s="105" t="s">
        <v>262</v>
      </c>
      <c r="N73" s="105" t="s">
        <v>370</v>
      </c>
      <c r="O73" s="107">
        <v>0.80999242997728993</v>
      </c>
      <c r="P73" s="107">
        <v>0.15140045420136261</v>
      </c>
      <c r="Q73" s="27">
        <v>3.8607115821347467E-2</v>
      </c>
      <c r="R73" s="27">
        <v>-5.6454648099359961E-3</v>
      </c>
      <c r="S73" s="27">
        <v>-8.2001389854065354E-2</v>
      </c>
    </row>
    <row r="74" spans="1:19" x14ac:dyDescent="0.25">
      <c r="A74" s="105" t="s">
        <v>303</v>
      </c>
      <c r="B74" s="105" t="s">
        <v>304</v>
      </c>
      <c r="C74" s="105" t="s">
        <v>146</v>
      </c>
      <c r="D74" s="105" t="s">
        <v>358</v>
      </c>
      <c r="E74" s="107">
        <v>0.91205862758161227</v>
      </c>
      <c r="F74" s="107">
        <v>8.7941372418387745E-2</v>
      </c>
      <c r="G74" s="27">
        <v>0</v>
      </c>
      <c r="H74" s="27">
        <v>0.35960144927536231</v>
      </c>
      <c r="I74" s="27">
        <v>0.19126984126984126</v>
      </c>
      <c r="K74" s="105" t="s">
        <v>303</v>
      </c>
      <c r="L74" s="105" t="s">
        <v>304</v>
      </c>
      <c r="M74" s="105" t="s">
        <v>284</v>
      </c>
      <c r="N74" s="105" t="s">
        <v>325</v>
      </c>
      <c r="O74" s="107">
        <v>0.62609871534820827</v>
      </c>
      <c r="P74" s="107">
        <v>0.32792427315753886</v>
      </c>
      <c r="Q74" s="27">
        <v>4.5977011494252873E-2</v>
      </c>
      <c r="R74" s="27">
        <v>6.1927840603123396E-2</v>
      </c>
      <c r="S74" s="27">
        <v>-3.4122448979591824E-2</v>
      </c>
    </row>
    <row r="75" spans="1:19" x14ac:dyDescent="0.25">
      <c r="A75" s="105" t="s">
        <v>303</v>
      </c>
      <c r="B75" s="105" t="s">
        <v>304</v>
      </c>
      <c r="C75" s="105" t="s">
        <v>136</v>
      </c>
      <c r="D75" s="105" t="s">
        <v>374</v>
      </c>
      <c r="E75" s="107">
        <v>0.92800967937084089</v>
      </c>
      <c r="F75" s="107">
        <v>4.9001814882032667E-2</v>
      </c>
      <c r="G75" s="27">
        <v>2.2988505747126436E-2</v>
      </c>
      <c r="H75" s="27">
        <v>1.3488657265481319E-2</v>
      </c>
      <c r="I75" s="27">
        <v>-3.88137810728304E-2</v>
      </c>
      <c r="K75" s="105" t="s">
        <v>303</v>
      </c>
      <c r="L75" s="105" t="s">
        <v>304</v>
      </c>
      <c r="M75" s="105" t="s">
        <v>227</v>
      </c>
      <c r="N75" s="105" t="s">
        <v>369</v>
      </c>
      <c r="O75" s="107">
        <v>0.80769230769230771</v>
      </c>
      <c r="P75" s="107">
        <v>0.14529914529914531</v>
      </c>
      <c r="Q75" s="27">
        <v>4.7008547008547008E-2</v>
      </c>
      <c r="R75" s="27">
        <v>8.0831408775981606E-2</v>
      </c>
      <c r="S75" s="27">
        <v>-2.023726448011165E-2</v>
      </c>
    </row>
    <row r="76" spans="1:19" x14ac:dyDescent="0.25">
      <c r="A76" s="105" t="s">
        <v>303</v>
      </c>
      <c r="B76" s="105" t="s">
        <v>304</v>
      </c>
      <c r="C76" s="105" t="s">
        <v>179</v>
      </c>
      <c r="D76" s="105" t="s">
        <v>376</v>
      </c>
      <c r="E76" s="107">
        <v>0.80602006688963213</v>
      </c>
      <c r="F76" s="107">
        <v>0.14314381270903009</v>
      </c>
      <c r="G76" s="27">
        <v>5.0836120401337795E-2</v>
      </c>
      <c r="H76" s="27">
        <v>-7.0707070707070718E-2</v>
      </c>
      <c r="I76" s="27">
        <v>-0.18528610354223429</v>
      </c>
      <c r="K76" s="105" t="s">
        <v>303</v>
      </c>
      <c r="L76" s="105" t="s">
        <v>304</v>
      </c>
      <c r="M76" s="105" t="s">
        <v>179</v>
      </c>
      <c r="N76" s="105" t="s">
        <v>376</v>
      </c>
      <c r="O76" s="107">
        <v>0.80602006688963213</v>
      </c>
      <c r="P76" s="107">
        <v>0.14314381270903009</v>
      </c>
      <c r="Q76" s="27">
        <v>5.0836120401337795E-2</v>
      </c>
      <c r="R76" s="27">
        <v>-7.0707070707070718E-2</v>
      </c>
      <c r="S76" s="27">
        <v>-0.18528610354223429</v>
      </c>
    </row>
    <row r="77" spans="1:19" x14ac:dyDescent="0.25">
      <c r="A77" s="105" t="s">
        <v>303</v>
      </c>
      <c r="B77" s="105" t="s">
        <v>304</v>
      </c>
      <c r="C77" s="105" t="s">
        <v>152</v>
      </c>
      <c r="D77" s="105" t="s">
        <v>377</v>
      </c>
      <c r="E77" s="107">
        <v>0.64622641509433965</v>
      </c>
      <c r="F77" s="107">
        <v>0.30188679245283018</v>
      </c>
      <c r="G77" s="27">
        <v>5.1886792452830191E-2</v>
      </c>
      <c r="H77" s="27">
        <v>-0.2252169940612152</v>
      </c>
      <c r="I77" s="27">
        <v>-0.24922532093846839</v>
      </c>
      <c r="K77" s="105" t="s">
        <v>303</v>
      </c>
      <c r="L77" s="105" t="s">
        <v>304</v>
      </c>
      <c r="M77" s="105" t="s">
        <v>152</v>
      </c>
      <c r="N77" s="105" t="s">
        <v>377</v>
      </c>
      <c r="O77" s="107">
        <v>0.64622641509433965</v>
      </c>
      <c r="P77" s="107">
        <v>0.30188679245283018</v>
      </c>
      <c r="Q77" s="27">
        <v>5.1886792452830191E-2</v>
      </c>
      <c r="R77" s="27">
        <v>-0.2252169940612152</v>
      </c>
      <c r="S77" s="27">
        <v>-0.24922532093846839</v>
      </c>
    </row>
    <row r="78" spans="1:19" x14ac:dyDescent="0.25">
      <c r="A78" s="105" t="s">
        <v>303</v>
      </c>
      <c r="B78" s="105" t="s">
        <v>304</v>
      </c>
      <c r="C78" s="105" t="s">
        <v>280</v>
      </c>
      <c r="D78" s="105" t="s">
        <v>378</v>
      </c>
      <c r="E78" s="107">
        <v>0.78846153846153844</v>
      </c>
      <c r="F78" s="107">
        <v>0.15384615384615385</v>
      </c>
      <c r="G78" s="27">
        <v>5.7692307692307696E-2</v>
      </c>
      <c r="H78" s="27">
        <v>-0.15447154471544711</v>
      </c>
      <c r="I78" s="27">
        <v>-0.26501766784452296</v>
      </c>
      <c r="K78" s="105" t="s">
        <v>303</v>
      </c>
      <c r="L78" s="105" t="s">
        <v>304</v>
      </c>
      <c r="M78" s="105" t="s">
        <v>280</v>
      </c>
      <c r="N78" s="105" t="s">
        <v>378</v>
      </c>
      <c r="O78" s="107">
        <v>0.78846153846153844</v>
      </c>
      <c r="P78" s="107">
        <v>0.15384615384615385</v>
      </c>
      <c r="Q78" s="27">
        <v>5.7692307692307696E-2</v>
      </c>
      <c r="R78" s="27">
        <v>-0.15447154471544711</v>
      </c>
      <c r="S78" s="27">
        <v>-0.26501766784452296</v>
      </c>
    </row>
    <row r="79" spans="1:19" x14ac:dyDescent="0.25">
      <c r="A79" s="105" t="s">
        <v>303</v>
      </c>
      <c r="B79" s="105" t="s">
        <v>304</v>
      </c>
      <c r="C79" s="105" t="s">
        <v>131</v>
      </c>
      <c r="D79" s="105" t="s">
        <v>379</v>
      </c>
      <c r="E79" s="107">
        <v>0.5216572504708098</v>
      </c>
      <c r="F79" s="107">
        <v>0.41242937853107342</v>
      </c>
      <c r="G79" s="27">
        <v>6.5913370998116755E-2</v>
      </c>
      <c r="H79" s="27">
        <v>-5.6838365896980436E-2</v>
      </c>
      <c r="I79" s="27">
        <v>-0.11536859641815911</v>
      </c>
      <c r="K79" s="105" t="s">
        <v>303</v>
      </c>
      <c r="L79" s="105" t="s">
        <v>304</v>
      </c>
      <c r="M79" s="105" t="s">
        <v>131</v>
      </c>
      <c r="N79" s="105" t="s">
        <v>379</v>
      </c>
      <c r="O79" s="107">
        <v>0.5216572504708098</v>
      </c>
      <c r="P79" s="107">
        <v>0.41242937853107342</v>
      </c>
      <c r="Q79" s="27">
        <v>6.5913370998116755E-2</v>
      </c>
      <c r="R79" s="27">
        <v>-5.6838365896980436E-2</v>
      </c>
      <c r="S79" s="27">
        <v>-0.11536859641815911</v>
      </c>
    </row>
    <row r="80" spans="1:19" x14ac:dyDescent="0.25">
      <c r="A80" s="105" t="s">
        <v>303</v>
      </c>
      <c r="B80" s="105" t="s">
        <v>304</v>
      </c>
      <c r="C80" s="105" t="s">
        <v>267</v>
      </c>
      <c r="D80" s="105" t="s">
        <v>380</v>
      </c>
      <c r="E80" s="107">
        <v>0.62515413070283599</v>
      </c>
      <c r="F80" s="107">
        <v>0.30332922318125771</v>
      </c>
      <c r="G80" s="27">
        <v>7.1516646115906288E-2</v>
      </c>
      <c r="H80" s="27">
        <v>-3.3661006851355424E-2</v>
      </c>
      <c r="I80" s="27">
        <v>-8.2059988681380869E-2</v>
      </c>
      <c r="K80" s="105" t="s">
        <v>303</v>
      </c>
      <c r="L80" s="105" t="s">
        <v>304</v>
      </c>
      <c r="M80" s="105" t="s">
        <v>267</v>
      </c>
      <c r="N80" s="105" t="s">
        <v>380</v>
      </c>
      <c r="O80" s="107">
        <v>0.62515413070283599</v>
      </c>
      <c r="P80" s="107">
        <v>0.30332922318125771</v>
      </c>
      <c r="Q80" s="27">
        <v>7.1516646115906288E-2</v>
      </c>
      <c r="R80" s="27">
        <v>-3.3661006851355424E-2</v>
      </c>
      <c r="S80" s="27">
        <v>-8.2059988681380869E-2</v>
      </c>
    </row>
    <row r="81" spans="1:19" x14ac:dyDescent="0.25">
      <c r="A81" s="105" t="s">
        <v>303</v>
      </c>
      <c r="B81" s="105" t="s">
        <v>304</v>
      </c>
      <c r="C81" s="105" t="s">
        <v>155</v>
      </c>
      <c r="D81" s="105" t="s">
        <v>381</v>
      </c>
      <c r="E81" s="107">
        <v>0.80963130173062448</v>
      </c>
      <c r="F81" s="107">
        <v>0.11286681715575621</v>
      </c>
      <c r="G81" s="27">
        <v>7.7501881113619261E-2</v>
      </c>
      <c r="H81" s="27">
        <v>0.23055555555555562</v>
      </c>
      <c r="I81" s="27">
        <v>-9.3179276928810895E-3</v>
      </c>
      <c r="K81" s="105" t="s">
        <v>303</v>
      </c>
      <c r="L81" s="105" t="s">
        <v>304</v>
      </c>
      <c r="M81" s="105" t="s">
        <v>155</v>
      </c>
      <c r="N81" s="105" t="s">
        <v>381</v>
      </c>
      <c r="O81" s="107">
        <v>0.80963130173062448</v>
      </c>
      <c r="P81" s="107">
        <v>0.11286681715575621</v>
      </c>
      <c r="Q81" s="27">
        <v>7.7501881113619261E-2</v>
      </c>
      <c r="R81" s="27">
        <v>0.23055555555555562</v>
      </c>
      <c r="S81" s="27">
        <v>-9.3179276928810895E-3</v>
      </c>
    </row>
    <row r="82" spans="1:19" x14ac:dyDescent="0.25">
      <c r="A82" s="105" t="s">
        <v>303</v>
      </c>
      <c r="B82" s="105" t="s">
        <v>304</v>
      </c>
      <c r="C82" s="105" t="s">
        <v>208</v>
      </c>
      <c r="D82" s="105" t="s">
        <v>382</v>
      </c>
      <c r="E82" s="107">
        <v>0.64519140989729229</v>
      </c>
      <c r="F82" s="107">
        <v>0.27637721755368816</v>
      </c>
      <c r="G82" s="27">
        <v>7.8431372549019607E-2</v>
      </c>
      <c r="H82" s="27">
        <v>2.2434367541766198E-2</v>
      </c>
      <c r="I82" s="27">
        <v>-9.791535060012635E-2</v>
      </c>
      <c r="K82" s="105" t="s">
        <v>303</v>
      </c>
      <c r="L82" s="105" t="s">
        <v>304</v>
      </c>
      <c r="M82" s="105" t="s">
        <v>208</v>
      </c>
      <c r="N82" s="105" t="s">
        <v>382</v>
      </c>
      <c r="O82" s="107">
        <v>0.64519140989729229</v>
      </c>
      <c r="P82" s="107">
        <v>0.27637721755368816</v>
      </c>
      <c r="Q82" s="27">
        <v>7.8431372549019607E-2</v>
      </c>
      <c r="R82" s="27">
        <v>2.2434367541766198E-2</v>
      </c>
      <c r="S82" s="27">
        <v>-9.791535060012635E-2</v>
      </c>
    </row>
    <row r="83" spans="1:19" x14ac:dyDescent="0.25">
      <c r="A83" s="105" t="s">
        <v>303</v>
      </c>
      <c r="B83" s="105" t="s">
        <v>304</v>
      </c>
      <c r="C83" s="105" t="s">
        <v>121</v>
      </c>
      <c r="D83" s="105" t="s">
        <v>383</v>
      </c>
      <c r="E83" s="107">
        <v>0.67551622418879054</v>
      </c>
      <c r="F83" s="107">
        <v>0.24070796460176991</v>
      </c>
      <c r="G83" s="27">
        <v>8.3775811209439527E-2</v>
      </c>
      <c r="H83" s="27">
        <v>0.26069170695425803</v>
      </c>
      <c r="I83" s="27">
        <v>-6.4956557716177032E-2</v>
      </c>
      <c r="K83" s="105" t="s">
        <v>303</v>
      </c>
      <c r="L83" s="105" t="s">
        <v>304</v>
      </c>
      <c r="M83" s="105" t="s">
        <v>121</v>
      </c>
      <c r="N83" s="105" t="s">
        <v>383</v>
      </c>
      <c r="O83" s="107">
        <v>0.67551622418879054</v>
      </c>
      <c r="P83" s="107">
        <v>0.24070796460176991</v>
      </c>
      <c r="Q83" s="27">
        <v>8.3775811209439527E-2</v>
      </c>
      <c r="R83" s="27">
        <v>0.26069170695425803</v>
      </c>
      <c r="S83" s="27">
        <v>-6.4956557716177032E-2</v>
      </c>
    </row>
    <row r="84" spans="1:19" x14ac:dyDescent="0.25">
      <c r="A84" s="105" t="s">
        <v>303</v>
      </c>
      <c r="B84" s="105" t="s">
        <v>304</v>
      </c>
      <c r="C84" s="105" t="s">
        <v>256</v>
      </c>
      <c r="D84" s="105" t="s">
        <v>384</v>
      </c>
      <c r="E84" s="107">
        <v>0.86268472906403937</v>
      </c>
      <c r="F84" s="107">
        <v>4.064039408866995E-2</v>
      </c>
      <c r="G84" s="27">
        <v>9.6674876847290647E-2</v>
      </c>
      <c r="H84" s="27">
        <v>0.23709769567701389</v>
      </c>
      <c r="I84" s="27">
        <v>9.5262181756870623E-2</v>
      </c>
      <c r="K84" s="105" t="s">
        <v>303</v>
      </c>
      <c r="L84" s="105" t="s">
        <v>304</v>
      </c>
      <c r="M84" s="105" t="s">
        <v>256</v>
      </c>
      <c r="N84" s="105" t="s">
        <v>384</v>
      </c>
      <c r="O84" s="107">
        <v>0.86268472906403937</v>
      </c>
      <c r="P84" s="107">
        <v>4.064039408866995E-2</v>
      </c>
      <c r="Q84" s="27">
        <v>9.6674876847290647E-2</v>
      </c>
      <c r="R84" s="27">
        <v>0.23709769567701389</v>
      </c>
      <c r="S84" s="27">
        <v>9.5262181756870623E-2</v>
      </c>
    </row>
    <row r="85" spans="1:19" x14ac:dyDescent="0.25">
      <c r="A85" s="105" t="s">
        <v>303</v>
      </c>
      <c r="B85" s="105" t="s">
        <v>304</v>
      </c>
      <c r="C85" s="105" t="s">
        <v>83</v>
      </c>
      <c r="D85" s="105" t="s">
        <v>385</v>
      </c>
      <c r="E85" s="107">
        <v>0.75607385811467442</v>
      </c>
      <c r="F85" s="107">
        <v>1.020408163265306E-2</v>
      </c>
      <c r="G85" s="27">
        <v>0.2337220602526725</v>
      </c>
      <c r="H85" s="27">
        <v>0.18258870851889086</v>
      </c>
      <c r="I85" s="27">
        <v>4.1761579347000755E-2</v>
      </c>
      <c r="K85" s="105" t="s">
        <v>303</v>
      </c>
      <c r="L85" s="105" t="s">
        <v>304</v>
      </c>
      <c r="M85" s="105" t="s">
        <v>83</v>
      </c>
      <c r="N85" s="105" t="s">
        <v>385</v>
      </c>
      <c r="O85" s="107">
        <v>0.75607385811467442</v>
      </c>
      <c r="P85" s="107">
        <v>1.020408163265306E-2</v>
      </c>
      <c r="Q85" s="27">
        <v>0.2337220602526725</v>
      </c>
      <c r="R85" s="27">
        <v>0.18258870851889086</v>
      </c>
      <c r="S85" s="27">
        <v>4.1761579347000755E-2</v>
      </c>
    </row>
    <row r="86" spans="1:19" x14ac:dyDescent="0.25">
      <c r="A86" s="105" t="s">
        <v>303</v>
      </c>
      <c r="B86" s="105" t="s">
        <v>304</v>
      </c>
      <c r="C86" s="105" t="s">
        <v>204</v>
      </c>
      <c r="D86" s="105" t="s">
        <v>386</v>
      </c>
      <c r="E86" s="107">
        <v>0.67402945113788493</v>
      </c>
      <c r="F86" s="107">
        <v>1.8072289156626505E-2</v>
      </c>
      <c r="G86" s="27">
        <v>0.30789825970548862</v>
      </c>
      <c r="H86" s="27">
        <v>7.587253414264028E-3</v>
      </c>
      <c r="I86" s="27">
        <v>-9.7763048881523984E-3</v>
      </c>
      <c r="K86" s="105" t="s">
        <v>303</v>
      </c>
      <c r="L86" s="105" t="s">
        <v>304</v>
      </c>
      <c r="M86" s="105" t="s">
        <v>204</v>
      </c>
      <c r="N86" s="105" t="s">
        <v>386</v>
      </c>
      <c r="O86" s="107">
        <v>0.67402945113788493</v>
      </c>
      <c r="P86" s="107">
        <v>1.8072289156626505E-2</v>
      </c>
      <c r="Q86" s="27">
        <v>0.30789825970548862</v>
      </c>
      <c r="R86" s="27">
        <v>7.587253414264028E-3</v>
      </c>
      <c r="S86" s="27">
        <v>-9.7763048881523984E-3</v>
      </c>
    </row>
    <row r="87" spans="1:19" x14ac:dyDescent="0.25">
      <c r="A87" s="105" t="s">
        <v>303</v>
      </c>
      <c r="B87" s="105" t="s">
        <v>304</v>
      </c>
      <c r="C87" s="105" t="s">
        <v>232</v>
      </c>
      <c r="D87" s="105" t="s">
        <v>387</v>
      </c>
      <c r="E87" s="107">
        <v>0</v>
      </c>
      <c r="F87" s="107">
        <v>0</v>
      </c>
      <c r="G87" s="27">
        <v>1</v>
      </c>
      <c r="H87" s="27">
        <v>-4.2680494615077835E-2</v>
      </c>
      <c r="I87" s="27">
        <v>-9.0047393364928952E-2</v>
      </c>
      <c r="K87" s="105" t="s">
        <v>303</v>
      </c>
      <c r="L87" s="105" t="s">
        <v>304</v>
      </c>
      <c r="M87" s="105" t="s">
        <v>232</v>
      </c>
      <c r="N87" s="105" t="s">
        <v>387</v>
      </c>
      <c r="O87" s="107">
        <v>0</v>
      </c>
      <c r="P87" s="107">
        <v>0</v>
      </c>
      <c r="Q87" s="27">
        <v>1</v>
      </c>
      <c r="R87" s="27">
        <v>-4.2680494615077835E-2</v>
      </c>
      <c r="S87" s="27">
        <v>-9.0047393364928952E-2</v>
      </c>
    </row>
    <row r="88" spans="1:19" x14ac:dyDescent="0.25">
      <c r="A88" s="105" t="s">
        <v>303</v>
      </c>
      <c r="B88" s="105" t="s">
        <v>304</v>
      </c>
      <c r="C88" s="105" t="s">
        <v>100</v>
      </c>
      <c r="D88" s="105" t="s">
        <v>388</v>
      </c>
      <c r="E88" s="107">
        <v>0.90531561461794019</v>
      </c>
      <c r="F88" s="107">
        <v>9.4684385382059796E-2</v>
      </c>
      <c r="G88" s="27">
        <v>0</v>
      </c>
      <c r="H88" s="27">
        <v>-0.12324776988894959</v>
      </c>
      <c r="I88" s="27">
        <v>-0.18400542189088442</v>
      </c>
      <c r="K88" s="105" t="s">
        <v>303</v>
      </c>
      <c r="L88" s="105" t="s">
        <v>304</v>
      </c>
      <c r="M88" s="105" t="s">
        <v>100</v>
      </c>
      <c r="N88" s="105" t="s">
        <v>388</v>
      </c>
      <c r="O88" s="107">
        <v>0.90531561461794019</v>
      </c>
      <c r="P88" s="107">
        <v>9.4684385382059796E-2</v>
      </c>
      <c r="Q88" s="27">
        <v>0</v>
      </c>
      <c r="R88" s="27">
        <v>-0.12324776988894959</v>
      </c>
      <c r="S88" s="27">
        <v>-0.18400542189088442</v>
      </c>
    </row>
    <row r="89" spans="1:19" x14ac:dyDescent="0.25">
      <c r="A89" s="105" t="s">
        <v>303</v>
      </c>
      <c r="B89" s="105" t="s">
        <v>304</v>
      </c>
      <c r="C89" s="105" t="s">
        <v>238</v>
      </c>
      <c r="D89" s="105" t="s">
        <v>389</v>
      </c>
      <c r="E89" s="107">
        <v>0.5982608695652174</v>
      </c>
      <c r="F89" s="107">
        <v>0.4017391304347826</v>
      </c>
      <c r="G89" s="27">
        <v>0</v>
      </c>
      <c r="H89" s="27">
        <v>-0.13174782936957341</v>
      </c>
      <c r="I89" s="27">
        <v>-0.28792569659442724</v>
      </c>
      <c r="K89" s="105" t="s">
        <v>303</v>
      </c>
      <c r="L89" s="105" t="s">
        <v>304</v>
      </c>
      <c r="M89" s="105" t="s">
        <v>238</v>
      </c>
      <c r="N89" s="105" t="s">
        <v>389</v>
      </c>
      <c r="O89" s="107">
        <v>0.5982608695652174</v>
      </c>
      <c r="P89" s="107">
        <v>0.4017391304347826</v>
      </c>
      <c r="Q89" s="27">
        <v>0</v>
      </c>
      <c r="R89" s="27">
        <v>-0.13174782936957341</v>
      </c>
      <c r="S89" s="27">
        <v>-0.28792569659442724</v>
      </c>
    </row>
    <row r="90" spans="1:19" x14ac:dyDescent="0.25">
      <c r="A90" s="105" t="s">
        <v>303</v>
      </c>
      <c r="B90" s="105" t="s">
        <v>304</v>
      </c>
      <c r="C90" s="105" t="s">
        <v>118</v>
      </c>
      <c r="D90" s="105" t="s">
        <v>15</v>
      </c>
      <c r="E90" s="107">
        <v>0.87868852459016389</v>
      </c>
      <c r="F90" s="107">
        <v>8.1967213114754092E-2</v>
      </c>
      <c r="G90" s="27">
        <v>3.9344262295081971E-2</v>
      </c>
      <c r="H90" s="27">
        <v>-0.15395284327323167</v>
      </c>
      <c r="I90" s="27">
        <v>-0.20495275333985008</v>
      </c>
      <c r="K90" s="105" t="s">
        <v>303</v>
      </c>
      <c r="L90" s="105" t="s">
        <v>304</v>
      </c>
      <c r="M90" s="105" t="s">
        <v>118</v>
      </c>
      <c r="N90" s="105" t="s">
        <v>15</v>
      </c>
      <c r="O90" s="107">
        <v>0.87868852459016389</v>
      </c>
      <c r="P90" s="107">
        <v>8.1967213114754092E-2</v>
      </c>
      <c r="Q90" s="27">
        <v>3.9344262295081971E-2</v>
      </c>
      <c r="R90" s="27">
        <v>-0.15395284327323167</v>
      </c>
      <c r="S90" s="27">
        <v>-0.20495275333985008</v>
      </c>
    </row>
    <row r="91" spans="1:19" x14ac:dyDescent="0.25">
      <c r="A91" s="105" t="s">
        <v>303</v>
      </c>
      <c r="B91" s="105" t="s">
        <v>304</v>
      </c>
      <c r="C91" s="105" t="s">
        <v>287</v>
      </c>
      <c r="D91" s="105" t="s">
        <v>390</v>
      </c>
      <c r="E91" s="107">
        <v>0.835509138381201</v>
      </c>
      <c r="F91" s="107">
        <v>0.16449086161879894</v>
      </c>
      <c r="G91" s="27">
        <v>0</v>
      </c>
      <c r="H91" s="27">
        <v>-0.17456896551724133</v>
      </c>
      <c r="I91" s="27">
        <v>-0.23361680840420207</v>
      </c>
      <c r="K91" s="105" t="s">
        <v>303</v>
      </c>
      <c r="L91" s="105" t="s">
        <v>304</v>
      </c>
      <c r="M91" s="105" t="s">
        <v>287</v>
      </c>
      <c r="N91" s="105" t="s">
        <v>390</v>
      </c>
      <c r="O91" s="107">
        <v>0.835509138381201</v>
      </c>
      <c r="P91" s="107">
        <v>0.16449086161879894</v>
      </c>
      <c r="Q91" s="27">
        <v>0</v>
      </c>
      <c r="R91" s="27">
        <v>-0.17456896551724133</v>
      </c>
      <c r="S91" s="27">
        <v>-0.23361680840420207</v>
      </c>
    </row>
    <row r="92" spans="1:19" x14ac:dyDescent="0.25">
      <c r="A92" s="105" t="s">
        <v>303</v>
      </c>
      <c r="B92" s="105" t="s">
        <v>304</v>
      </c>
      <c r="C92" s="105" t="s">
        <v>282</v>
      </c>
      <c r="D92" s="105" t="s">
        <v>391</v>
      </c>
      <c r="E92" s="107">
        <v>0.58391123439667125</v>
      </c>
      <c r="F92" s="107">
        <v>0.41192787794729541</v>
      </c>
      <c r="G92" s="27">
        <v>4.160887656033287E-3</v>
      </c>
      <c r="H92" s="27">
        <v>-0.17951635846372693</v>
      </c>
      <c r="I92" s="27">
        <v>-0.21137544435329503</v>
      </c>
      <c r="K92" s="105" t="s">
        <v>303</v>
      </c>
      <c r="L92" s="105" t="s">
        <v>304</v>
      </c>
      <c r="M92" s="105" t="s">
        <v>282</v>
      </c>
      <c r="N92" s="105" t="s">
        <v>391</v>
      </c>
      <c r="O92" s="107">
        <v>0.58391123439667125</v>
      </c>
      <c r="P92" s="107">
        <v>0.41192787794729541</v>
      </c>
      <c r="Q92" s="27">
        <v>4.160887656033287E-3</v>
      </c>
      <c r="R92" s="27">
        <v>-0.17951635846372693</v>
      </c>
      <c r="S92" s="27">
        <v>-0.21137544435329503</v>
      </c>
    </row>
    <row r="93" spans="1:19" x14ac:dyDescent="0.25">
      <c r="A93" s="105" t="s">
        <v>303</v>
      </c>
      <c r="B93" s="105" t="s">
        <v>304</v>
      </c>
      <c r="C93" s="105" t="s">
        <v>107</v>
      </c>
      <c r="D93" s="105" t="s">
        <v>392</v>
      </c>
      <c r="E93" s="107">
        <v>0.68288854003139721</v>
      </c>
      <c r="F93" s="107">
        <v>0.31711145996860285</v>
      </c>
      <c r="G93" s="27">
        <v>0</v>
      </c>
      <c r="H93" s="27">
        <v>-0.18982511923688394</v>
      </c>
      <c r="I93" s="27">
        <v>-0.22007958371594738</v>
      </c>
      <c r="K93" s="105" t="s">
        <v>303</v>
      </c>
      <c r="L93" s="105" t="s">
        <v>304</v>
      </c>
      <c r="M93" s="105" t="s">
        <v>107</v>
      </c>
      <c r="N93" s="105" t="s">
        <v>392</v>
      </c>
      <c r="O93" s="107">
        <v>0.68288854003139721</v>
      </c>
      <c r="P93" s="107">
        <v>0.31711145996860285</v>
      </c>
      <c r="Q93" s="27">
        <v>0</v>
      </c>
      <c r="R93" s="27">
        <v>-0.18982511923688394</v>
      </c>
      <c r="S93" s="27">
        <v>-0.22007958371594738</v>
      </c>
    </row>
    <row r="94" spans="1:19" x14ac:dyDescent="0.25">
      <c r="A94" s="105" t="s">
        <v>303</v>
      </c>
      <c r="B94" s="105" t="s">
        <v>304</v>
      </c>
      <c r="C94" s="105" t="s">
        <v>193</v>
      </c>
      <c r="D94" s="105" t="s">
        <v>393</v>
      </c>
      <c r="E94" s="107" t="e">
        <v>#DIV/0!</v>
      </c>
      <c r="F94" s="107" t="e">
        <v>#DIV/0!</v>
      </c>
      <c r="G94" s="27" t="e">
        <v>#DIV/0!</v>
      </c>
      <c r="H94" s="27">
        <v>-1</v>
      </c>
      <c r="I94" s="27">
        <v>-1</v>
      </c>
      <c r="K94" s="105" t="s">
        <v>303</v>
      </c>
      <c r="L94" s="105" t="s">
        <v>304</v>
      </c>
      <c r="M94" s="105" t="s">
        <v>193</v>
      </c>
      <c r="N94" s="105" t="s">
        <v>393</v>
      </c>
      <c r="O94" s="107" t="e">
        <v>#DIV/0!</v>
      </c>
      <c r="P94" s="107" t="e">
        <v>#DIV/0!</v>
      </c>
      <c r="Q94" s="27" t="e">
        <v>#DIV/0!</v>
      </c>
      <c r="R94" s="27">
        <v>-1</v>
      </c>
      <c r="S94" s="27">
        <v>-1</v>
      </c>
    </row>
    <row r="95" spans="1:19" x14ac:dyDescent="0.25">
      <c r="A95" s="105" t="s">
        <v>303</v>
      </c>
      <c r="B95" s="105" t="s">
        <v>304</v>
      </c>
      <c r="C95" s="105" t="s">
        <v>75</v>
      </c>
      <c r="D95" s="105" t="s">
        <v>394</v>
      </c>
      <c r="E95" s="107" t="e">
        <v>#N/A</v>
      </c>
      <c r="F95" s="107" t="e">
        <v>#N/A</v>
      </c>
      <c r="G95" s="27" t="e">
        <v>#N/A</v>
      </c>
      <c r="H95" s="27" t="e">
        <v>#N/A</v>
      </c>
      <c r="I95" s="27" t="e">
        <v>#N/A</v>
      </c>
      <c r="K95" s="105" t="s">
        <v>303</v>
      </c>
      <c r="L95" s="105" t="s">
        <v>304</v>
      </c>
      <c r="M95" s="105" t="s">
        <v>75</v>
      </c>
      <c r="N95" s="105" t="s">
        <v>394</v>
      </c>
      <c r="O95" s="107" t="e">
        <v>#N/A</v>
      </c>
      <c r="P95" s="107" t="e">
        <v>#N/A</v>
      </c>
      <c r="Q95" s="27" t="e">
        <v>#N/A</v>
      </c>
      <c r="R95" s="27" t="e">
        <v>#N/A</v>
      </c>
      <c r="S95" s="27" t="e">
        <v>#N/A</v>
      </c>
    </row>
    <row r="96" spans="1:19" x14ac:dyDescent="0.25">
      <c r="A96" s="105" t="s">
        <v>303</v>
      </c>
      <c r="B96" s="105" t="s">
        <v>304</v>
      </c>
      <c r="C96" s="105" t="s">
        <v>76</v>
      </c>
      <c r="D96" s="105" t="s">
        <v>395</v>
      </c>
      <c r="E96" s="107" t="e">
        <v>#N/A</v>
      </c>
      <c r="F96" s="107" t="e">
        <v>#N/A</v>
      </c>
      <c r="G96" s="27" t="e">
        <v>#N/A</v>
      </c>
      <c r="H96" s="27" t="e">
        <v>#N/A</v>
      </c>
      <c r="I96" s="27" t="e">
        <v>#N/A</v>
      </c>
      <c r="K96" s="105" t="s">
        <v>303</v>
      </c>
      <c r="L96" s="105" t="s">
        <v>304</v>
      </c>
      <c r="M96" s="105" t="s">
        <v>76</v>
      </c>
      <c r="N96" s="105" t="s">
        <v>395</v>
      </c>
      <c r="O96" s="107" t="e">
        <v>#N/A</v>
      </c>
      <c r="P96" s="107" t="e">
        <v>#N/A</v>
      </c>
      <c r="Q96" s="27" t="e">
        <v>#N/A</v>
      </c>
      <c r="R96" s="27" t="e">
        <v>#N/A</v>
      </c>
      <c r="S96" s="27" t="e">
        <v>#N/A</v>
      </c>
    </row>
    <row r="97" spans="1:19" x14ac:dyDescent="0.25">
      <c r="A97" s="105" t="s">
        <v>303</v>
      </c>
      <c r="B97" s="105" t="s">
        <v>304</v>
      </c>
      <c r="C97" s="105" t="s">
        <v>77</v>
      </c>
      <c r="D97" s="105" t="s">
        <v>396</v>
      </c>
      <c r="E97" s="107" t="e">
        <v>#N/A</v>
      </c>
      <c r="F97" s="107" t="e">
        <v>#N/A</v>
      </c>
      <c r="G97" s="27" t="e">
        <v>#N/A</v>
      </c>
      <c r="H97" s="27" t="e">
        <v>#N/A</v>
      </c>
      <c r="I97" s="27" t="e">
        <v>#N/A</v>
      </c>
      <c r="K97" s="105" t="s">
        <v>303</v>
      </c>
      <c r="L97" s="105" t="s">
        <v>304</v>
      </c>
      <c r="M97" s="105" t="s">
        <v>77</v>
      </c>
      <c r="N97" s="105" t="s">
        <v>396</v>
      </c>
      <c r="O97" s="107" t="e">
        <v>#N/A</v>
      </c>
      <c r="P97" s="107" t="e">
        <v>#N/A</v>
      </c>
      <c r="Q97" s="27" t="e">
        <v>#N/A</v>
      </c>
      <c r="R97" s="27" t="e">
        <v>#N/A</v>
      </c>
      <c r="S97" s="27" t="e">
        <v>#N/A</v>
      </c>
    </row>
    <row r="98" spans="1:19" x14ac:dyDescent="0.25">
      <c r="A98" s="105" t="s">
        <v>303</v>
      </c>
      <c r="B98" s="105" t="s">
        <v>304</v>
      </c>
      <c r="C98" s="105" t="s">
        <v>80</v>
      </c>
      <c r="D98" s="105" t="s">
        <v>397</v>
      </c>
      <c r="E98" s="107" t="e">
        <v>#N/A</v>
      </c>
      <c r="F98" s="107" t="e">
        <v>#N/A</v>
      </c>
      <c r="G98" s="27" t="e">
        <v>#N/A</v>
      </c>
      <c r="H98" s="27" t="e">
        <v>#N/A</v>
      </c>
      <c r="I98" s="27" t="e">
        <v>#N/A</v>
      </c>
      <c r="K98" s="105" t="s">
        <v>303</v>
      </c>
      <c r="L98" s="105" t="s">
        <v>304</v>
      </c>
      <c r="M98" s="105" t="s">
        <v>80</v>
      </c>
      <c r="N98" s="105" t="s">
        <v>397</v>
      </c>
      <c r="O98" s="107" t="e">
        <v>#N/A</v>
      </c>
      <c r="P98" s="107" t="e">
        <v>#N/A</v>
      </c>
      <c r="Q98" s="27" t="e">
        <v>#N/A</v>
      </c>
      <c r="R98" s="27" t="e">
        <v>#N/A</v>
      </c>
      <c r="S98" s="27" t="e">
        <v>#N/A</v>
      </c>
    </row>
    <row r="99" spans="1:19" x14ac:dyDescent="0.25">
      <c r="A99" s="105" t="s">
        <v>303</v>
      </c>
      <c r="B99" s="105" t="s">
        <v>304</v>
      </c>
      <c r="C99" s="105" t="s">
        <v>81</v>
      </c>
      <c r="D99" s="105" t="s">
        <v>398</v>
      </c>
      <c r="E99" s="107" t="e">
        <v>#N/A</v>
      </c>
      <c r="F99" s="107" t="e">
        <v>#N/A</v>
      </c>
      <c r="G99" s="27" t="e">
        <v>#N/A</v>
      </c>
      <c r="H99" s="27" t="e">
        <v>#N/A</v>
      </c>
      <c r="I99" s="27" t="e">
        <v>#N/A</v>
      </c>
      <c r="K99" s="105" t="s">
        <v>303</v>
      </c>
      <c r="L99" s="105" t="s">
        <v>304</v>
      </c>
      <c r="M99" s="105" t="s">
        <v>81</v>
      </c>
      <c r="N99" s="105" t="s">
        <v>398</v>
      </c>
      <c r="O99" s="107" t="e">
        <v>#N/A</v>
      </c>
      <c r="P99" s="107" t="e">
        <v>#N/A</v>
      </c>
      <c r="Q99" s="27" t="e">
        <v>#N/A</v>
      </c>
      <c r="R99" s="27" t="e">
        <v>#N/A</v>
      </c>
      <c r="S99" s="27" t="e">
        <v>#N/A</v>
      </c>
    </row>
    <row r="100" spans="1:19" x14ac:dyDescent="0.25">
      <c r="A100" s="105" t="s">
        <v>303</v>
      </c>
      <c r="B100" s="105" t="s">
        <v>304</v>
      </c>
      <c r="C100" s="105" t="s">
        <v>82</v>
      </c>
      <c r="D100" s="105" t="s">
        <v>399</v>
      </c>
      <c r="E100" s="107" t="e">
        <v>#N/A</v>
      </c>
      <c r="F100" s="107" t="e">
        <v>#N/A</v>
      </c>
      <c r="G100" s="27" t="e">
        <v>#N/A</v>
      </c>
      <c r="H100" s="27" t="e">
        <v>#N/A</v>
      </c>
      <c r="I100" s="27" t="e">
        <v>#N/A</v>
      </c>
      <c r="K100" s="105" t="s">
        <v>303</v>
      </c>
      <c r="L100" s="105" t="s">
        <v>304</v>
      </c>
      <c r="M100" s="105" t="s">
        <v>82</v>
      </c>
      <c r="N100" s="105" t="s">
        <v>399</v>
      </c>
      <c r="O100" s="107" t="e">
        <v>#N/A</v>
      </c>
      <c r="P100" s="107" t="e">
        <v>#N/A</v>
      </c>
      <c r="Q100" s="27" t="e">
        <v>#N/A</v>
      </c>
      <c r="R100" s="27" t="e">
        <v>#N/A</v>
      </c>
      <c r="S100" s="27" t="e">
        <v>#N/A</v>
      </c>
    </row>
    <row r="101" spans="1:19" x14ac:dyDescent="0.25">
      <c r="A101" s="105" t="s">
        <v>303</v>
      </c>
      <c r="B101" s="105" t="s">
        <v>304</v>
      </c>
      <c r="C101" s="105" t="s">
        <v>85</v>
      </c>
      <c r="D101" s="105" t="s">
        <v>400</v>
      </c>
      <c r="E101" s="107" t="e">
        <v>#N/A</v>
      </c>
      <c r="F101" s="107" t="e">
        <v>#N/A</v>
      </c>
      <c r="G101" s="27" t="e">
        <v>#N/A</v>
      </c>
      <c r="H101" s="27" t="e">
        <v>#N/A</v>
      </c>
      <c r="I101" s="27" t="e">
        <v>#N/A</v>
      </c>
      <c r="K101" s="105" t="s">
        <v>303</v>
      </c>
      <c r="L101" s="105" t="s">
        <v>304</v>
      </c>
      <c r="M101" s="105" t="s">
        <v>85</v>
      </c>
      <c r="N101" s="105" t="s">
        <v>400</v>
      </c>
      <c r="O101" s="107" t="e">
        <v>#N/A</v>
      </c>
      <c r="P101" s="107" t="e">
        <v>#N/A</v>
      </c>
      <c r="Q101" s="27" t="e">
        <v>#N/A</v>
      </c>
      <c r="R101" s="27" t="e">
        <v>#N/A</v>
      </c>
      <c r="S101" s="27" t="e">
        <v>#N/A</v>
      </c>
    </row>
    <row r="102" spans="1:19" x14ac:dyDescent="0.25">
      <c r="A102" s="105" t="s">
        <v>303</v>
      </c>
      <c r="B102" s="105" t="s">
        <v>304</v>
      </c>
      <c r="C102" s="105" t="s">
        <v>93</v>
      </c>
      <c r="D102" s="105" t="s">
        <v>401</v>
      </c>
      <c r="E102" s="107" t="e">
        <v>#N/A</v>
      </c>
      <c r="F102" s="107" t="e">
        <v>#N/A</v>
      </c>
      <c r="G102" s="27" t="e">
        <v>#N/A</v>
      </c>
      <c r="H102" s="27" t="e">
        <v>#N/A</v>
      </c>
      <c r="I102" s="27" t="e">
        <v>#N/A</v>
      </c>
      <c r="K102" s="105" t="s">
        <v>303</v>
      </c>
      <c r="L102" s="105" t="s">
        <v>304</v>
      </c>
      <c r="M102" s="105" t="s">
        <v>93</v>
      </c>
      <c r="N102" s="105" t="s">
        <v>401</v>
      </c>
      <c r="O102" s="107" t="e">
        <v>#N/A</v>
      </c>
      <c r="P102" s="107" t="e">
        <v>#N/A</v>
      </c>
      <c r="Q102" s="27" t="e">
        <v>#N/A</v>
      </c>
      <c r="R102" s="27" t="e">
        <v>#N/A</v>
      </c>
      <c r="S102" s="27" t="e">
        <v>#N/A</v>
      </c>
    </row>
    <row r="103" spans="1:19" x14ac:dyDescent="0.25">
      <c r="A103" s="105" t="s">
        <v>303</v>
      </c>
      <c r="B103" s="105" t="s">
        <v>304</v>
      </c>
      <c r="C103" s="105" t="s">
        <v>96</v>
      </c>
      <c r="D103" s="105" t="s">
        <v>402</v>
      </c>
      <c r="E103" s="107" t="e">
        <v>#N/A</v>
      </c>
      <c r="F103" s="107" t="e">
        <v>#N/A</v>
      </c>
      <c r="G103" s="27" t="e">
        <v>#N/A</v>
      </c>
      <c r="H103" s="27" t="e">
        <v>#N/A</v>
      </c>
      <c r="I103" s="27" t="e">
        <v>#N/A</v>
      </c>
      <c r="K103" s="105" t="s">
        <v>303</v>
      </c>
      <c r="L103" s="105" t="s">
        <v>304</v>
      </c>
      <c r="M103" s="105" t="s">
        <v>96</v>
      </c>
      <c r="N103" s="105" t="s">
        <v>402</v>
      </c>
      <c r="O103" s="107" t="e">
        <v>#N/A</v>
      </c>
      <c r="P103" s="107" t="e">
        <v>#N/A</v>
      </c>
      <c r="Q103" s="27" t="e">
        <v>#N/A</v>
      </c>
      <c r="R103" s="27" t="e">
        <v>#N/A</v>
      </c>
      <c r="S103" s="27" t="e">
        <v>#N/A</v>
      </c>
    </row>
    <row r="104" spans="1:19" x14ac:dyDescent="0.25">
      <c r="A104" s="105" t="s">
        <v>303</v>
      </c>
      <c r="B104" s="105" t="s">
        <v>304</v>
      </c>
      <c r="C104" s="105" t="s">
        <v>97</v>
      </c>
      <c r="D104" s="105" t="s">
        <v>403</v>
      </c>
      <c r="E104" s="107" t="e">
        <v>#N/A</v>
      </c>
      <c r="F104" s="107" t="e">
        <v>#N/A</v>
      </c>
      <c r="G104" s="27" t="e">
        <v>#N/A</v>
      </c>
      <c r="H104" s="27" t="e">
        <v>#N/A</v>
      </c>
      <c r="I104" s="27" t="e">
        <v>#N/A</v>
      </c>
      <c r="K104" s="105" t="s">
        <v>303</v>
      </c>
      <c r="L104" s="105" t="s">
        <v>304</v>
      </c>
      <c r="M104" s="105" t="s">
        <v>97</v>
      </c>
      <c r="N104" s="105" t="s">
        <v>403</v>
      </c>
      <c r="O104" s="107" t="e">
        <v>#N/A</v>
      </c>
      <c r="P104" s="107" t="e">
        <v>#N/A</v>
      </c>
      <c r="Q104" s="27" t="e">
        <v>#N/A</v>
      </c>
      <c r="R104" s="27" t="e">
        <v>#N/A</v>
      </c>
      <c r="S104" s="27" t="e">
        <v>#N/A</v>
      </c>
    </row>
    <row r="105" spans="1:19" x14ac:dyDescent="0.25">
      <c r="A105" s="105" t="s">
        <v>303</v>
      </c>
      <c r="B105" s="105" t="s">
        <v>304</v>
      </c>
      <c r="C105" s="105" t="s">
        <v>104</v>
      </c>
      <c r="D105" s="105" t="s">
        <v>404</v>
      </c>
      <c r="E105" s="107" t="e">
        <v>#N/A</v>
      </c>
      <c r="F105" s="107" t="e">
        <v>#N/A</v>
      </c>
      <c r="G105" s="27" t="e">
        <v>#N/A</v>
      </c>
      <c r="H105" s="27" t="e">
        <v>#N/A</v>
      </c>
      <c r="I105" s="27" t="e">
        <v>#N/A</v>
      </c>
      <c r="K105" s="105" t="s">
        <v>303</v>
      </c>
      <c r="L105" s="105" t="s">
        <v>304</v>
      </c>
      <c r="M105" s="105" t="s">
        <v>104</v>
      </c>
      <c r="N105" s="105" t="s">
        <v>404</v>
      </c>
      <c r="O105" s="107" t="e">
        <v>#N/A</v>
      </c>
      <c r="P105" s="107" t="e">
        <v>#N/A</v>
      </c>
      <c r="Q105" s="27" t="e">
        <v>#N/A</v>
      </c>
      <c r="R105" s="27" t="e">
        <v>#N/A</v>
      </c>
      <c r="S105" s="27" t="e">
        <v>#N/A</v>
      </c>
    </row>
    <row r="106" spans="1:19" x14ac:dyDescent="0.25">
      <c r="A106" s="105" t="s">
        <v>303</v>
      </c>
      <c r="B106" s="105" t="s">
        <v>304</v>
      </c>
      <c r="C106" s="105" t="s">
        <v>113</v>
      </c>
      <c r="D106" s="105" t="s">
        <v>405</v>
      </c>
      <c r="E106" s="107" t="e">
        <v>#N/A</v>
      </c>
      <c r="F106" s="107" t="e">
        <v>#N/A</v>
      </c>
      <c r="G106" s="27" t="e">
        <v>#N/A</v>
      </c>
      <c r="H106" s="27" t="e">
        <v>#N/A</v>
      </c>
      <c r="I106" s="27" t="e">
        <v>#N/A</v>
      </c>
      <c r="K106" s="105" t="s">
        <v>303</v>
      </c>
      <c r="L106" s="105" t="s">
        <v>304</v>
      </c>
      <c r="M106" s="105" t="s">
        <v>113</v>
      </c>
      <c r="N106" s="105" t="s">
        <v>405</v>
      </c>
      <c r="O106" s="107" t="e">
        <v>#N/A</v>
      </c>
      <c r="P106" s="107" t="e">
        <v>#N/A</v>
      </c>
      <c r="Q106" s="27" t="e">
        <v>#N/A</v>
      </c>
      <c r="R106" s="27" t="e">
        <v>#N/A</v>
      </c>
      <c r="S106" s="27" t="e">
        <v>#N/A</v>
      </c>
    </row>
    <row r="107" spans="1:19" x14ac:dyDescent="0.25">
      <c r="A107" s="105" t="s">
        <v>303</v>
      </c>
      <c r="B107" s="105" t="s">
        <v>304</v>
      </c>
      <c r="C107" s="105" t="s">
        <v>115</v>
      </c>
      <c r="D107" s="105" t="s">
        <v>406</v>
      </c>
      <c r="E107" s="107" t="e">
        <v>#N/A</v>
      </c>
      <c r="F107" s="107" t="e">
        <v>#N/A</v>
      </c>
      <c r="G107" s="27" t="e">
        <v>#N/A</v>
      </c>
      <c r="H107" s="27" t="e">
        <v>#N/A</v>
      </c>
      <c r="I107" s="27" t="e">
        <v>#N/A</v>
      </c>
      <c r="K107" s="105" t="s">
        <v>303</v>
      </c>
      <c r="L107" s="105" t="s">
        <v>304</v>
      </c>
      <c r="M107" s="105" t="s">
        <v>115</v>
      </c>
      <c r="N107" s="105" t="s">
        <v>406</v>
      </c>
      <c r="O107" s="107" t="e">
        <v>#N/A</v>
      </c>
      <c r="P107" s="107" t="e">
        <v>#N/A</v>
      </c>
      <c r="Q107" s="27" t="e">
        <v>#N/A</v>
      </c>
      <c r="R107" s="27" t="e">
        <v>#N/A</v>
      </c>
      <c r="S107" s="27" t="e">
        <v>#N/A</v>
      </c>
    </row>
    <row r="108" spans="1:19" x14ac:dyDescent="0.25">
      <c r="A108" s="105" t="s">
        <v>303</v>
      </c>
      <c r="B108" s="105" t="s">
        <v>304</v>
      </c>
      <c r="C108" s="105" t="s">
        <v>119</v>
      </c>
      <c r="D108" s="105" t="s">
        <v>407</v>
      </c>
      <c r="E108" s="107" t="e">
        <v>#N/A</v>
      </c>
      <c r="F108" s="107" t="e">
        <v>#N/A</v>
      </c>
      <c r="G108" s="27" t="e">
        <v>#N/A</v>
      </c>
      <c r="H108" s="27" t="e">
        <v>#N/A</v>
      </c>
      <c r="I108" s="27" t="e">
        <v>#N/A</v>
      </c>
      <c r="K108" s="105" t="s">
        <v>303</v>
      </c>
      <c r="L108" s="105" t="s">
        <v>304</v>
      </c>
      <c r="M108" s="105" t="s">
        <v>119</v>
      </c>
      <c r="N108" s="105" t="s">
        <v>407</v>
      </c>
      <c r="O108" s="107" t="e">
        <v>#N/A</v>
      </c>
      <c r="P108" s="107" t="e">
        <v>#N/A</v>
      </c>
      <c r="Q108" s="27" t="e">
        <v>#N/A</v>
      </c>
      <c r="R108" s="27" t="e">
        <v>#N/A</v>
      </c>
      <c r="S108" s="27" t="e">
        <v>#N/A</v>
      </c>
    </row>
    <row r="109" spans="1:19" x14ac:dyDescent="0.25">
      <c r="A109" s="105" t="s">
        <v>303</v>
      </c>
      <c r="B109" s="105" t="s">
        <v>304</v>
      </c>
      <c r="C109" s="105" t="s">
        <v>120</v>
      </c>
      <c r="D109" s="105" t="s">
        <v>408</v>
      </c>
      <c r="E109" s="107" t="e">
        <v>#N/A</v>
      </c>
      <c r="F109" s="107" t="e">
        <v>#N/A</v>
      </c>
      <c r="G109" s="27" t="e">
        <v>#N/A</v>
      </c>
      <c r="H109" s="27" t="e">
        <v>#N/A</v>
      </c>
      <c r="I109" s="27" t="e">
        <v>#N/A</v>
      </c>
      <c r="K109" s="105" t="s">
        <v>303</v>
      </c>
      <c r="L109" s="105" t="s">
        <v>304</v>
      </c>
      <c r="M109" s="105" t="s">
        <v>120</v>
      </c>
      <c r="N109" s="105" t="s">
        <v>408</v>
      </c>
      <c r="O109" s="107" t="e">
        <v>#N/A</v>
      </c>
      <c r="P109" s="107" t="e">
        <v>#N/A</v>
      </c>
      <c r="Q109" s="27" t="e">
        <v>#N/A</v>
      </c>
      <c r="R109" s="27" t="e">
        <v>#N/A</v>
      </c>
      <c r="S109" s="27" t="e">
        <v>#N/A</v>
      </c>
    </row>
    <row r="110" spans="1:19" x14ac:dyDescent="0.25">
      <c r="A110" s="105" t="s">
        <v>303</v>
      </c>
      <c r="B110" s="105" t="s">
        <v>304</v>
      </c>
      <c r="C110" s="105" t="s">
        <v>125</v>
      </c>
      <c r="D110" s="105" t="s">
        <v>409</v>
      </c>
      <c r="E110" s="107" t="e">
        <v>#N/A</v>
      </c>
      <c r="F110" s="107" t="e">
        <v>#N/A</v>
      </c>
      <c r="G110" s="27" t="e">
        <v>#N/A</v>
      </c>
      <c r="H110" s="27" t="e">
        <v>#N/A</v>
      </c>
      <c r="I110" s="27" t="e">
        <v>#N/A</v>
      </c>
      <c r="K110" s="105" t="s">
        <v>303</v>
      </c>
      <c r="L110" s="105" t="s">
        <v>304</v>
      </c>
      <c r="M110" s="105" t="s">
        <v>125</v>
      </c>
      <c r="N110" s="105" t="s">
        <v>409</v>
      </c>
      <c r="O110" s="107" t="e">
        <v>#N/A</v>
      </c>
      <c r="P110" s="107" t="e">
        <v>#N/A</v>
      </c>
      <c r="Q110" s="27" t="e">
        <v>#N/A</v>
      </c>
      <c r="R110" s="27" t="e">
        <v>#N/A</v>
      </c>
      <c r="S110" s="27" t="e">
        <v>#N/A</v>
      </c>
    </row>
    <row r="111" spans="1:19" x14ac:dyDescent="0.25">
      <c r="A111" s="105" t="s">
        <v>303</v>
      </c>
      <c r="B111" s="105" t="s">
        <v>304</v>
      </c>
      <c r="C111" s="105" t="s">
        <v>135</v>
      </c>
      <c r="D111" s="105" t="s">
        <v>410</v>
      </c>
      <c r="E111" s="107" t="e">
        <v>#N/A</v>
      </c>
      <c r="F111" s="107" t="e">
        <v>#N/A</v>
      </c>
      <c r="G111" s="27" t="e">
        <v>#N/A</v>
      </c>
      <c r="H111" s="27" t="e">
        <v>#N/A</v>
      </c>
      <c r="I111" s="27" t="e">
        <v>#N/A</v>
      </c>
      <c r="K111" s="105" t="s">
        <v>303</v>
      </c>
      <c r="L111" s="105" t="s">
        <v>304</v>
      </c>
      <c r="M111" s="105" t="s">
        <v>135</v>
      </c>
      <c r="N111" s="105" t="s">
        <v>410</v>
      </c>
      <c r="O111" s="107" t="e">
        <v>#N/A</v>
      </c>
      <c r="P111" s="107" t="e">
        <v>#N/A</v>
      </c>
      <c r="Q111" s="27" t="e">
        <v>#N/A</v>
      </c>
      <c r="R111" s="27" t="e">
        <v>#N/A</v>
      </c>
      <c r="S111" s="27" t="e">
        <v>#N/A</v>
      </c>
    </row>
    <row r="112" spans="1:19" x14ac:dyDescent="0.25">
      <c r="A112" s="105" t="s">
        <v>303</v>
      </c>
      <c r="B112" s="105" t="s">
        <v>304</v>
      </c>
      <c r="C112" s="105" t="s">
        <v>138</v>
      </c>
      <c r="D112" s="105" t="s">
        <v>411</v>
      </c>
      <c r="E112" s="107" t="e">
        <v>#N/A</v>
      </c>
      <c r="F112" s="107" t="e">
        <v>#N/A</v>
      </c>
      <c r="G112" s="27" t="e">
        <v>#N/A</v>
      </c>
      <c r="H112" s="27" t="e">
        <v>#N/A</v>
      </c>
      <c r="I112" s="27" t="e">
        <v>#N/A</v>
      </c>
      <c r="K112" s="105" t="s">
        <v>303</v>
      </c>
      <c r="L112" s="105" t="s">
        <v>304</v>
      </c>
      <c r="M112" s="105" t="s">
        <v>138</v>
      </c>
      <c r="N112" s="105" t="s">
        <v>411</v>
      </c>
      <c r="O112" s="107" t="e">
        <v>#N/A</v>
      </c>
      <c r="P112" s="107" t="e">
        <v>#N/A</v>
      </c>
      <c r="Q112" s="27" t="e">
        <v>#N/A</v>
      </c>
      <c r="R112" s="27" t="e">
        <v>#N/A</v>
      </c>
      <c r="S112" s="27" t="e">
        <v>#N/A</v>
      </c>
    </row>
    <row r="113" spans="1:19" x14ac:dyDescent="0.25">
      <c r="A113" s="105" t="s">
        <v>303</v>
      </c>
      <c r="B113" s="105" t="s">
        <v>304</v>
      </c>
      <c r="C113" s="105" t="s">
        <v>143</v>
      </c>
      <c r="D113" s="105" t="s">
        <v>412</v>
      </c>
      <c r="E113" s="107" t="e">
        <v>#N/A</v>
      </c>
      <c r="F113" s="107" t="e">
        <v>#N/A</v>
      </c>
      <c r="G113" s="27" t="e">
        <v>#N/A</v>
      </c>
      <c r="H113" s="27" t="e">
        <v>#N/A</v>
      </c>
      <c r="I113" s="27" t="e">
        <v>#N/A</v>
      </c>
      <c r="K113" s="105" t="s">
        <v>303</v>
      </c>
      <c r="L113" s="105" t="s">
        <v>304</v>
      </c>
      <c r="M113" s="105" t="s">
        <v>143</v>
      </c>
      <c r="N113" s="105" t="s">
        <v>412</v>
      </c>
      <c r="O113" s="107" t="e">
        <v>#N/A</v>
      </c>
      <c r="P113" s="107" t="e">
        <v>#N/A</v>
      </c>
      <c r="Q113" s="27" t="e">
        <v>#N/A</v>
      </c>
      <c r="R113" s="27" t="e">
        <v>#N/A</v>
      </c>
      <c r="S113" s="27" t="e">
        <v>#N/A</v>
      </c>
    </row>
    <row r="114" spans="1:19" x14ac:dyDescent="0.25">
      <c r="A114" s="105" t="s">
        <v>303</v>
      </c>
      <c r="B114" s="105" t="s">
        <v>304</v>
      </c>
      <c r="C114" s="105" t="s">
        <v>148</v>
      </c>
      <c r="D114" s="105" t="s">
        <v>413</v>
      </c>
      <c r="E114" s="107" t="e">
        <v>#N/A</v>
      </c>
      <c r="F114" s="107" t="e">
        <v>#N/A</v>
      </c>
      <c r="G114" s="27" t="e">
        <v>#N/A</v>
      </c>
      <c r="H114" s="27" t="e">
        <v>#N/A</v>
      </c>
      <c r="I114" s="27" t="e">
        <v>#N/A</v>
      </c>
      <c r="K114" s="105" t="s">
        <v>303</v>
      </c>
      <c r="L114" s="105" t="s">
        <v>304</v>
      </c>
      <c r="M114" s="105" t="s">
        <v>148</v>
      </c>
      <c r="N114" s="105" t="s">
        <v>413</v>
      </c>
      <c r="O114" s="107" t="e">
        <v>#N/A</v>
      </c>
      <c r="P114" s="107" t="e">
        <v>#N/A</v>
      </c>
      <c r="Q114" s="27" t="e">
        <v>#N/A</v>
      </c>
      <c r="R114" s="27" t="e">
        <v>#N/A</v>
      </c>
      <c r="S114" s="27" t="e">
        <v>#N/A</v>
      </c>
    </row>
    <row r="115" spans="1:19" x14ac:dyDescent="0.25">
      <c r="A115" s="105" t="s">
        <v>303</v>
      </c>
      <c r="B115" s="105" t="s">
        <v>304</v>
      </c>
      <c r="C115" s="105" t="s">
        <v>149</v>
      </c>
      <c r="D115" s="105" t="s">
        <v>414</v>
      </c>
      <c r="E115" s="107" t="e">
        <v>#N/A</v>
      </c>
      <c r="F115" s="107" t="e">
        <v>#N/A</v>
      </c>
      <c r="G115" s="27" t="e">
        <v>#N/A</v>
      </c>
      <c r="H115" s="27" t="e">
        <v>#N/A</v>
      </c>
      <c r="I115" s="27" t="e">
        <v>#N/A</v>
      </c>
      <c r="K115" s="105" t="s">
        <v>303</v>
      </c>
      <c r="L115" s="105" t="s">
        <v>304</v>
      </c>
      <c r="M115" s="105" t="s">
        <v>149</v>
      </c>
      <c r="N115" s="105" t="s">
        <v>414</v>
      </c>
      <c r="O115" s="107" t="e">
        <v>#N/A</v>
      </c>
      <c r="P115" s="107" t="e">
        <v>#N/A</v>
      </c>
      <c r="Q115" s="27" t="e">
        <v>#N/A</v>
      </c>
      <c r="R115" s="27" t="e">
        <v>#N/A</v>
      </c>
      <c r="S115" s="27" t="e">
        <v>#N/A</v>
      </c>
    </row>
    <row r="116" spans="1:19" x14ac:dyDescent="0.25">
      <c r="A116" s="105" t="s">
        <v>303</v>
      </c>
      <c r="B116" s="105" t="s">
        <v>304</v>
      </c>
      <c r="C116" s="105" t="s">
        <v>150</v>
      </c>
      <c r="D116" s="105" t="s">
        <v>415</v>
      </c>
      <c r="E116" s="107" t="e">
        <v>#N/A</v>
      </c>
      <c r="F116" s="107" t="e">
        <v>#N/A</v>
      </c>
      <c r="G116" s="27" t="e">
        <v>#N/A</v>
      </c>
      <c r="H116" s="27" t="e">
        <v>#N/A</v>
      </c>
      <c r="I116" s="27" t="e">
        <v>#N/A</v>
      </c>
      <c r="K116" s="105" t="s">
        <v>303</v>
      </c>
      <c r="L116" s="105" t="s">
        <v>304</v>
      </c>
      <c r="M116" s="105" t="s">
        <v>150</v>
      </c>
      <c r="N116" s="105" t="s">
        <v>415</v>
      </c>
      <c r="O116" s="107" t="e">
        <v>#N/A</v>
      </c>
      <c r="P116" s="107" t="e">
        <v>#N/A</v>
      </c>
      <c r="Q116" s="27" t="e">
        <v>#N/A</v>
      </c>
      <c r="R116" s="27" t="e">
        <v>#N/A</v>
      </c>
      <c r="S116" s="27" t="e">
        <v>#N/A</v>
      </c>
    </row>
    <row r="117" spans="1:19" x14ac:dyDescent="0.25">
      <c r="A117" s="105" t="s">
        <v>303</v>
      </c>
      <c r="B117" s="105" t="s">
        <v>304</v>
      </c>
      <c r="C117" s="105" t="s">
        <v>161</v>
      </c>
      <c r="D117" s="105" t="s">
        <v>416</v>
      </c>
      <c r="E117" s="107" t="e">
        <v>#N/A</v>
      </c>
      <c r="F117" s="107" t="e">
        <v>#N/A</v>
      </c>
      <c r="G117" s="27" t="e">
        <v>#N/A</v>
      </c>
      <c r="H117" s="27" t="e">
        <v>#N/A</v>
      </c>
      <c r="I117" s="27" t="e">
        <v>#N/A</v>
      </c>
      <c r="K117" s="105" t="s">
        <v>303</v>
      </c>
      <c r="L117" s="105" t="s">
        <v>304</v>
      </c>
      <c r="M117" s="105" t="s">
        <v>161</v>
      </c>
      <c r="N117" s="105" t="s">
        <v>416</v>
      </c>
      <c r="O117" s="107" t="e">
        <v>#N/A</v>
      </c>
      <c r="P117" s="107" t="e">
        <v>#N/A</v>
      </c>
      <c r="Q117" s="27" t="e">
        <v>#N/A</v>
      </c>
      <c r="R117" s="27" t="e">
        <v>#N/A</v>
      </c>
      <c r="S117" s="27" t="e">
        <v>#N/A</v>
      </c>
    </row>
    <row r="118" spans="1:19" x14ac:dyDescent="0.25">
      <c r="A118" s="105" t="s">
        <v>303</v>
      </c>
      <c r="B118" s="105" t="s">
        <v>304</v>
      </c>
      <c r="C118" s="105" t="s">
        <v>162</v>
      </c>
      <c r="D118" s="105" t="s">
        <v>417</v>
      </c>
      <c r="E118" s="107" t="e">
        <v>#N/A</v>
      </c>
      <c r="F118" s="107" t="e">
        <v>#N/A</v>
      </c>
      <c r="G118" s="27" t="e">
        <v>#N/A</v>
      </c>
      <c r="H118" s="27" t="e">
        <v>#N/A</v>
      </c>
      <c r="I118" s="27" t="e">
        <v>#N/A</v>
      </c>
      <c r="K118" s="105" t="s">
        <v>303</v>
      </c>
      <c r="L118" s="105" t="s">
        <v>304</v>
      </c>
      <c r="M118" s="105" t="s">
        <v>162</v>
      </c>
      <c r="N118" s="105" t="s">
        <v>417</v>
      </c>
      <c r="O118" s="107" t="e">
        <v>#N/A</v>
      </c>
      <c r="P118" s="107" t="e">
        <v>#N/A</v>
      </c>
      <c r="Q118" s="27" t="e">
        <v>#N/A</v>
      </c>
      <c r="R118" s="27" t="e">
        <v>#N/A</v>
      </c>
      <c r="S118" s="27" t="e">
        <v>#N/A</v>
      </c>
    </row>
    <row r="119" spans="1:19" x14ac:dyDescent="0.25">
      <c r="A119" s="105" t="s">
        <v>303</v>
      </c>
      <c r="B119" s="105" t="s">
        <v>304</v>
      </c>
      <c r="C119" s="105" t="s">
        <v>168</v>
      </c>
      <c r="D119" s="105" t="s">
        <v>418</v>
      </c>
      <c r="E119" s="107" t="e">
        <v>#N/A</v>
      </c>
      <c r="F119" s="107" t="e">
        <v>#N/A</v>
      </c>
      <c r="G119" s="27" t="e">
        <v>#N/A</v>
      </c>
      <c r="H119" s="27" t="e">
        <v>#N/A</v>
      </c>
      <c r="I119" s="27" t="e">
        <v>#N/A</v>
      </c>
      <c r="K119" s="105" t="s">
        <v>303</v>
      </c>
      <c r="L119" s="105" t="s">
        <v>304</v>
      </c>
      <c r="M119" s="105" t="s">
        <v>168</v>
      </c>
      <c r="N119" s="105" t="s">
        <v>418</v>
      </c>
      <c r="O119" s="107" t="e">
        <v>#N/A</v>
      </c>
      <c r="P119" s="107" t="e">
        <v>#N/A</v>
      </c>
      <c r="Q119" s="27" t="e">
        <v>#N/A</v>
      </c>
      <c r="R119" s="27" t="e">
        <v>#N/A</v>
      </c>
      <c r="S119" s="27" t="e">
        <v>#N/A</v>
      </c>
    </row>
    <row r="120" spans="1:19" x14ac:dyDescent="0.25">
      <c r="A120" s="105" t="s">
        <v>303</v>
      </c>
      <c r="B120" s="105" t="s">
        <v>304</v>
      </c>
      <c r="C120" s="105" t="s">
        <v>173</v>
      </c>
      <c r="D120" s="105" t="s">
        <v>419</v>
      </c>
      <c r="E120" s="107" t="e">
        <v>#N/A</v>
      </c>
      <c r="F120" s="107" t="e">
        <v>#N/A</v>
      </c>
      <c r="G120" s="27" t="e">
        <v>#N/A</v>
      </c>
      <c r="H120" s="27" t="e">
        <v>#N/A</v>
      </c>
      <c r="I120" s="27" t="e">
        <v>#N/A</v>
      </c>
      <c r="K120" s="105" t="s">
        <v>303</v>
      </c>
      <c r="L120" s="105" t="s">
        <v>304</v>
      </c>
      <c r="M120" s="105" t="s">
        <v>173</v>
      </c>
      <c r="N120" s="105" t="s">
        <v>419</v>
      </c>
      <c r="O120" s="107" t="e">
        <v>#N/A</v>
      </c>
      <c r="P120" s="107" t="e">
        <v>#N/A</v>
      </c>
      <c r="Q120" s="27" t="e">
        <v>#N/A</v>
      </c>
      <c r="R120" s="27" t="e">
        <v>#N/A</v>
      </c>
      <c r="S120" s="27" t="e">
        <v>#N/A</v>
      </c>
    </row>
    <row r="121" spans="1:19" x14ac:dyDescent="0.25">
      <c r="A121" s="105" t="s">
        <v>303</v>
      </c>
      <c r="B121" s="105" t="s">
        <v>304</v>
      </c>
      <c r="C121" s="105" t="s">
        <v>185</v>
      </c>
      <c r="D121" s="105" t="s">
        <v>420</v>
      </c>
      <c r="E121" s="107" t="e">
        <v>#N/A</v>
      </c>
      <c r="F121" s="107" t="e">
        <v>#N/A</v>
      </c>
      <c r="G121" s="27" t="e">
        <v>#N/A</v>
      </c>
      <c r="H121" s="27" t="e">
        <v>#N/A</v>
      </c>
      <c r="I121" s="27" t="e">
        <v>#N/A</v>
      </c>
      <c r="K121" s="105" t="s">
        <v>303</v>
      </c>
      <c r="L121" s="105" t="s">
        <v>304</v>
      </c>
      <c r="M121" s="105" t="s">
        <v>185</v>
      </c>
      <c r="N121" s="105" t="s">
        <v>420</v>
      </c>
      <c r="O121" s="107" t="e">
        <v>#N/A</v>
      </c>
      <c r="P121" s="107" t="e">
        <v>#N/A</v>
      </c>
      <c r="Q121" s="27" t="e">
        <v>#N/A</v>
      </c>
      <c r="R121" s="27" t="e">
        <v>#N/A</v>
      </c>
      <c r="S121" s="27" t="e">
        <v>#N/A</v>
      </c>
    </row>
    <row r="122" spans="1:19" x14ac:dyDescent="0.25">
      <c r="A122" s="105" t="s">
        <v>303</v>
      </c>
      <c r="B122" s="105" t="s">
        <v>304</v>
      </c>
      <c r="C122" s="105" t="s">
        <v>189</v>
      </c>
      <c r="D122" s="105" t="s">
        <v>421</v>
      </c>
      <c r="E122" s="107" t="e">
        <v>#N/A</v>
      </c>
      <c r="F122" s="107" t="e">
        <v>#N/A</v>
      </c>
      <c r="G122" s="27" t="e">
        <v>#N/A</v>
      </c>
      <c r="H122" s="27" t="e">
        <v>#N/A</v>
      </c>
      <c r="I122" s="27" t="e">
        <v>#N/A</v>
      </c>
      <c r="K122" s="105" t="s">
        <v>303</v>
      </c>
      <c r="L122" s="105" t="s">
        <v>304</v>
      </c>
      <c r="M122" s="105" t="s">
        <v>189</v>
      </c>
      <c r="N122" s="105" t="s">
        <v>421</v>
      </c>
      <c r="O122" s="107" t="e">
        <v>#N/A</v>
      </c>
      <c r="P122" s="107" t="e">
        <v>#N/A</v>
      </c>
      <c r="Q122" s="27" t="e">
        <v>#N/A</v>
      </c>
      <c r="R122" s="27" t="e">
        <v>#N/A</v>
      </c>
      <c r="S122" s="27" t="e">
        <v>#N/A</v>
      </c>
    </row>
    <row r="123" spans="1:19" x14ac:dyDescent="0.25">
      <c r="A123" s="105" t="s">
        <v>303</v>
      </c>
      <c r="B123" s="105" t="s">
        <v>304</v>
      </c>
      <c r="C123" s="105" t="s">
        <v>190</v>
      </c>
      <c r="D123" s="105" t="s">
        <v>422</v>
      </c>
      <c r="E123" s="107" t="e">
        <v>#N/A</v>
      </c>
      <c r="F123" s="107" t="e">
        <v>#N/A</v>
      </c>
      <c r="G123" s="27" t="e">
        <v>#N/A</v>
      </c>
      <c r="H123" s="27" t="e">
        <v>#N/A</v>
      </c>
      <c r="I123" s="27" t="e">
        <v>#N/A</v>
      </c>
      <c r="K123" s="105" t="s">
        <v>303</v>
      </c>
      <c r="L123" s="105" t="s">
        <v>304</v>
      </c>
      <c r="M123" s="105" t="s">
        <v>190</v>
      </c>
      <c r="N123" s="105" t="s">
        <v>422</v>
      </c>
      <c r="O123" s="107" t="e">
        <v>#N/A</v>
      </c>
      <c r="P123" s="107" t="e">
        <v>#N/A</v>
      </c>
      <c r="Q123" s="27" t="e">
        <v>#N/A</v>
      </c>
      <c r="R123" s="27" t="e">
        <v>#N/A</v>
      </c>
      <c r="S123" s="27" t="e">
        <v>#N/A</v>
      </c>
    </row>
    <row r="124" spans="1:19" x14ac:dyDescent="0.25">
      <c r="A124" s="105" t="s">
        <v>303</v>
      </c>
      <c r="B124" s="105" t="s">
        <v>304</v>
      </c>
      <c r="C124" s="105" t="s">
        <v>203</v>
      </c>
      <c r="D124" s="105" t="s">
        <v>423</v>
      </c>
      <c r="E124" s="107" t="e">
        <v>#N/A</v>
      </c>
      <c r="F124" s="107" t="e">
        <v>#N/A</v>
      </c>
      <c r="G124" s="27" t="e">
        <v>#N/A</v>
      </c>
      <c r="H124" s="27" t="e">
        <v>#N/A</v>
      </c>
      <c r="I124" s="27" t="e">
        <v>#N/A</v>
      </c>
      <c r="K124" s="105" t="s">
        <v>303</v>
      </c>
      <c r="L124" s="105" t="s">
        <v>304</v>
      </c>
      <c r="M124" s="105" t="s">
        <v>203</v>
      </c>
      <c r="N124" s="105" t="s">
        <v>423</v>
      </c>
      <c r="O124" s="107" t="e">
        <v>#N/A</v>
      </c>
      <c r="P124" s="107" t="e">
        <v>#N/A</v>
      </c>
      <c r="Q124" s="27" t="e">
        <v>#N/A</v>
      </c>
      <c r="R124" s="27" t="e">
        <v>#N/A</v>
      </c>
      <c r="S124" s="27" t="e">
        <v>#N/A</v>
      </c>
    </row>
    <row r="125" spans="1:19" x14ac:dyDescent="0.25">
      <c r="A125" s="105" t="s">
        <v>303</v>
      </c>
      <c r="B125" s="105" t="s">
        <v>304</v>
      </c>
      <c r="C125" s="105" t="s">
        <v>217</v>
      </c>
      <c r="D125" s="105" t="s">
        <v>424</v>
      </c>
      <c r="E125" s="107" t="e">
        <v>#N/A</v>
      </c>
      <c r="F125" s="107" t="e">
        <v>#N/A</v>
      </c>
      <c r="G125" s="27" t="e">
        <v>#N/A</v>
      </c>
      <c r="H125" s="27" t="e">
        <v>#N/A</v>
      </c>
      <c r="I125" s="27" t="e">
        <v>#N/A</v>
      </c>
      <c r="K125" s="105" t="s">
        <v>303</v>
      </c>
      <c r="L125" s="105" t="s">
        <v>304</v>
      </c>
      <c r="M125" s="105" t="s">
        <v>217</v>
      </c>
      <c r="N125" s="105" t="s">
        <v>424</v>
      </c>
      <c r="O125" s="107" t="e">
        <v>#N/A</v>
      </c>
      <c r="P125" s="107" t="e">
        <v>#N/A</v>
      </c>
      <c r="Q125" s="27" t="e">
        <v>#N/A</v>
      </c>
      <c r="R125" s="27" t="e">
        <v>#N/A</v>
      </c>
      <c r="S125" s="27" t="e">
        <v>#N/A</v>
      </c>
    </row>
    <row r="126" spans="1:19" x14ac:dyDescent="0.25">
      <c r="A126" s="105" t="s">
        <v>303</v>
      </c>
      <c r="B126" s="105" t="s">
        <v>304</v>
      </c>
      <c r="C126" s="105" t="s">
        <v>218</v>
      </c>
      <c r="D126" s="105" t="s">
        <v>425</v>
      </c>
      <c r="E126" s="107" t="e">
        <v>#N/A</v>
      </c>
      <c r="F126" s="107" t="e">
        <v>#N/A</v>
      </c>
      <c r="G126" s="27" t="e">
        <v>#N/A</v>
      </c>
      <c r="H126" s="27" t="e">
        <v>#N/A</v>
      </c>
      <c r="I126" s="27" t="e">
        <v>#N/A</v>
      </c>
      <c r="K126" s="105" t="s">
        <v>303</v>
      </c>
      <c r="L126" s="105" t="s">
        <v>304</v>
      </c>
      <c r="M126" s="105" t="s">
        <v>218</v>
      </c>
      <c r="N126" s="105" t="s">
        <v>425</v>
      </c>
      <c r="O126" s="107" t="e">
        <v>#N/A</v>
      </c>
      <c r="P126" s="107" t="e">
        <v>#N/A</v>
      </c>
      <c r="Q126" s="27" t="e">
        <v>#N/A</v>
      </c>
      <c r="R126" s="27" t="e">
        <v>#N/A</v>
      </c>
      <c r="S126" s="27" t="e">
        <v>#N/A</v>
      </c>
    </row>
    <row r="127" spans="1:19" x14ac:dyDescent="0.25">
      <c r="A127" s="105" t="s">
        <v>303</v>
      </c>
      <c r="B127" s="105" t="s">
        <v>304</v>
      </c>
      <c r="C127" s="105" t="s">
        <v>221</v>
      </c>
      <c r="D127" s="105" t="s">
        <v>426</v>
      </c>
      <c r="E127" s="107" t="e">
        <v>#N/A</v>
      </c>
      <c r="F127" s="107" t="e">
        <v>#N/A</v>
      </c>
      <c r="G127" s="27" t="e">
        <v>#N/A</v>
      </c>
      <c r="H127" s="27" t="e">
        <v>#N/A</v>
      </c>
      <c r="I127" s="27" t="e">
        <v>#N/A</v>
      </c>
      <c r="K127" s="105" t="s">
        <v>303</v>
      </c>
      <c r="L127" s="105" t="s">
        <v>304</v>
      </c>
      <c r="M127" s="105" t="s">
        <v>221</v>
      </c>
      <c r="N127" s="105" t="s">
        <v>426</v>
      </c>
      <c r="O127" s="107" t="e">
        <v>#N/A</v>
      </c>
      <c r="P127" s="107" t="e">
        <v>#N/A</v>
      </c>
      <c r="Q127" s="27" t="e">
        <v>#N/A</v>
      </c>
      <c r="R127" s="27" t="e">
        <v>#N/A</v>
      </c>
      <c r="S127" s="27" t="e">
        <v>#N/A</v>
      </c>
    </row>
    <row r="128" spans="1:19" x14ac:dyDescent="0.25">
      <c r="A128" s="105" t="s">
        <v>303</v>
      </c>
      <c r="B128" s="105" t="s">
        <v>304</v>
      </c>
      <c r="C128" s="105" t="s">
        <v>222</v>
      </c>
      <c r="D128" s="105" t="s">
        <v>427</v>
      </c>
      <c r="E128" s="107" t="e">
        <v>#N/A</v>
      </c>
      <c r="F128" s="107" t="e">
        <v>#N/A</v>
      </c>
      <c r="G128" s="27" t="e">
        <v>#N/A</v>
      </c>
      <c r="H128" s="27" t="e">
        <v>#N/A</v>
      </c>
      <c r="I128" s="27" t="e">
        <v>#N/A</v>
      </c>
      <c r="K128" s="105" t="s">
        <v>303</v>
      </c>
      <c r="L128" s="105" t="s">
        <v>304</v>
      </c>
      <c r="M128" s="105" t="s">
        <v>222</v>
      </c>
      <c r="N128" s="105" t="s">
        <v>427</v>
      </c>
      <c r="O128" s="107" t="e">
        <v>#N/A</v>
      </c>
      <c r="P128" s="107" t="e">
        <v>#N/A</v>
      </c>
      <c r="Q128" s="27" t="e">
        <v>#N/A</v>
      </c>
      <c r="R128" s="27" t="e">
        <v>#N/A</v>
      </c>
      <c r="S128" s="27" t="e">
        <v>#N/A</v>
      </c>
    </row>
    <row r="129" spans="1:19" x14ac:dyDescent="0.25">
      <c r="A129" s="105" t="s">
        <v>303</v>
      </c>
      <c r="B129" s="105" t="s">
        <v>304</v>
      </c>
      <c r="C129" s="105" t="s">
        <v>223</v>
      </c>
      <c r="D129" s="105" t="s">
        <v>428</v>
      </c>
      <c r="E129" s="107" t="e">
        <v>#N/A</v>
      </c>
      <c r="F129" s="107" t="e">
        <v>#N/A</v>
      </c>
      <c r="G129" s="27" t="e">
        <v>#N/A</v>
      </c>
      <c r="H129" s="27" t="e">
        <v>#N/A</v>
      </c>
      <c r="I129" s="27" t="e">
        <v>#N/A</v>
      </c>
      <c r="K129" s="105" t="s">
        <v>303</v>
      </c>
      <c r="L129" s="105" t="s">
        <v>304</v>
      </c>
      <c r="M129" s="105" t="s">
        <v>223</v>
      </c>
      <c r="N129" s="105" t="s">
        <v>428</v>
      </c>
      <c r="O129" s="107" t="e">
        <v>#N/A</v>
      </c>
      <c r="P129" s="107" t="e">
        <v>#N/A</v>
      </c>
      <c r="Q129" s="27" t="e">
        <v>#N/A</v>
      </c>
      <c r="R129" s="27" t="e">
        <v>#N/A</v>
      </c>
      <c r="S129" s="27" t="e">
        <v>#N/A</v>
      </c>
    </row>
    <row r="130" spans="1:19" x14ac:dyDescent="0.25">
      <c r="A130" s="105" t="s">
        <v>303</v>
      </c>
      <c r="B130" s="105" t="s">
        <v>304</v>
      </c>
      <c r="C130" s="105" t="s">
        <v>229</v>
      </c>
      <c r="D130" s="105" t="s">
        <v>429</v>
      </c>
      <c r="E130" s="107" t="e">
        <v>#N/A</v>
      </c>
      <c r="F130" s="107" t="e">
        <v>#N/A</v>
      </c>
      <c r="G130" s="27" t="e">
        <v>#N/A</v>
      </c>
      <c r="H130" s="27" t="e">
        <v>#N/A</v>
      </c>
      <c r="I130" s="27" t="e">
        <v>#N/A</v>
      </c>
      <c r="K130" s="105" t="s">
        <v>303</v>
      </c>
      <c r="L130" s="105" t="s">
        <v>304</v>
      </c>
      <c r="M130" s="105" t="s">
        <v>229</v>
      </c>
      <c r="N130" s="105" t="s">
        <v>429</v>
      </c>
      <c r="O130" s="107" t="e">
        <v>#N/A</v>
      </c>
      <c r="P130" s="107" t="e">
        <v>#N/A</v>
      </c>
      <c r="Q130" s="27" t="e">
        <v>#N/A</v>
      </c>
      <c r="R130" s="27" t="e">
        <v>#N/A</v>
      </c>
      <c r="S130" s="27" t="e">
        <v>#N/A</v>
      </c>
    </row>
    <row r="131" spans="1:19" x14ac:dyDescent="0.25">
      <c r="A131" s="105" t="s">
        <v>303</v>
      </c>
      <c r="B131" s="105" t="s">
        <v>304</v>
      </c>
      <c r="C131" s="105" t="s">
        <v>237</v>
      </c>
      <c r="D131" s="105" t="s">
        <v>430</v>
      </c>
      <c r="E131" s="107" t="e">
        <v>#N/A</v>
      </c>
      <c r="F131" s="107" t="e">
        <v>#N/A</v>
      </c>
      <c r="G131" s="27" t="e">
        <v>#N/A</v>
      </c>
      <c r="H131" s="27" t="e">
        <v>#N/A</v>
      </c>
      <c r="I131" s="27" t="e">
        <v>#N/A</v>
      </c>
      <c r="K131" s="105" t="s">
        <v>303</v>
      </c>
      <c r="L131" s="105" t="s">
        <v>304</v>
      </c>
      <c r="M131" s="105" t="s">
        <v>237</v>
      </c>
      <c r="N131" s="105" t="s">
        <v>430</v>
      </c>
      <c r="O131" s="107" t="e">
        <v>#N/A</v>
      </c>
      <c r="P131" s="107" t="e">
        <v>#N/A</v>
      </c>
      <c r="Q131" s="27" t="e">
        <v>#N/A</v>
      </c>
      <c r="R131" s="27" t="e">
        <v>#N/A</v>
      </c>
      <c r="S131" s="27" t="e">
        <v>#N/A</v>
      </c>
    </row>
    <row r="132" spans="1:19" x14ac:dyDescent="0.25">
      <c r="A132" s="105" t="s">
        <v>303</v>
      </c>
      <c r="B132" s="105" t="s">
        <v>304</v>
      </c>
      <c r="C132" s="105" t="s">
        <v>240</v>
      </c>
      <c r="D132" s="105" t="s">
        <v>431</v>
      </c>
      <c r="E132" s="107" t="e">
        <v>#N/A</v>
      </c>
      <c r="F132" s="107" t="e">
        <v>#N/A</v>
      </c>
      <c r="G132" s="27" t="e">
        <v>#N/A</v>
      </c>
      <c r="H132" s="27" t="e">
        <v>#N/A</v>
      </c>
      <c r="I132" s="27" t="e">
        <v>#N/A</v>
      </c>
      <c r="K132" s="105" t="s">
        <v>303</v>
      </c>
      <c r="L132" s="105" t="s">
        <v>304</v>
      </c>
      <c r="M132" s="105" t="s">
        <v>240</v>
      </c>
      <c r="N132" s="105" t="s">
        <v>431</v>
      </c>
      <c r="O132" s="107" t="e">
        <v>#N/A</v>
      </c>
      <c r="P132" s="107" t="e">
        <v>#N/A</v>
      </c>
      <c r="Q132" s="27" t="e">
        <v>#N/A</v>
      </c>
      <c r="R132" s="27" t="e">
        <v>#N/A</v>
      </c>
      <c r="S132" s="27" t="e">
        <v>#N/A</v>
      </c>
    </row>
    <row r="133" spans="1:19" x14ac:dyDescent="0.25">
      <c r="A133" s="105" t="s">
        <v>303</v>
      </c>
      <c r="B133" s="105" t="s">
        <v>304</v>
      </c>
      <c r="C133" s="105" t="s">
        <v>245</v>
      </c>
      <c r="D133" s="105" t="s">
        <v>432</v>
      </c>
      <c r="E133" s="107" t="e">
        <v>#N/A</v>
      </c>
      <c r="F133" s="107" t="e">
        <v>#N/A</v>
      </c>
      <c r="G133" s="27" t="e">
        <v>#N/A</v>
      </c>
      <c r="H133" s="27" t="e">
        <v>#N/A</v>
      </c>
      <c r="I133" s="27" t="e">
        <v>#N/A</v>
      </c>
      <c r="K133" s="105" t="s">
        <v>303</v>
      </c>
      <c r="L133" s="105" t="s">
        <v>304</v>
      </c>
      <c r="M133" s="105" t="s">
        <v>245</v>
      </c>
      <c r="N133" s="105" t="s">
        <v>432</v>
      </c>
      <c r="O133" s="107" t="e">
        <v>#N/A</v>
      </c>
      <c r="P133" s="107" t="e">
        <v>#N/A</v>
      </c>
      <c r="Q133" s="27" t="e">
        <v>#N/A</v>
      </c>
      <c r="R133" s="27" t="e">
        <v>#N/A</v>
      </c>
      <c r="S133" s="27" t="e">
        <v>#N/A</v>
      </c>
    </row>
    <row r="134" spans="1:19" x14ac:dyDescent="0.25">
      <c r="A134" s="105" t="s">
        <v>303</v>
      </c>
      <c r="B134" s="105" t="s">
        <v>304</v>
      </c>
      <c r="C134" s="105" t="s">
        <v>246</v>
      </c>
      <c r="D134" s="105" t="s">
        <v>433</v>
      </c>
      <c r="E134" s="107" t="e">
        <v>#N/A</v>
      </c>
      <c r="F134" s="107" t="e">
        <v>#N/A</v>
      </c>
      <c r="G134" s="27" t="e">
        <v>#N/A</v>
      </c>
      <c r="H134" s="27" t="e">
        <v>#N/A</v>
      </c>
      <c r="I134" s="27" t="e">
        <v>#N/A</v>
      </c>
      <c r="K134" s="105" t="s">
        <v>303</v>
      </c>
      <c r="L134" s="105" t="s">
        <v>304</v>
      </c>
      <c r="M134" s="105" t="s">
        <v>246</v>
      </c>
      <c r="N134" s="105" t="s">
        <v>433</v>
      </c>
      <c r="O134" s="107" t="e">
        <v>#N/A</v>
      </c>
      <c r="P134" s="107" t="e">
        <v>#N/A</v>
      </c>
      <c r="Q134" s="27" t="e">
        <v>#N/A</v>
      </c>
      <c r="R134" s="27" t="e">
        <v>#N/A</v>
      </c>
      <c r="S134" s="27" t="e">
        <v>#N/A</v>
      </c>
    </row>
    <row r="135" spans="1:19" x14ac:dyDescent="0.25">
      <c r="A135" s="105" t="s">
        <v>303</v>
      </c>
      <c r="B135" s="105" t="s">
        <v>304</v>
      </c>
      <c r="C135" s="105" t="s">
        <v>247</v>
      </c>
      <c r="D135" s="105" t="s">
        <v>434</v>
      </c>
      <c r="E135" s="107" t="e">
        <v>#N/A</v>
      </c>
      <c r="F135" s="107" t="e">
        <v>#N/A</v>
      </c>
      <c r="G135" s="27" t="e">
        <v>#N/A</v>
      </c>
      <c r="H135" s="27" t="e">
        <v>#N/A</v>
      </c>
      <c r="I135" s="27" t="e">
        <v>#N/A</v>
      </c>
      <c r="K135" s="105" t="s">
        <v>303</v>
      </c>
      <c r="L135" s="105" t="s">
        <v>304</v>
      </c>
      <c r="M135" s="105" t="s">
        <v>247</v>
      </c>
      <c r="N135" s="105" t="s">
        <v>434</v>
      </c>
      <c r="O135" s="107" t="e">
        <v>#N/A</v>
      </c>
      <c r="P135" s="107" t="e">
        <v>#N/A</v>
      </c>
      <c r="Q135" s="27" t="e">
        <v>#N/A</v>
      </c>
      <c r="R135" s="27" t="e">
        <v>#N/A</v>
      </c>
      <c r="S135" s="27" t="e">
        <v>#N/A</v>
      </c>
    </row>
    <row r="136" spans="1:19" x14ac:dyDescent="0.25">
      <c r="A136" s="105" t="s">
        <v>303</v>
      </c>
      <c r="B136" s="105" t="s">
        <v>304</v>
      </c>
      <c r="C136" s="105" t="s">
        <v>250</v>
      </c>
      <c r="D136" s="105" t="s">
        <v>435</v>
      </c>
      <c r="E136" s="107" t="e">
        <v>#N/A</v>
      </c>
      <c r="F136" s="107" t="e">
        <v>#N/A</v>
      </c>
      <c r="G136" s="27" t="e">
        <v>#N/A</v>
      </c>
      <c r="H136" s="27" t="e">
        <v>#N/A</v>
      </c>
      <c r="I136" s="27" t="e">
        <v>#N/A</v>
      </c>
      <c r="K136" s="105" t="s">
        <v>303</v>
      </c>
      <c r="L136" s="105" t="s">
        <v>304</v>
      </c>
      <c r="M136" s="105" t="s">
        <v>250</v>
      </c>
      <c r="N136" s="105" t="s">
        <v>435</v>
      </c>
      <c r="O136" s="107" t="e">
        <v>#N/A</v>
      </c>
      <c r="P136" s="107" t="e">
        <v>#N/A</v>
      </c>
      <c r="Q136" s="27" t="e">
        <v>#N/A</v>
      </c>
      <c r="R136" s="27" t="e">
        <v>#N/A</v>
      </c>
      <c r="S136" s="27" t="e">
        <v>#N/A</v>
      </c>
    </row>
    <row r="137" spans="1:19" x14ac:dyDescent="0.25">
      <c r="A137" s="105" t="s">
        <v>303</v>
      </c>
      <c r="B137" s="105" t="s">
        <v>304</v>
      </c>
      <c r="C137" s="105" t="s">
        <v>253</v>
      </c>
      <c r="D137" s="105" t="s">
        <v>436</v>
      </c>
      <c r="E137" s="107" t="e">
        <v>#N/A</v>
      </c>
      <c r="F137" s="107" t="e">
        <v>#N/A</v>
      </c>
      <c r="G137" s="27" t="e">
        <v>#N/A</v>
      </c>
      <c r="H137" s="27" t="e">
        <v>#N/A</v>
      </c>
      <c r="I137" s="27" t="e">
        <v>#N/A</v>
      </c>
      <c r="K137" s="105" t="s">
        <v>303</v>
      </c>
      <c r="L137" s="105" t="s">
        <v>304</v>
      </c>
      <c r="M137" s="105" t="s">
        <v>253</v>
      </c>
      <c r="N137" s="105" t="s">
        <v>436</v>
      </c>
      <c r="O137" s="107" t="e">
        <v>#N/A</v>
      </c>
      <c r="P137" s="107" t="e">
        <v>#N/A</v>
      </c>
      <c r="Q137" s="27" t="e">
        <v>#N/A</v>
      </c>
      <c r="R137" s="27" t="e">
        <v>#N/A</v>
      </c>
      <c r="S137" s="27" t="e">
        <v>#N/A</v>
      </c>
    </row>
    <row r="138" spans="1:19" x14ac:dyDescent="0.25">
      <c r="A138" s="105" t="s">
        <v>303</v>
      </c>
      <c r="B138" s="105" t="s">
        <v>304</v>
      </c>
      <c r="C138" s="105" t="s">
        <v>258</v>
      </c>
      <c r="D138" s="105" t="s">
        <v>437</v>
      </c>
      <c r="E138" s="107" t="e">
        <v>#N/A</v>
      </c>
      <c r="F138" s="107" t="e">
        <v>#N/A</v>
      </c>
      <c r="G138" s="27" t="e">
        <v>#N/A</v>
      </c>
      <c r="H138" s="27" t="e">
        <v>#N/A</v>
      </c>
      <c r="I138" s="27" t="e">
        <v>#N/A</v>
      </c>
      <c r="K138" s="105" t="s">
        <v>303</v>
      </c>
      <c r="L138" s="105" t="s">
        <v>304</v>
      </c>
      <c r="M138" s="105" t="s">
        <v>258</v>
      </c>
      <c r="N138" s="105" t="s">
        <v>437</v>
      </c>
      <c r="O138" s="107" t="e">
        <v>#N/A</v>
      </c>
      <c r="P138" s="107" t="e">
        <v>#N/A</v>
      </c>
      <c r="Q138" s="27" t="e">
        <v>#N/A</v>
      </c>
      <c r="R138" s="27" t="e">
        <v>#N/A</v>
      </c>
      <c r="S138" s="27" t="e">
        <v>#N/A</v>
      </c>
    </row>
    <row r="139" spans="1:19" x14ac:dyDescent="0.25">
      <c r="A139" s="105" t="s">
        <v>303</v>
      </c>
      <c r="B139" s="105" t="s">
        <v>304</v>
      </c>
      <c r="C139" s="105" t="s">
        <v>261</v>
      </c>
      <c r="D139" s="105" t="s">
        <v>438</v>
      </c>
      <c r="E139" s="107" t="e">
        <v>#N/A</v>
      </c>
      <c r="F139" s="107" t="e">
        <v>#N/A</v>
      </c>
      <c r="G139" s="27" t="e">
        <v>#N/A</v>
      </c>
      <c r="H139" s="27" t="e">
        <v>#N/A</v>
      </c>
      <c r="I139" s="27" t="e">
        <v>#N/A</v>
      </c>
      <c r="K139" s="105" t="s">
        <v>303</v>
      </c>
      <c r="L139" s="105" t="s">
        <v>304</v>
      </c>
      <c r="M139" s="105" t="s">
        <v>261</v>
      </c>
      <c r="N139" s="105" t="s">
        <v>438</v>
      </c>
      <c r="O139" s="107" t="e">
        <v>#N/A</v>
      </c>
      <c r="P139" s="107" t="e">
        <v>#N/A</v>
      </c>
      <c r="Q139" s="27" t="e">
        <v>#N/A</v>
      </c>
      <c r="R139" s="27" t="e">
        <v>#N/A</v>
      </c>
      <c r="S139" s="27" t="e">
        <v>#N/A</v>
      </c>
    </row>
    <row r="140" spans="1:19" x14ac:dyDescent="0.25">
      <c r="A140" s="105" t="s">
        <v>303</v>
      </c>
      <c r="B140" s="105" t="s">
        <v>304</v>
      </c>
      <c r="C140" s="105" t="s">
        <v>275</v>
      </c>
      <c r="D140" s="105" t="s">
        <v>439</v>
      </c>
      <c r="E140" s="107" t="e">
        <v>#N/A</v>
      </c>
      <c r="F140" s="107" t="e">
        <v>#N/A</v>
      </c>
      <c r="G140" s="27" t="e">
        <v>#N/A</v>
      </c>
      <c r="H140" s="27" t="e">
        <v>#N/A</v>
      </c>
      <c r="I140" s="27" t="e">
        <v>#N/A</v>
      </c>
      <c r="K140" s="105" t="s">
        <v>303</v>
      </c>
      <c r="L140" s="105" t="s">
        <v>304</v>
      </c>
      <c r="M140" s="105" t="s">
        <v>275</v>
      </c>
      <c r="N140" s="105" t="s">
        <v>439</v>
      </c>
      <c r="O140" s="107" t="e">
        <v>#N/A</v>
      </c>
      <c r="P140" s="107" t="e">
        <v>#N/A</v>
      </c>
      <c r="Q140" s="27" t="e">
        <v>#N/A</v>
      </c>
      <c r="R140" s="27" t="e">
        <v>#N/A</v>
      </c>
      <c r="S140" s="27" t="e">
        <v>#N/A</v>
      </c>
    </row>
  </sheetData>
  <conditionalFormatting sqref="H2:H140">
    <cfRule type="cellIs" dxfId="149" priority="8" stopIfTrue="1" operator="lessThan">
      <formula>-0.1</formula>
    </cfRule>
  </conditionalFormatting>
  <conditionalFormatting sqref="I2:I140">
    <cfRule type="cellIs" dxfId="148" priority="7" stopIfTrue="1" operator="greaterThan">
      <formula>0.2</formula>
    </cfRule>
  </conditionalFormatting>
  <conditionalFormatting sqref="G2:G140">
    <cfRule type="cellIs" dxfId="147" priority="6" stopIfTrue="1" operator="greaterThan">
      <formula>0.05</formula>
    </cfRule>
  </conditionalFormatting>
  <conditionalFormatting sqref="G2:G140">
    <cfRule type="cellIs" dxfId="146" priority="5" stopIfTrue="1" operator="lessThan">
      <formula>0</formula>
    </cfRule>
  </conditionalFormatting>
  <conditionalFormatting sqref="R2:R140">
    <cfRule type="cellIs" dxfId="145" priority="4" stopIfTrue="1" operator="lessThan">
      <formula>-0.1</formula>
    </cfRule>
  </conditionalFormatting>
  <conditionalFormatting sqref="S2:S140">
    <cfRule type="cellIs" dxfId="144" priority="3" stopIfTrue="1" operator="greaterThan">
      <formula>0.2</formula>
    </cfRule>
  </conditionalFormatting>
  <conditionalFormatting sqref="Q2:Q140">
    <cfRule type="cellIs" dxfId="143" priority="2" stopIfTrue="1" operator="greaterThan">
      <formula>0.05</formula>
    </cfRule>
  </conditionalFormatting>
  <conditionalFormatting sqref="Q2:Q140">
    <cfRule type="cellIs" dxfId="142" priority="1" stopIfTrue="1" operator="lessThan">
      <formula>0</formula>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AK158"/>
  <sheetViews>
    <sheetView showGridLines="0" zoomScaleNormal="100" workbookViewId="0">
      <pane xSplit="2" ySplit="8" topLeftCell="C9" activePane="bottomRight" state="frozen"/>
      <selection pane="topRight" activeCell="C1" sqref="C1"/>
      <selection pane="bottomLeft" activeCell="A9" sqref="A9"/>
      <selection pane="bottomRight"/>
    </sheetView>
  </sheetViews>
  <sheetFormatPr defaultRowHeight="12.75" x14ac:dyDescent="0.2"/>
  <cols>
    <col min="1" max="1" width="5.28515625" style="76" bestFit="1" customWidth="1"/>
    <col min="2" max="2" width="64.42578125" style="76" customWidth="1"/>
    <col min="3" max="6" width="10.42578125" style="76" customWidth="1"/>
    <col min="7" max="8" width="9.140625" style="76" customWidth="1"/>
    <col min="9" max="9" width="9.140625" style="76"/>
    <col min="10" max="10" width="13.42578125" style="76" bestFit="1" customWidth="1"/>
    <col min="11" max="11" width="9.28515625" style="76" customWidth="1"/>
    <col min="12" max="12" width="9.140625" style="76" customWidth="1"/>
    <col min="13" max="13" width="9.140625" style="76"/>
    <col min="14" max="14" width="13.42578125" style="76" bestFit="1" customWidth="1"/>
    <col min="15" max="16" width="9.140625" style="76" customWidth="1"/>
    <col min="17" max="17" width="9.140625" style="76"/>
    <col min="18" max="18" width="13.42578125" style="76" bestFit="1" customWidth="1"/>
    <col min="19" max="20" width="9.140625" style="76" customWidth="1"/>
    <col min="21" max="21" width="9.140625" style="76"/>
    <col min="22" max="22" width="13.42578125" style="76" bestFit="1" customWidth="1"/>
    <col min="23" max="23" width="9.140625" style="76" customWidth="1"/>
    <col min="24" max="24" width="9.140625" style="76"/>
    <col min="25" max="25" width="9.140625" style="76" customWidth="1"/>
    <col min="26" max="26" width="9.28515625" style="76" bestFit="1" customWidth="1"/>
    <col min="27" max="30" width="9.140625" style="76"/>
    <col min="31" max="34" width="10.7109375" style="133" customWidth="1"/>
    <col min="35" max="36" width="9.140625" style="259"/>
    <col min="37" max="16384" width="9.140625" style="76"/>
  </cols>
  <sheetData>
    <row r="1" spans="1:36" ht="18" x14ac:dyDescent="0.25">
      <c r="A1" s="154" t="s">
        <v>1510</v>
      </c>
      <c r="B1" s="153"/>
    </row>
    <row r="3" spans="1:36" x14ac:dyDescent="0.2">
      <c r="A3" s="78" t="s">
        <v>1374</v>
      </c>
    </row>
    <row r="4" spans="1:36" x14ac:dyDescent="0.2">
      <c r="A4" s="79" t="s">
        <v>1451</v>
      </c>
    </row>
    <row r="6" spans="1:36" x14ac:dyDescent="0.2">
      <c r="C6" s="427" t="s">
        <v>62</v>
      </c>
      <c r="D6" s="428"/>
      <c r="E6" s="428"/>
      <c r="F6" s="429"/>
      <c r="G6" s="427" t="s">
        <v>63</v>
      </c>
      <c r="H6" s="428"/>
      <c r="I6" s="428"/>
      <c r="J6" s="428"/>
      <c r="K6" s="428"/>
      <c r="L6" s="428"/>
      <c r="M6" s="428"/>
      <c r="N6" s="428"/>
      <c r="O6" s="428"/>
      <c r="P6" s="428"/>
      <c r="Q6" s="428"/>
      <c r="R6" s="428"/>
      <c r="S6" s="428"/>
      <c r="T6" s="428"/>
      <c r="U6" s="428"/>
      <c r="V6" s="429"/>
      <c r="W6" s="427" t="s">
        <v>64</v>
      </c>
      <c r="X6" s="428"/>
      <c r="Y6" s="428"/>
      <c r="Z6" s="428"/>
      <c r="AA6" s="428"/>
      <c r="AB6" s="428"/>
      <c r="AC6" s="428"/>
      <c r="AD6" s="429"/>
    </row>
    <row r="7" spans="1:36" x14ac:dyDescent="0.2">
      <c r="C7" s="195" t="s">
        <v>1381</v>
      </c>
      <c r="D7" s="193" t="s">
        <v>1388</v>
      </c>
      <c r="E7" s="193" t="s">
        <v>1389</v>
      </c>
      <c r="F7" s="194" t="s">
        <v>1390</v>
      </c>
      <c r="G7" s="430" t="s">
        <v>1381</v>
      </c>
      <c r="H7" s="425"/>
      <c r="I7" s="425"/>
      <c r="J7" s="425"/>
      <c r="K7" s="425" t="s">
        <v>1388</v>
      </c>
      <c r="L7" s="425"/>
      <c r="M7" s="425"/>
      <c r="N7" s="425"/>
      <c r="O7" s="425" t="s">
        <v>1389</v>
      </c>
      <c r="P7" s="425"/>
      <c r="Q7" s="425"/>
      <c r="R7" s="425"/>
      <c r="S7" s="425" t="s">
        <v>1390</v>
      </c>
      <c r="T7" s="425"/>
      <c r="U7" s="425"/>
      <c r="V7" s="426"/>
      <c r="W7" s="430" t="s">
        <v>1381</v>
      </c>
      <c r="X7" s="425"/>
      <c r="Y7" s="425" t="s">
        <v>1388</v>
      </c>
      <c r="Z7" s="425"/>
      <c r="AA7" s="425" t="s">
        <v>1389</v>
      </c>
      <c r="AB7" s="425"/>
      <c r="AC7" s="425" t="s">
        <v>1390</v>
      </c>
      <c r="AD7" s="426"/>
    </row>
    <row r="8" spans="1:36" ht="39" thickBot="1" x14ac:dyDescent="0.25">
      <c r="A8" s="80" t="s">
        <v>69</v>
      </c>
      <c r="B8" s="80" t="s">
        <v>70</v>
      </c>
      <c r="C8" s="81" t="s">
        <v>33</v>
      </c>
      <c r="D8" s="82" t="s">
        <v>33</v>
      </c>
      <c r="E8" s="82" t="s">
        <v>33</v>
      </c>
      <c r="F8" s="83" t="s">
        <v>33</v>
      </c>
      <c r="G8" s="84" t="s">
        <v>71</v>
      </c>
      <c r="H8" s="85" t="s">
        <v>72</v>
      </c>
      <c r="I8" s="82" t="s">
        <v>36</v>
      </c>
      <c r="J8" s="86" t="s">
        <v>57</v>
      </c>
      <c r="K8" s="85" t="s">
        <v>71</v>
      </c>
      <c r="L8" s="85" t="s">
        <v>72</v>
      </c>
      <c r="M8" s="82" t="s">
        <v>36</v>
      </c>
      <c r="N8" s="86" t="s">
        <v>57</v>
      </c>
      <c r="O8" s="85" t="s">
        <v>71</v>
      </c>
      <c r="P8" s="85" t="s">
        <v>72</v>
      </c>
      <c r="Q8" s="82" t="s">
        <v>36</v>
      </c>
      <c r="R8" s="86" t="s">
        <v>57</v>
      </c>
      <c r="S8" s="85" t="s">
        <v>71</v>
      </c>
      <c r="T8" s="85" t="s">
        <v>72</v>
      </c>
      <c r="U8" s="82" t="s">
        <v>36</v>
      </c>
      <c r="V8" s="87" t="s">
        <v>57</v>
      </c>
      <c r="W8" s="88" t="s">
        <v>33</v>
      </c>
      <c r="X8" s="89" t="s">
        <v>36</v>
      </c>
      <c r="Y8" s="89" t="s">
        <v>33</v>
      </c>
      <c r="Z8" s="89" t="s">
        <v>36</v>
      </c>
      <c r="AA8" s="89" t="s">
        <v>33</v>
      </c>
      <c r="AB8" s="89" t="s">
        <v>36</v>
      </c>
      <c r="AC8" s="89" t="s">
        <v>33</v>
      </c>
      <c r="AD8" s="90" t="s">
        <v>36</v>
      </c>
      <c r="AE8" s="91" t="s">
        <v>1381</v>
      </c>
      <c r="AF8" s="91" t="s">
        <v>1388</v>
      </c>
      <c r="AG8" s="91" t="s">
        <v>1389</v>
      </c>
      <c r="AH8" s="91" t="s">
        <v>1390</v>
      </c>
    </row>
    <row r="9" spans="1:36" s="77" customFormat="1" x14ac:dyDescent="0.2">
      <c r="A9" s="76" t="s">
        <v>73</v>
      </c>
      <c r="B9" s="76" t="s">
        <v>74</v>
      </c>
      <c r="C9" s="223">
        <v>520</v>
      </c>
      <c r="D9" s="223">
        <v>580</v>
      </c>
      <c r="E9" s="223">
        <v>560</v>
      </c>
      <c r="F9" s="223">
        <v>521</v>
      </c>
      <c r="G9" s="225">
        <v>105</v>
      </c>
      <c r="H9" s="223">
        <v>415</v>
      </c>
      <c r="I9" s="226">
        <f>H9/C9</f>
        <v>0.79807692307692313</v>
      </c>
      <c r="J9" s="230" t="str">
        <f>IF(ISNUMBER(I9),TEXT(((2*H9)+(1.96^2)-(1.96*((1.96^2)+(4*H9*(100%-I9)))^0.5))/(2*(C9+(1.96^2))),"0.0%")&amp;" - "&amp;TEXT(((2*H9)+(1.96^2)+(1.96*((1.96^2)+(4*H9*(100%-I9)))^0.5))/(2*(C9+(1.96^2))),"0.0%"),"")</f>
        <v>76.1% - 83.0%</v>
      </c>
      <c r="K9" s="223">
        <v>116</v>
      </c>
      <c r="L9" s="223">
        <v>464</v>
      </c>
      <c r="M9" s="226">
        <f>L9/D9</f>
        <v>0.8</v>
      </c>
      <c r="N9" s="230" t="str">
        <f>IF(ISNUMBER(M9),TEXT(((2*L9)+(1.96^2)-(1.96*((1.96^2)+(4*L9*(100%-M9)))^0.5))/(2*(D9+(1.96^2))),"0.0%")&amp;" - "&amp;TEXT(((2*L9)+(1.96^2)+(1.96*((1.96^2)+(4*L9*(100%-M9)))^0.5))/(2*(D9+(1.96^2))),"0.0%"),"")</f>
        <v>76.6% - 83.1%</v>
      </c>
      <c r="O9" s="223">
        <v>124</v>
      </c>
      <c r="P9" s="223">
        <v>436</v>
      </c>
      <c r="Q9" s="226">
        <f>P9/E9</f>
        <v>0.77857142857142858</v>
      </c>
      <c r="R9" s="230" t="str">
        <f>IF(ISNUMBER(Q9),TEXT(((2*P9)+(1.96^2)-(1.96*((1.96^2)+(4*P9*(100%-Q9)))^0.5))/(2*(E9+(1.96^2))),"0.0%")&amp;" - "&amp;TEXT(((2*P9)+(1.96^2)+(1.96*((1.96^2)+(4*P9*(100%-Q9)))^0.5))/(2*(E9+(1.96^2))),"0.0%"),"")</f>
        <v>74.2% - 81.1%</v>
      </c>
      <c r="S9" s="223">
        <v>121</v>
      </c>
      <c r="T9" s="223">
        <v>400</v>
      </c>
      <c r="U9" s="226">
        <f>T9/F9</f>
        <v>0.76775431861804222</v>
      </c>
      <c r="V9" s="231" t="str">
        <f>IF(ISNUMBER(U9),TEXT(((2*T9)+(1.96^2)-(1.96*((1.96^2)+(4*T9*(100%-U9)))^0.5))/(2*(F9+(1.96^2))),"0.0%")&amp;" - "&amp;TEXT(((2*T9)+(1.96^2)+(1.96*((1.96^2)+(4*T9*(100%-U9)))^0.5))/(2*(F9+(1.96^2))),"0.0%"),"")</f>
        <v>73.0% - 80.2%</v>
      </c>
      <c r="W9" s="222">
        <v>0</v>
      </c>
      <c r="X9" s="226">
        <f>W9/C9</f>
        <v>0</v>
      </c>
      <c r="Y9" s="220">
        <v>0</v>
      </c>
      <c r="Z9" s="226">
        <f>Y9/D9</f>
        <v>0</v>
      </c>
      <c r="AA9" s="220">
        <v>0</v>
      </c>
      <c r="AB9" s="226">
        <f>AA9/E9</f>
        <v>0</v>
      </c>
      <c r="AC9" s="76">
        <v>0</v>
      </c>
      <c r="AD9" s="196">
        <f>AC9/F9</f>
        <v>0</v>
      </c>
      <c r="AE9" s="133">
        <v>0</v>
      </c>
      <c r="AF9" s="133">
        <v>0</v>
      </c>
      <c r="AG9" s="133">
        <v>0</v>
      </c>
      <c r="AH9" s="133">
        <v>0</v>
      </c>
      <c r="AI9" s="259"/>
      <c r="AJ9" s="259"/>
    </row>
    <row r="10" spans="1:36" s="77" customFormat="1" x14ac:dyDescent="0.2">
      <c r="A10" s="76" t="s">
        <v>75</v>
      </c>
      <c r="B10" s="76" t="s">
        <v>1337</v>
      </c>
      <c r="C10" s="223">
        <v>991</v>
      </c>
      <c r="D10" s="223">
        <v>1075</v>
      </c>
      <c r="E10" s="223">
        <v>996</v>
      </c>
      <c r="F10" s="223">
        <v>989</v>
      </c>
      <c r="G10" s="225">
        <v>157</v>
      </c>
      <c r="H10" s="223">
        <v>834</v>
      </c>
      <c r="I10" s="226">
        <f t="shared" ref="I10:I73" si="0">H10/C10</f>
        <v>0.84157416750756808</v>
      </c>
      <c r="J10" s="230" t="str">
        <f t="shared" ref="J10:J73" si="1">IF(ISNUMBER(I10),TEXT(((2*H10)+(1.96^2)-(1.96*((1.96^2)+(4*H10*(100%-I10)))^0.5))/(2*(C10+(1.96^2))),"0.0%")&amp;" - "&amp;TEXT(((2*H10)+(1.96^2)+(1.96*((1.96^2)+(4*H10*(100%-I10)))^0.5))/(2*(C10+(1.96^2))),"0.0%"),"")</f>
        <v>81.8% - 86.3%</v>
      </c>
      <c r="K10" s="223">
        <v>156</v>
      </c>
      <c r="L10" s="223">
        <v>919</v>
      </c>
      <c r="M10" s="226">
        <f t="shared" ref="M10:M73" si="2">L10/D10</f>
        <v>0.85488372093023257</v>
      </c>
      <c r="N10" s="230" t="str">
        <f t="shared" ref="N10:N73" si="3">IF(ISNUMBER(M10),TEXT(((2*L10)+(1.96^2)-(1.96*((1.96^2)+(4*L10*(100%-M10)))^0.5))/(2*(D10+(1.96^2))),"0.0%")&amp;" - "&amp;TEXT(((2*L10)+(1.96^2)+(1.96*((1.96^2)+(4*L10*(100%-M10)))^0.5))/(2*(D10+(1.96^2))),"0.0%"),"")</f>
        <v>83.3% - 87.5%</v>
      </c>
      <c r="O10" s="223">
        <v>159</v>
      </c>
      <c r="P10" s="223">
        <v>837</v>
      </c>
      <c r="Q10" s="226">
        <f t="shared" ref="Q10:Q73" si="4">P10/E10</f>
        <v>0.84036144578313254</v>
      </c>
      <c r="R10" s="230" t="str">
        <f t="shared" ref="R10:R73" si="5">IF(ISNUMBER(Q10),TEXT(((2*P10)+(1.96^2)-(1.96*((1.96^2)+(4*P10*(100%-Q10)))^0.5))/(2*(E10+(1.96^2))),"0.0%")&amp;" - "&amp;TEXT(((2*P10)+(1.96^2)+(1.96*((1.96^2)+(4*P10*(100%-Q10)))^0.5))/(2*(E10+(1.96^2))),"0.0%"),"")</f>
        <v>81.6% - 86.2%</v>
      </c>
      <c r="S10" s="223">
        <v>160</v>
      </c>
      <c r="T10" s="223">
        <v>829</v>
      </c>
      <c r="U10" s="226">
        <f t="shared" ref="U10:U73" si="6">T10/F10</f>
        <v>0.83822042467138524</v>
      </c>
      <c r="V10" s="231" t="str">
        <f t="shared" ref="V10:V73" si="7">IF(ISNUMBER(U10),TEXT(((2*T10)+(1.96^2)-(1.96*((1.96^2)+(4*T10*(100%-U10)))^0.5))/(2*(F10+(1.96^2))),"0.0%")&amp;" - "&amp;TEXT(((2*T10)+(1.96^2)+(1.96*((1.96^2)+(4*T10*(100%-U10)))^0.5))/(2*(F10+(1.96^2))),"0.0%"),"")</f>
        <v>81.4% - 86.0%</v>
      </c>
      <c r="W10" s="385">
        <v>0</v>
      </c>
      <c r="X10" s="226">
        <f t="shared" ref="X10:X73" si="8">W10/C10</f>
        <v>0</v>
      </c>
      <c r="Y10" s="384">
        <v>0</v>
      </c>
      <c r="Z10" s="226">
        <f t="shared" ref="Z10:Z73" si="9">Y10/D10</f>
        <v>0</v>
      </c>
      <c r="AA10" s="384">
        <v>0</v>
      </c>
      <c r="AB10" s="226">
        <f t="shared" ref="AB10:AB73" si="10">AA10/E10</f>
        <v>0</v>
      </c>
      <c r="AC10" s="76">
        <v>0</v>
      </c>
      <c r="AD10" s="96">
        <f>AC10/F10</f>
        <v>0</v>
      </c>
      <c r="AE10" s="133">
        <v>0</v>
      </c>
      <c r="AF10" s="133">
        <v>0</v>
      </c>
      <c r="AG10" s="133">
        <v>0</v>
      </c>
      <c r="AH10" s="133">
        <v>0</v>
      </c>
      <c r="AI10" s="259"/>
      <c r="AJ10" s="259"/>
    </row>
    <row r="11" spans="1:36" s="77" customFormat="1" x14ac:dyDescent="0.2">
      <c r="A11" s="76" t="s">
        <v>76</v>
      </c>
      <c r="B11" s="76" t="s">
        <v>1338</v>
      </c>
      <c r="C11" s="223">
        <v>1875</v>
      </c>
      <c r="D11" s="223">
        <v>1952</v>
      </c>
      <c r="E11" s="223">
        <v>1901</v>
      </c>
      <c r="F11" s="223">
        <v>1919</v>
      </c>
      <c r="G11" s="225">
        <v>338</v>
      </c>
      <c r="H11" s="223">
        <v>1537</v>
      </c>
      <c r="I11" s="226">
        <f t="shared" si="0"/>
        <v>0.81973333333333331</v>
      </c>
      <c r="J11" s="230" t="str">
        <f t="shared" si="1"/>
        <v>80.2% - 83.6%</v>
      </c>
      <c r="K11" s="223">
        <v>381</v>
      </c>
      <c r="L11" s="223">
        <v>1571</v>
      </c>
      <c r="M11" s="226">
        <f t="shared" si="2"/>
        <v>0.80481557377049184</v>
      </c>
      <c r="N11" s="230" t="str">
        <f t="shared" si="3"/>
        <v>78.7% - 82.2%</v>
      </c>
      <c r="O11" s="223">
        <v>441</v>
      </c>
      <c r="P11" s="223">
        <v>1460</v>
      </c>
      <c r="Q11" s="226">
        <f t="shared" si="4"/>
        <v>0.76801683324566017</v>
      </c>
      <c r="R11" s="230" t="str">
        <f t="shared" si="5"/>
        <v>74.9% - 78.6%</v>
      </c>
      <c r="S11" s="223">
        <v>393</v>
      </c>
      <c r="T11" s="223">
        <v>1264</v>
      </c>
      <c r="U11" s="226"/>
      <c r="V11" s="231" t="str">
        <f t="shared" si="7"/>
        <v/>
      </c>
      <c r="W11" s="385">
        <v>0</v>
      </c>
      <c r="X11" s="226">
        <f t="shared" si="8"/>
        <v>0</v>
      </c>
      <c r="Y11" s="384">
        <v>0</v>
      </c>
      <c r="Z11" s="226">
        <f t="shared" si="9"/>
        <v>0</v>
      </c>
      <c r="AA11" s="384">
        <v>0</v>
      </c>
      <c r="AB11" s="226">
        <f t="shared" si="10"/>
        <v>0</v>
      </c>
      <c r="AC11" s="76">
        <v>262</v>
      </c>
      <c r="AD11" s="96">
        <f t="shared" ref="AD11:AD74" si="11">AC11/F11</f>
        <v>0.136529442417926</v>
      </c>
      <c r="AE11" s="133">
        <v>0</v>
      </c>
      <c r="AF11" s="133">
        <v>0</v>
      </c>
      <c r="AG11" s="133">
        <v>0</v>
      </c>
      <c r="AH11" s="133">
        <v>0</v>
      </c>
      <c r="AI11" s="259"/>
      <c r="AJ11" s="259"/>
    </row>
    <row r="12" spans="1:36" s="77" customFormat="1" x14ac:dyDescent="0.2">
      <c r="A12" s="76" t="s">
        <v>77</v>
      </c>
      <c r="B12" s="76" t="s">
        <v>1443</v>
      </c>
      <c r="C12" s="223">
        <v>1212</v>
      </c>
      <c r="D12" s="223"/>
      <c r="E12" s="223"/>
      <c r="F12" s="223"/>
      <c r="G12" s="225">
        <v>226</v>
      </c>
      <c r="H12" s="223">
        <v>986</v>
      </c>
      <c r="I12" s="226">
        <f t="shared" si="0"/>
        <v>0.81353135313531355</v>
      </c>
      <c r="J12" s="230" t="str">
        <f t="shared" si="1"/>
        <v>79.1% - 83.4%</v>
      </c>
      <c r="K12" s="223"/>
      <c r="L12" s="223"/>
      <c r="M12" s="226"/>
      <c r="N12" s="230" t="str">
        <f t="shared" si="3"/>
        <v/>
      </c>
      <c r="O12" s="223"/>
      <c r="P12" s="223"/>
      <c r="Q12" s="226"/>
      <c r="R12" s="230" t="str">
        <f t="shared" si="5"/>
        <v/>
      </c>
      <c r="S12" s="223"/>
      <c r="T12" s="223"/>
      <c r="U12" s="226"/>
      <c r="V12" s="231" t="str">
        <f t="shared" si="7"/>
        <v/>
      </c>
      <c r="W12" s="385">
        <v>0</v>
      </c>
      <c r="X12" s="226">
        <f t="shared" si="8"/>
        <v>0</v>
      </c>
      <c r="Y12" s="384"/>
      <c r="Z12" s="226"/>
      <c r="AA12" s="384"/>
      <c r="AB12" s="226"/>
      <c r="AC12" s="76"/>
      <c r="AD12" s="96"/>
      <c r="AE12" s="133">
        <v>0</v>
      </c>
      <c r="AF12" s="133"/>
      <c r="AG12" s="133"/>
      <c r="AH12" s="133"/>
      <c r="AI12" s="259"/>
      <c r="AJ12" s="259"/>
    </row>
    <row r="13" spans="1:36" s="77" customFormat="1" x14ac:dyDescent="0.2">
      <c r="A13" s="76" t="s">
        <v>78</v>
      </c>
      <c r="B13" s="76" t="s">
        <v>79</v>
      </c>
      <c r="C13" s="223">
        <v>656</v>
      </c>
      <c r="D13" s="223">
        <v>744</v>
      </c>
      <c r="E13" s="223">
        <v>689</v>
      </c>
      <c r="F13" s="223">
        <v>690</v>
      </c>
      <c r="G13" s="225">
        <v>176</v>
      </c>
      <c r="H13" s="223">
        <v>480</v>
      </c>
      <c r="I13" s="226">
        <f t="shared" si="0"/>
        <v>0.73170731707317072</v>
      </c>
      <c r="J13" s="230" t="str">
        <f t="shared" si="1"/>
        <v>69.7% - 76.4%</v>
      </c>
      <c r="K13" s="223">
        <v>237</v>
      </c>
      <c r="L13" s="223">
        <v>507</v>
      </c>
      <c r="M13" s="226">
        <f t="shared" si="2"/>
        <v>0.68145161290322576</v>
      </c>
      <c r="N13" s="230" t="str">
        <f t="shared" si="3"/>
        <v>64.7% - 71.4%</v>
      </c>
      <c r="O13" s="223">
        <v>231</v>
      </c>
      <c r="P13" s="223">
        <v>458</v>
      </c>
      <c r="Q13" s="226">
        <f t="shared" si="4"/>
        <v>0.66473149492017414</v>
      </c>
      <c r="R13" s="230" t="str">
        <f t="shared" si="5"/>
        <v>62.9% - 69.9%</v>
      </c>
      <c r="S13" s="223">
        <v>229</v>
      </c>
      <c r="T13" s="223">
        <v>461</v>
      </c>
      <c r="U13" s="226">
        <f t="shared" si="6"/>
        <v>0.6681159420289855</v>
      </c>
      <c r="V13" s="231" t="str">
        <f t="shared" si="7"/>
        <v>63.2% - 70.2%</v>
      </c>
      <c r="W13" s="385">
        <v>0</v>
      </c>
      <c r="X13" s="226">
        <f t="shared" si="8"/>
        <v>0</v>
      </c>
      <c r="Y13" s="384">
        <v>0</v>
      </c>
      <c r="Z13" s="226">
        <f t="shared" si="9"/>
        <v>0</v>
      </c>
      <c r="AA13" s="384">
        <v>0</v>
      </c>
      <c r="AB13" s="226">
        <f t="shared" si="10"/>
        <v>0</v>
      </c>
      <c r="AC13" s="76">
        <v>0</v>
      </c>
      <c r="AD13" s="96">
        <f t="shared" si="11"/>
        <v>0</v>
      </c>
      <c r="AE13" s="133">
        <v>0</v>
      </c>
      <c r="AF13" s="133">
        <v>0</v>
      </c>
      <c r="AG13" s="133">
        <v>0</v>
      </c>
      <c r="AH13" s="133">
        <v>0</v>
      </c>
      <c r="AI13" s="259"/>
      <c r="AJ13" s="259"/>
    </row>
    <row r="14" spans="1:36" s="77" customFormat="1" x14ac:dyDescent="0.2">
      <c r="A14" s="76" t="s">
        <v>80</v>
      </c>
      <c r="B14" s="76" t="s">
        <v>1339</v>
      </c>
      <c r="C14" s="223">
        <v>3863</v>
      </c>
      <c r="D14" s="223">
        <v>4015</v>
      </c>
      <c r="E14" s="223">
        <v>3836</v>
      </c>
      <c r="F14" s="223">
        <v>3752</v>
      </c>
      <c r="G14" s="225">
        <v>299</v>
      </c>
      <c r="H14" s="223">
        <v>3363</v>
      </c>
      <c r="I14" s="226"/>
      <c r="J14" s="230" t="str">
        <f t="shared" si="1"/>
        <v/>
      </c>
      <c r="K14" s="223">
        <v>718</v>
      </c>
      <c r="L14" s="223">
        <v>3297</v>
      </c>
      <c r="M14" s="226">
        <f t="shared" si="2"/>
        <v>0.82117061021170612</v>
      </c>
      <c r="N14" s="230" t="str">
        <f t="shared" si="3"/>
        <v>80.9% - 83.3%</v>
      </c>
      <c r="O14" s="223">
        <v>270</v>
      </c>
      <c r="P14" s="223">
        <v>3138</v>
      </c>
      <c r="Q14" s="226"/>
      <c r="R14" s="230" t="str">
        <f t="shared" si="5"/>
        <v/>
      </c>
      <c r="S14" s="223">
        <v>403</v>
      </c>
      <c r="T14" s="223">
        <v>3115</v>
      </c>
      <c r="U14" s="226"/>
      <c r="V14" s="231" t="str">
        <f t="shared" si="7"/>
        <v/>
      </c>
      <c r="W14" s="385">
        <v>201</v>
      </c>
      <c r="X14" s="226">
        <f t="shared" si="8"/>
        <v>5.2032099404607818E-2</v>
      </c>
      <c r="Y14" s="384">
        <v>0</v>
      </c>
      <c r="Z14" s="226">
        <f t="shared" si="9"/>
        <v>0</v>
      </c>
      <c r="AA14" s="384">
        <v>428</v>
      </c>
      <c r="AB14" s="226">
        <f t="shared" si="10"/>
        <v>0.11157455683003129</v>
      </c>
      <c r="AC14" s="76">
        <v>234</v>
      </c>
      <c r="AD14" s="96">
        <f t="shared" si="11"/>
        <v>6.2366737739872065E-2</v>
      </c>
      <c r="AE14" s="133">
        <v>0</v>
      </c>
      <c r="AF14" s="133">
        <v>0</v>
      </c>
      <c r="AG14" s="133">
        <v>0</v>
      </c>
      <c r="AH14" s="133">
        <v>0</v>
      </c>
      <c r="AI14" s="259"/>
      <c r="AJ14" s="259"/>
    </row>
    <row r="15" spans="1:36" s="77" customFormat="1" x14ac:dyDescent="0.2">
      <c r="A15" s="76" t="s">
        <v>81</v>
      </c>
      <c r="B15" s="76" t="s">
        <v>1340</v>
      </c>
      <c r="C15" s="223">
        <v>1051</v>
      </c>
      <c r="D15" s="223">
        <v>1195</v>
      </c>
      <c r="E15" s="223">
        <v>1095</v>
      </c>
      <c r="F15" s="223">
        <v>1081</v>
      </c>
      <c r="G15" s="225">
        <v>320</v>
      </c>
      <c r="H15" s="223">
        <v>731</v>
      </c>
      <c r="I15" s="226">
        <f t="shared" si="0"/>
        <v>0.69552806850618454</v>
      </c>
      <c r="J15" s="230" t="str">
        <f t="shared" si="1"/>
        <v>66.7% - 72.3%</v>
      </c>
      <c r="K15" s="223">
        <v>371</v>
      </c>
      <c r="L15" s="223">
        <v>824</v>
      </c>
      <c r="M15" s="226">
        <f t="shared" si="2"/>
        <v>0.68953974895397485</v>
      </c>
      <c r="N15" s="230" t="str">
        <f t="shared" si="3"/>
        <v>66.3% - 71.5%</v>
      </c>
      <c r="O15" s="223">
        <v>330</v>
      </c>
      <c r="P15" s="223">
        <v>764</v>
      </c>
      <c r="Q15" s="226">
        <f t="shared" si="4"/>
        <v>0.69771689497716893</v>
      </c>
      <c r="R15" s="230" t="str">
        <f t="shared" si="5"/>
        <v>67.0% - 72.4%</v>
      </c>
      <c r="S15" s="223">
        <v>340</v>
      </c>
      <c r="T15" s="223">
        <v>741</v>
      </c>
      <c r="U15" s="226">
        <f t="shared" si="6"/>
        <v>0.68547641073080479</v>
      </c>
      <c r="V15" s="231" t="str">
        <f t="shared" si="7"/>
        <v>65.7% - 71.2%</v>
      </c>
      <c r="W15" s="385">
        <v>0</v>
      </c>
      <c r="X15" s="226">
        <f t="shared" si="8"/>
        <v>0</v>
      </c>
      <c r="Y15" s="384">
        <v>0</v>
      </c>
      <c r="Z15" s="226">
        <f t="shared" si="9"/>
        <v>0</v>
      </c>
      <c r="AA15" s="384">
        <v>1</v>
      </c>
      <c r="AB15" s="226">
        <f t="shared" si="10"/>
        <v>9.1324200913242006E-4</v>
      </c>
      <c r="AC15" s="76">
        <v>0</v>
      </c>
      <c r="AD15" s="96">
        <f t="shared" si="11"/>
        <v>0</v>
      </c>
      <c r="AE15" s="133">
        <v>0</v>
      </c>
      <c r="AF15" s="133">
        <v>0</v>
      </c>
      <c r="AG15" s="133">
        <v>0</v>
      </c>
      <c r="AH15" s="133">
        <v>0</v>
      </c>
      <c r="AI15" s="259"/>
      <c r="AJ15" s="259"/>
    </row>
    <row r="16" spans="1:36" s="77" customFormat="1" x14ac:dyDescent="0.2">
      <c r="A16" s="76" t="s">
        <v>82</v>
      </c>
      <c r="B16" s="76" t="s">
        <v>1341</v>
      </c>
      <c r="C16" s="223">
        <v>736</v>
      </c>
      <c r="D16" s="223">
        <v>782</v>
      </c>
      <c r="E16" s="223">
        <v>730</v>
      </c>
      <c r="F16" s="223">
        <v>709</v>
      </c>
      <c r="G16" s="225">
        <v>146</v>
      </c>
      <c r="H16" s="223">
        <v>590</v>
      </c>
      <c r="I16" s="226">
        <f t="shared" si="0"/>
        <v>0.80163043478260865</v>
      </c>
      <c r="J16" s="230" t="str">
        <f t="shared" si="1"/>
        <v>77.1% - 82.9%</v>
      </c>
      <c r="K16" s="223">
        <v>149</v>
      </c>
      <c r="L16" s="223">
        <v>633</v>
      </c>
      <c r="M16" s="226">
        <f t="shared" si="2"/>
        <v>0.80946291560102301</v>
      </c>
      <c r="N16" s="230" t="str">
        <f t="shared" si="3"/>
        <v>78.0% - 83.5%</v>
      </c>
      <c r="O16" s="223">
        <v>167</v>
      </c>
      <c r="P16" s="223">
        <v>563</v>
      </c>
      <c r="Q16" s="226">
        <f t="shared" si="4"/>
        <v>0.77123287671232876</v>
      </c>
      <c r="R16" s="230" t="str">
        <f t="shared" si="5"/>
        <v>73.9% - 80.0%</v>
      </c>
      <c r="S16" s="223">
        <v>123</v>
      </c>
      <c r="T16" s="223">
        <v>586</v>
      </c>
      <c r="U16" s="226">
        <f t="shared" si="6"/>
        <v>0.82651622002820879</v>
      </c>
      <c r="V16" s="231" t="str">
        <f t="shared" si="7"/>
        <v>79.7% - 85.3%</v>
      </c>
      <c r="W16" s="385">
        <v>0</v>
      </c>
      <c r="X16" s="226">
        <f t="shared" si="8"/>
        <v>0</v>
      </c>
      <c r="Y16" s="384">
        <v>0</v>
      </c>
      <c r="Z16" s="226">
        <f t="shared" si="9"/>
        <v>0</v>
      </c>
      <c r="AA16" s="384">
        <v>0</v>
      </c>
      <c r="AB16" s="226">
        <f t="shared" si="10"/>
        <v>0</v>
      </c>
      <c r="AC16" s="76">
        <v>0</v>
      </c>
      <c r="AD16" s="96">
        <f t="shared" si="11"/>
        <v>0</v>
      </c>
      <c r="AE16" s="133">
        <v>0</v>
      </c>
      <c r="AF16" s="133">
        <v>0</v>
      </c>
      <c r="AG16" s="133">
        <v>0</v>
      </c>
      <c r="AH16" s="133">
        <v>0</v>
      </c>
      <c r="AI16" s="259"/>
      <c r="AJ16" s="259"/>
    </row>
    <row r="17" spans="1:36" s="77" customFormat="1" x14ac:dyDescent="0.2">
      <c r="A17" s="76" t="s">
        <v>83</v>
      </c>
      <c r="B17" s="76" t="s">
        <v>84</v>
      </c>
      <c r="C17" s="223">
        <v>2026</v>
      </c>
      <c r="D17" s="223">
        <v>2074</v>
      </c>
      <c r="E17" s="223">
        <v>2020</v>
      </c>
      <c r="F17" s="223">
        <v>1962</v>
      </c>
      <c r="G17" s="225">
        <v>458</v>
      </c>
      <c r="H17" s="223">
        <v>1541</v>
      </c>
      <c r="I17" s="226">
        <f t="shared" si="0"/>
        <v>0.76061204343534061</v>
      </c>
      <c r="J17" s="230" t="str">
        <f t="shared" si="1"/>
        <v>74.2% - 77.9%</v>
      </c>
      <c r="K17" s="223">
        <v>493</v>
      </c>
      <c r="L17" s="223">
        <v>1561</v>
      </c>
      <c r="M17" s="226">
        <f t="shared" si="2"/>
        <v>0.75265188042430087</v>
      </c>
      <c r="N17" s="230" t="str">
        <f t="shared" si="3"/>
        <v>73.4% - 77.1%</v>
      </c>
      <c r="O17" s="223">
        <v>477</v>
      </c>
      <c r="P17" s="223">
        <v>1527</v>
      </c>
      <c r="Q17" s="226">
        <f t="shared" si="4"/>
        <v>0.75594059405940595</v>
      </c>
      <c r="R17" s="230" t="str">
        <f t="shared" si="5"/>
        <v>73.7% - 77.4%</v>
      </c>
      <c r="S17" s="223">
        <v>460</v>
      </c>
      <c r="T17" s="223">
        <v>1483</v>
      </c>
      <c r="U17" s="226">
        <f t="shared" si="6"/>
        <v>0.75586136595310904</v>
      </c>
      <c r="V17" s="231" t="str">
        <f t="shared" si="7"/>
        <v>73.6% - 77.4%</v>
      </c>
      <c r="W17" s="385">
        <v>27</v>
      </c>
      <c r="X17" s="226">
        <f t="shared" si="8"/>
        <v>1.332675222112537E-2</v>
      </c>
      <c r="Y17" s="384">
        <v>20</v>
      </c>
      <c r="Z17" s="226">
        <f t="shared" si="9"/>
        <v>9.643201542912247E-3</v>
      </c>
      <c r="AA17" s="384">
        <v>16</v>
      </c>
      <c r="AB17" s="226">
        <f t="shared" si="10"/>
        <v>7.9207920792079209E-3</v>
      </c>
      <c r="AC17" s="76">
        <v>19</v>
      </c>
      <c r="AD17" s="96">
        <f t="shared" si="11"/>
        <v>9.6839959225280322E-3</v>
      </c>
      <c r="AE17" s="133">
        <v>0</v>
      </c>
      <c r="AF17" s="133">
        <v>0</v>
      </c>
      <c r="AG17" s="133">
        <v>0</v>
      </c>
      <c r="AH17" s="133">
        <v>0</v>
      </c>
      <c r="AI17" s="259"/>
      <c r="AJ17" s="259"/>
    </row>
    <row r="18" spans="1:36" s="77" customFormat="1" x14ac:dyDescent="0.2">
      <c r="A18" s="76" t="s">
        <v>85</v>
      </c>
      <c r="B18" s="76" t="s">
        <v>86</v>
      </c>
      <c r="C18" s="223">
        <v>752</v>
      </c>
      <c r="D18" s="223">
        <v>830</v>
      </c>
      <c r="E18" s="223">
        <v>805</v>
      </c>
      <c r="F18" s="223">
        <v>706</v>
      </c>
      <c r="G18" s="225">
        <v>263</v>
      </c>
      <c r="H18" s="223">
        <v>488</v>
      </c>
      <c r="I18" s="226">
        <f t="shared" si="0"/>
        <v>0.64893617021276595</v>
      </c>
      <c r="J18" s="230" t="str">
        <f t="shared" si="1"/>
        <v>61.4% - 68.2%</v>
      </c>
      <c r="K18" s="223">
        <v>301</v>
      </c>
      <c r="L18" s="223">
        <v>529</v>
      </c>
      <c r="M18" s="226">
        <f t="shared" si="2"/>
        <v>0.63734939759036147</v>
      </c>
      <c r="N18" s="230" t="str">
        <f t="shared" si="3"/>
        <v>60.4% - 66.9%</v>
      </c>
      <c r="O18" s="223">
        <v>270</v>
      </c>
      <c r="P18" s="223">
        <v>531</v>
      </c>
      <c r="Q18" s="226">
        <f t="shared" si="4"/>
        <v>0.65962732919254663</v>
      </c>
      <c r="R18" s="230" t="str">
        <f t="shared" si="5"/>
        <v>62.6% - 69.2%</v>
      </c>
      <c r="S18" s="223">
        <v>238</v>
      </c>
      <c r="T18" s="223">
        <v>465</v>
      </c>
      <c r="U18" s="226">
        <f t="shared" si="6"/>
        <v>0.65864022662889521</v>
      </c>
      <c r="V18" s="231" t="str">
        <f t="shared" si="7"/>
        <v>62.3% - 69.3%</v>
      </c>
      <c r="W18" s="385">
        <v>1</v>
      </c>
      <c r="X18" s="226">
        <f t="shared" si="8"/>
        <v>1.3297872340425532E-3</v>
      </c>
      <c r="Y18" s="384">
        <v>0</v>
      </c>
      <c r="Z18" s="226">
        <f t="shared" si="9"/>
        <v>0</v>
      </c>
      <c r="AA18" s="384">
        <v>4</v>
      </c>
      <c r="AB18" s="226">
        <f t="shared" si="10"/>
        <v>4.9689440993788822E-3</v>
      </c>
      <c r="AC18" s="76">
        <v>3</v>
      </c>
      <c r="AD18" s="96">
        <f t="shared" si="11"/>
        <v>4.24929178470255E-3</v>
      </c>
      <c r="AE18" s="133">
        <v>0</v>
      </c>
      <c r="AF18" s="133">
        <v>0</v>
      </c>
      <c r="AG18" s="133">
        <v>0</v>
      </c>
      <c r="AH18" s="133">
        <v>0</v>
      </c>
      <c r="AI18" s="259"/>
      <c r="AJ18" s="259"/>
    </row>
    <row r="19" spans="1:36" s="77" customFormat="1" x14ac:dyDescent="0.2">
      <c r="A19" s="76" t="s">
        <v>87</v>
      </c>
      <c r="B19" s="76" t="s">
        <v>88</v>
      </c>
      <c r="C19" s="223">
        <v>1415</v>
      </c>
      <c r="D19" s="223">
        <v>1585</v>
      </c>
      <c r="E19" s="223">
        <v>1460</v>
      </c>
      <c r="F19" s="223">
        <v>1440</v>
      </c>
      <c r="G19" s="225">
        <v>480</v>
      </c>
      <c r="H19" s="223">
        <v>935</v>
      </c>
      <c r="I19" s="226">
        <f t="shared" si="0"/>
        <v>0.66077738515901063</v>
      </c>
      <c r="J19" s="230" t="str">
        <f t="shared" si="1"/>
        <v>63.6% - 68.5%</v>
      </c>
      <c r="K19" s="223">
        <v>577</v>
      </c>
      <c r="L19" s="223">
        <v>1008</v>
      </c>
      <c r="M19" s="226">
        <f t="shared" si="2"/>
        <v>0.63596214511041005</v>
      </c>
      <c r="N19" s="230" t="str">
        <f t="shared" si="3"/>
        <v>61.2% - 65.9%</v>
      </c>
      <c r="O19" s="223">
        <v>509</v>
      </c>
      <c r="P19" s="223">
        <v>951</v>
      </c>
      <c r="Q19" s="226">
        <f t="shared" si="4"/>
        <v>0.65136986301369859</v>
      </c>
      <c r="R19" s="230" t="str">
        <f t="shared" si="5"/>
        <v>62.7% - 67.5%</v>
      </c>
      <c r="S19" s="223">
        <v>497</v>
      </c>
      <c r="T19" s="223">
        <v>943</v>
      </c>
      <c r="U19" s="226">
        <f t="shared" si="6"/>
        <v>0.65486111111111112</v>
      </c>
      <c r="V19" s="231" t="str">
        <f t="shared" si="7"/>
        <v>63.0% - 67.9%</v>
      </c>
      <c r="W19" s="385">
        <v>0</v>
      </c>
      <c r="X19" s="226">
        <f t="shared" si="8"/>
        <v>0</v>
      </c>
      <c r="Y19" s="384">
        <v>0</v>
      </c>
      <c r="Z19" s="226">
        <f t="shared" si="9"/>
        <v>0</v>
      </c>
      <c r="AA19" s="384">
        <v>0</v>
      </c>
      <c r="AB19" s="226">
        <f t="shared" si="10"/>
        <v>0</v>
      </c>
      <c r="AC19" s="76">
        <v>0</v>
      </c>
      <c r="AD19" s="96">
        <f t="shared" si="11"/>
        <v>0</v>
      </c>
      <c r="AE19" s="133">
        <v>0</v>
      </c>
      <c r="AF19" s="133">
        <v>0</v>
      </c>
      <c r="AG19" s="133">
        <v>0</v>
      </c>
      <c r="AH19" s="133">
        <v>0</v>
      </c>
      <c r="AI19" s="259"/>
      <c r="AJ19" s="259"/>
    </row>
    <row r="20" spans="1:36" s="77" customFormat="1" x14ac:dyDescent="0.2">
      <c r="A20" s="76" t="s">
        <v>89</v>
      </c>
      <c r="B20" s="76" t="s">
        <v>90</v>
      </c>
      <c r="C20" s="223">
        <v>1442</v>
      </c>
      <c r="D20" s="223">
        <v>1533</v>
      </c>
      <c r="E20" s="223">
        <v>1506</v>
      </c>
      <c r="F20" s="223">
        <v>1420</v>
      </c>
      <c r="G20" s="225">
        <v>455</v>
      </c>
      <c r="H20" s="223">
        <v>969</v>
      </c>
      <c r="I20" s="226">
        <f t="shared" si="0"/>
        <v>0.6719833564493759</v>
      </c>
      <c r="J20" s="230" t="str">
        <f t="shared" si="1"/>
        <v>64.7% - 69.6%</v>
      </c>
      <c r="K20" s="223">
        <v>460</v>
      </c>
      <c r="L20" s="223">
        <v>1058</v>
      </c>
      <c r="M20" s="226">
        <f t="shared" si="2"/>
        <v>0.690150032615786</v>
      </c>
      <c r="N20" s="230" t="str">
        <f t="shared" si="3"/>
        <v>66.7% - 71.3%</v>
      </c>
      <c r="O20" s="223">
        <v>474</v>
      </c>
      <c r="P20" s="223">
        <v>1023</v>
      </c>
      <c r="Q20" s="226">
        <f t="shared" si="4"/>
        <v>0.67928286852589637</v>
      </c>
      <c r="R20" s="230" t="str">
        <f t="shared" si="5"/>
        <v>65.5% - 70.2%</v>
      </c>
      <c r="S20" s="223">
        <v>388</v>
      </c>
      <c r="T20" s="223">
        <v>1032</v>
      </c>
      <c r="U20" s="226">
        <f t="shared" si="6"/>
        <v>0.72676056338028172</v>
      </c>
      <c r="V20" s="231" t="str">
        <f t="shared" si="7"/>
        <v>70.3% - 74.9%</v>
      </c>
      <c r="W20" s="385">
        <v>18</v>
      </c>
      <c r="X20" s="226">
        <f t="shared" si="8"/>
        <v>1.2482662968099861E-2</v>
      </c>
      <c r="Y20" s="384">
        <v>15</v>
      </c>
      <c r="Z20" s="226">
        <f t="shared" si="9"/>
        <v>9.7847358121330719E-3</v>
      </c>
      <c r="AA20" s="384">
        <v>9</v>
      </c>
      <c r="AB20" s="226">
        <f t="shared" si="10"/>
        <v>5.9760956175298804E-3</v>
      </c>
      <c r="AC20" s="76">
        <v>0</v>
      </c>
      <c r="AD20" s="96">
        <f t="shared" si="11"/>
        <v>0</v>
      </c>
      <c r="AE20" s="133">
        <v>0</v>
      </c>
      <c r="AF20" s="133">
        <v>0</v>
      </c>
      <c r="AG20" s="133">
        <v>0</v>
      </c>
      <c r="AH20" s="133">
        <v>0</v>
      </c>
      <c r="AI20" s="259"/>
      <c r="AJ20" s="259"/>
    </row>
    <row r="21" spans="1:36" s="77" customFormat="1" x14ac:dyDescent="0.2">
      <c r="A21" s="76" t="s">
        <v>91</v>
      </c>
      <c r="B21" s="76" t="s">
        <v>92</v>
      </c>
      <c r="C21" s="223">
        <v>1416</v>
      </c>
      <c r="D21" s="223">
        <v>1496</v>
      </c>
      <c r="E21" s="223">
        <v>1451</v>
      </c>
      <c r="F21" s="223">
        <v>1446</v>
      </c>
      <c r="G21" s="225">
        <v>159</v>
      </c>
      <c r="H21" s="223">
        <v>1248</v>
      </c>
      <c r="I21" s="226">
        <f t="shared" si="0"/>
        <v>0.88135593220338981</v>
      </c>
      <c r="J21" s="230" t="str">
        <f t="shared" si="1"/>
        <v>86.3% - 89.7%</v>
      </c>
      <c r="K21" s="223">
        <v>176</v>
      </c>
      <c r="L21" s="223">
        <v>1307</v>
      </c>
      <c r="M21" s="226">
        <f t="shared" si="2"/>
        <v>0.87366310160427807</v>
      </c>
      <c r="N21" s="230" t="str">
        <f t="shared" si="3"/>
        <v>85.6% - 89.0%</v>
      </c>
      <c r="O21" s="223">
        <v>134</v>
      </c>
      <c r="P21" s="223">
        <v>1301</v>
      </c>
      <c r="Q21" s="226">
        <f t="shared" si="4"/>
        <v>0.89662301860785665</v>
      </c>
      <c r="R21" s="230" t="str">
        <f t="shared" si="5"/>
        <v>88.0% - 91.1%</v>
      </c>
      <c r="S21" s="223">
        <v>172</v>
      </c>
      <c r="T21" s="223">
        <v>1265</v>
      </c>
      <c r="U21" s="226">
        <f t="shared" si="6"/>
        <v>0.87482710926694329</v>
      </c>
      <c r="V21" s="231" t="str">
        <f t="shared" si="7"/>
        <v>85.7% - 89.1%</v>
      </c>
      <c r="W21" s="385">
        <v>9</v>
      </c>
      <c r="X21" s="226">
        <f t="shared" si="8"/>
        <v>6.3559322033898309E-3</v>
      </c>
      <c r="Y21" s="384">
        <v>13</v>
      </c>
      <c r="Z21" s="226">
        <f t="shared" si="9"/>
        <v>8.6898395721925134E-3</v>
      </c>
      <c r="AA21" s="384">
        <v>16</v>
      </c>
      <c r="AB21" s="226">
        <f t="shared" si="10"/>
        <v>1.1026878015161957E-2</v>
      </c>
      <c r="AC21" s="76">
        <v>9</v>
      </c>
      <c r="AD21" s="96">
        <f t="shared" si="11"/>
        <v>6.2240663900414933E-3</v>
      </c>
      <c r="AE21" s="133">
        <v>0</v>
      </c>
      <c r="AF21" s="133">
        <v>0</v>
      </c>
      <c r="AG21" s="133">
        <v>0</v>
      </c>
      <c r="AH21" s="133">
        <v>0</v>
      </c>
      <c r="AI21" s="259"/>
      <c r="AJ21" s="259"/>
    </row>
    <row r="22" spans="1:36" s="77" customFormat="1" x14ac:dyDescent="0.2">
      <c r="A22" s="76" t="s">
        <v>93</v>
      </c>
      <c r="B22" s="76" t="s">
        <v>1342</v>
      </c>
      <c r="C22" s="223">
        <v>1326</v>
      </c>
      <c r="D22" s="223">
        <v>1373</v>
      </c>
      <c r="E22" s="223">
        <v>1312</v>
      </c>
      <c r="F22" s="223">
        <v>1283</v>
      </c>
      <c r="G22" s="225">
        <v>315</v>
      </c>
      <c r="H22" s="223">
        <v>965</v>
      </c>
      <c r="I22" s="226">
        <f t="shared" si="0"/>
        <v>0.72775263951734537</v>
      </c>
      <c r="J22" s="230" t="str">
        <f t="shared" si="1"/>
        <v>70.3% - 75.1%</v>
      </c>
      <c r="K22" s="223">
        <v>265</v>
      </c>
      <c r="L22" s="223">
        <v>1052</v>
      </c>
      <c r="M22" s="226">
        <f t="shared" si="2"/>
        <v>0.76620538965768392</v>
      </c>
      <c r="N22" s="230" t="str">
        <f t="shared" si="3"/>
        <v>74.3% - 78.8%</v>
      </c>
      <c r="O22" s="223">
        <v>254</v>
      </c>
      <c r="P22" s="223">
        <v>998</v>
      </c>
      <c r="Q22" s="226">
        <f t="shared" si="4"/>
        <v>0.76067073170731703</v>
      </c>
      <c r="R22" s="230" t="str">
        <f t="shared" si="5"/>
        <v>73.7% - 78.3%</v>
      </c>
      <c r="S22" s="223">
        <v>270</v>
      </c>
      <c r="T22" s="223">
        <v>981</v>
      </c>
      <c r="U22" s="226">
        <f t="shared" si="6"/>
        <v>0.76461418550272797</v>
      </c>
      <c r="V22" s="231" t="str">
        <f t="shared" si="7"/>
        <v>74.1% - 78.7%</v>
      </c>
      <c r="W22" s="385">
        <v>46</v>
      </c>
      <c r="X22" s="226">
        <f t="shared" si="8"/>
        <v>3.4690799396681751E-2</v>
      </c>
      <c r="Y22" s="384">
        <v>56</v>
      </c>
      <c r="Z22" s="226">
        <f t="shared" si="9"/>
        <v>4.0786598689002182E-2</v>
      </c>
      <c r="AA22" s="384">
        <v>60</v>
      </c>
      <c r="AB22" s="226">
        <f t="shared" si="10"/>
        <v>4.573170731707317E-2</v>
      </c>
      <c r="AC22" s="76">
        <v>32</v>
      </c>
      <c r="AD22" s="96">
        <f t="shared" si="11"/>
        <v>2.4941543257989088E-2</v>
      </c>
      <c r="AE22" s="133">
        <v>0</v>
      </c>
      <c r="AF22" s="133">
        <v>0</v>
      </c>
      <c r="AG22" s="133">
        <v>0</v>
      </c>
      <c r="AH22" s="133">
        <v>0</v>
      </c>
      <c r="AI22" s="259"/>
      <c r="AJ22" s="259"/>
    </row>
    <row r="23" spans="1:36" s="77" customFormat="1" x14ac:dyDescent="0.2">
      <c r="A23" s="76" t="s">
        <v>94</v>
      </c>
      <c r="B23" s="76" t="s">
        <v>95</v>
      </c>
      <c r="C23" s="223">
        <v>811</v>
      </c>
      <c r="D23" s="223">
        <v>830</v>
      </c>
      <c r="E23" s="223">
        <v>832</v>
      </c>
      <c r="F23" s="223">
        <v>809</v>
      </c>
      <c r="G23" s="225">
        <v>222</v>
      </c>
      <c r="H23" s="223">
        <v>589</v>
      </c>
      <c r="I23" s="226">
        <f t="shared" si="0"/>
        <v>0.72626387176325524</v>
      </c>
      <c r="J23" s="230" t="str">
        <f t="shared" si="1"/>
        <v>69.5% - 75.6%</v>
      </c>
      <c r="K23" s="223">
        <v>243</v>
      </c>
      <c r="L23" s="223">
        <v>587</v>
      </c>
      <c r="M23" s="226">
        <f t="shared" si="2"/>
        <v>0.70722891566265056</v>
      </c>
      <c r="N23" s="230" t="str">
        <f t="shared" si="3"/>
        <v>67.5% - 73.7%</v>
      </c>
      <c r="O23" s="223">
        <v>240</v>
      </c>
      <c r="P23" s="223">
        <v>592</v>
      </c>
      <c r="Q23" s="226">
        <f t="shared" si="4"/>
        <v>0.71153846153846156</v>
      </c>
      <c r="R23" s="230" t="str">
        <f t="shared" si="5"/>
        <v>68.0% - 74.1%</v>
      </c>
      <c r="S23" s="223">
        <v>226</v>
      </c>
      <c r="T23" s="223">
        <v>583</v>
      </c>
      <c r="U23" s="226">
        <f t="shared" si="6"/>
        <v>0.72064276885043266</v>
      </c>
      <c r="V23" s="231" t="str">
        <f t="shared" si="7"/>
        <v>68.9% - 75.0%</v>
      </c>
      <c r="W23" s="385">
        <v>0</v>
      </c>
      <c r="X23" s="226">
        <f t="shared" si="8"/>
        <v>0</v>
      </c>
      <c r="Y23" s="384">
        <v>0</v>
      </c>
      <c r="Z23" s="226">
        <f t="shared" si="9"/>
        <v>0</v>
      </c>
      <c r="AA23" s="384">
        <v>0</v>
      </c>
      <c r="AB23" s="226">
        <f t="shared" si="10"/>
        <v>0</v>
      </c>
      <c r="AC23" s="76">
        <v>0</v>
      </c>
      <c r="AD23" s="96">
        <f t="shared" si="11"/>
        <v>0</v>
      </c>
      <c r="AE23" s="133">
        <v>0</v>
      </c>
      <c r="AF23" s="133">
        <v>0</v>
      </c>
      <c r="AG23" s="133">
        <v>0</v>
      </c>
      <c r="AH23" s="133">
        <v>0</v>
      </c>
      <c r="AI23" s="259"/>
      <c r="AJ23" s="259"/>
    </row>
    <row r="24" spans="1:36" s="77" customFormat="1" x14ac:dyDescent="0.2">
      <c r="A24" s="76" t="s">
        <v>96</v>
      </c>
      <c r="B24" s="76" t="s">
        <v>1343</v>
      </c>
      <c r="C24" s="223">
        <v>1386</v>
      </c>
      <c r="D24" s="223">
        <v>1530</v>
      </c>
      <c r="E24" s="223">
        <v>1420</v>
      </c>
      <c r="F24" s="223">
        <v>1294</v>
      </c>
      <c r="G24" s="225">
        <v>259</v>
      </c>
      <c r="H24" s="223">
        <v>1122</v>
      </c>
      <c r="I24" s="226">
        <f t="shared" si="0"/>
        <v>0.80952380952380953</v>
      </c>
      <c r="J24" s="230" t="str">
        <f t="shared" si="1"/>
        <v>78.8% - 82.9%</v>
      </c>
      <c r="K24" s="223">
        <v>309</v>
      </c>
      <c r="L24" s="223">
        <v>1221</v>
      </c>
      <c r="M24" s="226">
        <f t="shared" si="2"/>
        <v>0.79803921568627456</v>
      </c>
      <c r="N24" s="230" t="str">
        <f t="shared" si="3"/>
        <v>77.7% - 81.7%</v>
      </c>
      <c r="O24" s="223">
        <v>281</v>
      </c>
      <c r="P24" s="223">
        <v>1139</v>
      </c>
      <c r="Q24" s="226">
        <f t="shared" si="4"/>
        <v>0.80211267605633807</v>
      </c>
      <c r="R24" s="230" t="str">
        <f t="shared" si="5"/>
        <v>78.1% - 82.2%</v>
      </c>
      <c r="S24" s="223">
        <v>275</v>
      </c>
      <c r="T24" s="223">
        <v>1019</v>
      </c>
      <c r="U24" s="226">
        <f t="shared" si="6"/>
        <v>0.78748068006182381</v>
      </c>
      <c r="V24" s="231" t="str">
        <f t="shared" si="7"/>
        <v>76.4% - 80.9%</v>
      </c>
      <c r="W24" s="385">
        <v>5</v>
      </c>
      <c r="X24" s="226">
        <f t="shared" si="8"/>
        <v>3.6075036075036075E-3</v>
      </c>
      <c r="Y24" s="384">
        <v>0</v>
      </c>
      <c r="Z24" s="226">
        <f t="shared" si="9"/>
        <v>0</v>
      </c>
      <c r="AA24" s="384">
        <v>0</v>
      </c>
      <c r="AB24" s="226">
        <f t="shared" si="10"/>
        <v>0</v>
      </c>
      <c r="AC24" s="76">
        <v>0</v>
      </c>
      <c r="AD24" s="96">
        <f t="shared" si="11"/>
        <v>0</v>
      </c>
      <c r="AE24" s="133">
        <v>0</v>
      </c>
      <c r="AF24" s="133">
        <v>0</v>
      </c>
      <c r="AG24" s="133">
        <v>0</v>
      </c>
      <c r="AH24" s="133">
        <v>0</v>
      </c>
      <c r="AI24" s="259"/>
      <c r="AJ24" s="259"/>
    </row>
    <row r="25" spans="1:36" s="77" customFormat="1" x14ac:dyDescent="0.2">
      <c r="A25" s="76" t="s">
        <v>97</v>
      </c>
      <c r="B25" s="76" t="s">
        <v>1514</v>
      </c>
      <c r="C25" s="223">
        <v>1378</v>
      </c>
      <c r="D25" s="223">
        <v>1470</v>
      </c>
      <c r="E25" s="223"/>
      <c r="F25" s="223"/>
      <c r="G25" s="225">
        <v>173</v>
      </c>
      <c r="H25" s="223">
        <v>1192</v>
      </c>
      <c r="I25" s="226">
        <f t="shared" si="0"/>
        <v>0.86502177068214803</v>
      </c>
      <c r="J25" s="230" t="str">
        <f t="shared" si="1"/>
        <v>84.6% - 88.2%</v>
      </c>
      <c r="K25" s="223">
        <v>188</v>
      </c>
      <c r="L25" s="223">
        <v>1278</v>
      </c>
      <c r="M25" s="226">
        <f t="shared" si="2"/>
        <v>0.8693877551020408</v>
      </c>
      <c r="N25" s="230" t="str">
        <f t="shared" si="3"/>
        <v>85.1% - 88.6%</v>
      </c>
      <c r="O25" s="223"/>
      <c r="P25" s="223"/>
      <c r="Q25" s="226"/>
      <c r="R25" s="230" t="str">
        <f t="shared" si="5"/>
        <v/>
      </c>
      <c r="S25" s="223"/>
      <c r="T25" s="223"/>
      <c r="U25" s="226"/>
      <c r="V25" s="231" t="str">
        <f t="shared" si="7"/>
        <v/>
      </c>
      <c r="W25" s="385">
        <v>13</v>
      </c>
      <c r="X25" s="226">
        <f t="shared" si="8"/>
        <v>9.433962264150943E-3</v>
      </c>
      <c r="Y25" s="384">
        <v>4</v>
      </c>
      <c r="Z25" s="226">
        <f t="shared" si="9"/>
        <v>2.7210884353741495E-3</v>
      </c>
      <c r="AA25" s="384"/>
      <c r="AB25" s="226"/>
      <c r="AC25" s="76"/>
      <c r="AD25" s="96"/>
      <c r="AE25" s="133">
        <v>0</v>
      </c>
      <c r="AF25" s="133">
        <v>0</v>
      </c>
      <c r="AG25" s="133"/>
      <c r="AH25" s="133"/>
      <c r="AI25" s="259"/>
      <c r="AJ25" s="259"/>
    </row>
    <row r="26" spans="1:36" s="77" customFormat="1" x14ac:dyDescent="0.2">
      <c r="A26" s="76" t="s">
        <v>98</v>
      </c>
      <c r="B26" s="76" t="s">
        <v>99</v>
      </c>
      <c r="C26" s="223">
        <v>2199</v>
      </c>
      <c r="D26" s="223">
        <v>2268</v>
      </c>
      <c r="E26" s="223">
        <v>2255</v>
      </c>
      <c r="F26" s="223">
        <v>2119</v>
      </c>
      <c r="G26" s="225">
        <v>713</v>
      </c>
      <c r="H26" s="223">
        <v>1486</v>
      </c>
      <c r="I26" s="226">
        <f t="shared" si="0"/>
        <v>0.6757617098681219</v>
      </c>
      <c r="J26" s="230" t="str">
        <f t="shared" si="1"/>
        <v>65.6% - 69.5%</v>
      </c>
      <c r="K26" s="223">
        <v>841</v>
      </c>
      <c r="L26" s="223">
        <v>1427</v>
      </c>
      <c r="M26" s="226">
        <f t="shared" si="2"/>
        <v>0.62918871252204589</v>
      </c>
      <c r="N26" s="230" t="str">
        <f t="shared" si="3"/>
        <v>60.9% - 64.9%</v>
      </c>
      <c r="O26" s="223">
        <v>777</v>
      </c>
      <c r="P26" s="223">
        <v>1478</v>
      </c>
      <c r="Q26" s="226">
        <f t="shared" si="4"/>
        <v>0.6554323725055432</v>
      </c>
      <c r="R26" s="230" t="str">
        <f t="shared" si="5"/>
        <v>63.6% - 67.5%</v>
      </c>
      <c r="S26" s="223">
        <v>723</v>
      </c>
      <c r="T26" s="223">
        <v>1396</v>
      </c>
      <c r="U26" s="226">
        <f t="shared" si="6"/>
        <v>0.65880132137800851</v>
      </c>
      <c r="V26" s="231" t="str">
        <f t="shared" si="7"/>
        <v>63.8% - 67.9%</v>
      </c>
      <c r="W26" s="385">
        <v>0</v>
      </c>
      <c r="X26" s="226">
        <f t="shared" si="8"/>
        <v>0</v>
      </c>
      <c r="Y26" s="384">
        <v>0</v>
      </c>
      <c r="Z26" s="226">
        <f t="shared" si="9"/>
        <v>0</v>
      </c>
      <c r="AA26" s="384">
        <v>0</v>
      </c>
      <c r="AB26" s="226">
        <f t="shared" si="10"/>
        <v>0</v>
      </c>
      <c r="AC26" s="76">
        <v>0</v>
      </c>
      <c r="AD26" s="96">
        <f t="shared" si="11"/>
        <v>0</v>
      </c>
      <c r="AE26" s="133">
        <v>0</v>
      </c>
      <c r="AF26" s="133">
        <v>0</v>
      </c>
      <c r="AG26" s="133">
        <v>0</v>
      </c>
      <c r="AH26" s="133">
        <v>0</v>
      </c>
      <c r="AI26" s="259"/>
      <c r="AJ26" s="259"/>
    </row>
    <row r="27" spans="1:36" s="77" customFormat="1" x14ac:dyDescent="0.2">
      <c r="A27" s="76" t="s">
        <v>100</v>
      </c>
      <c r="B27" s="76" t="s">
        <v>101</v>
      </c>
      <c r="C27" s="223">
        <v>1486</v>
      </c>
      <c r="D27" s="223">
        <v>1545</v>
      </c>
      <c r="E27" s="223">
        <v>1547</v>
      </c>
      <c r="F27" s="223">
        <v>1331</v>
      </c>
      <c r="G27" s="225">
        <v>131</v>
      </c>
      <c r="H27" s="223">
        <v>1355</v>
      </c>
      <c r="I27" s="226">
        <f t="shared" si="0"/>
        <v>0.91184387617765816</v>
      </c>
      <c r="J27" s="230" t="str">
        <f t="shared" si="1"/>
        <v>89.6% - 92.5%</v>
      </c>
      <c r="K27" s="223">
        <v>164</v>
      </c>
      <c r="L27" s="223">
        <v>1381</v>
      </c>
      <c r="M27" s="226">
        <f t="shared" si="2"/>
        <v>0.89385113268608418</v>
      </c>
      <c r="N27" s="230" t="str">
        <f t="shared" si="3"/>
        <v>87.8% - 90.8%</v>
      </c>
      <c r="O27" s="223">
        <v>142</v>
      </c>
      <c r="P27" s="223">
        <v>1405</v>
      </c>
      <c r="Q27" s="226">
        <f t="shared" si="4"/>
        <v>0.90820943762120232</v>
      </c>
      <c r="R27" s="230" t="str">
        <f t="shared" si="5"/>
        <v>89.3% - 92.2%</v>
      </c>
      <c r="S27" s="223">
        <v>170</v>
      </c>
      <c r="T27" s="223">
        <v>1161</v>
      </c>
      <c r="U27" s="226">
        <f t="shared" si="6"/>
        <v>0.87227648384673173</v>
      </c>
      <c r="V27" s="231" t="str">
        <f t="shared" si="7"/>
        <v>85.3% - 88.9%</v>
      </c>
      <c r="W27" s="385">
        <v>0</v>
      </c>
      <c r="X27" s="226">
        <f t="shared" si="8"/>
        <v>0</v>
      </c>
      <c r="Y27" s="384">
        <v>0</v>
      </c>
      <c r="Z27" s="226">
        <f t="shared" si="9"/>
        <v>0</v>
      </c>
      <c r="AA27" s="384">
        <v>0</v>
      </c>
      <c r="AB27" s="226">
        <f t="shared" si="10"/>
        <v>0</v>
      </c>
      <c r="AC27" s="76">
        <v>0</v>
      </c>
      <c r="AD27" s="96">
        <f t="shared" si="11"/>
        <v>0</v>
      </c>
      <c r="AE27" s="133">
        <v>0</v>
      </c>
      <c r="AF27" s="133">
        <v>0</v>
      </c>
      <c r="AG27" s="133">
        <v>0</v>
      </c>
      <c r="AH27" s="133">
        <v>0</v>
      </c>
      <c r="AI27" s="259"/>
      <c r="AJ27" s="259"/>
    </row>
    <row r="28" spans="1:36" s="77" customFormat="1" x14ac:dyDescent="0.2">
      <c r="A28" s="76" t="s">
        <v>102</v>
      </c>
      <c r="B28" s="76" t="s">
        <v>103</v>
      </c>
      <c r="C28" s="223">
        <v>731</v>
      </c>
      <c r="D28" s="223">
        <v>715</v>
      </c>
      <c r="E28" s="223">
        <v>684</v>
      </c>
      <c r="F28" s="223">
        <v>663</v>
      </c>
      <c r="G28" s="225">
        <v>176</v>
      </c>
      <c r="H28" s="223">
        <v>555</v>
      </c>
      <c r="I28" s="226">
        <f t="shared" si="0"/>
        <v>0.75923392612859097</v>
      </c>
      <c r="J28" s="230" t="str">
        <f t="shared" si="1"/>
        <v>72.7% - 78.9%</v>
      </c>
      <c r="K28" s="223">
        <v>149</v>
      </c>
      <c r="L28" s="223">
        <v>566</v>
      </c>
      <c r="M28" s="226">
        <f t="shared" si="2"/>
        <v>0.79160839160839158</v>
      </c>
      <c r="N28" s="230" t="str">
        <f t="shared" si="3"/>
        <v>76.0% - 82.0%</v>
      </c>
      <c r="O28" s="223">
        <v>152</v>
      </c>
      <c r="P28" s="223">
        <v>532</v>
      </c>
      <c r="Q28" s="226">
        <f t="shared" si="4"/>
        <v>0.77777777777777779</v>
      </c>
      <c r="R28" s="230" t="str">
        <f t="shared" si="5"/>
        <v>74.5% - 80.7%</v>
      </c>
      <c r="S28" s="223">
        <v>146</v>
      </c>
      <c r="T28" s="223">
        <v>517</v>
      </c>
      <c r="U28" s="226">
        <f t="shared" si="6"/>
        <v>0.77978883861236803</v>
      </c>
      <c r="V28" s="231" t="str">
        <f t="shared" si="7"/>
        <v>74.7% - 81.0%</v>
      </c>
      <c r="W28" s="385">
        <v>0</v>
      </c>
      <c r="X28" s="226">
        <f t="shared" si="8"/>
        <v>0</v>
      </c>
      <c r="Y28" s="384">
        <v>0</v>
      </c>
      <c r="Z28" s="226">
        <f t="shared" si="9"/>
        <v>0</v>
      </c>
      <c r="AA28" s="384">
        <v>0</v>
      </c>
      <c r="AB28" s="226">
        <f t="shared" si="10"/>
        <v>0</v>
      </c>
      <c r="AC28" s="76">
        <v>0</v>
      </c>
      <c r="AD28" s="96">
        <f t="shared" si="11"/>
        <v>0</v>
      </c>
      <c r="AE28" s="133">
        <v>0</v>
      </c>
      <c r="AF28" s="133">
        <v>0</v>
      </c>
      <c r="AG28" s="133">
        <v>0</v>
      </c>
      <c r="AH28" s="133">
        <v>0</v>
      </c>
      <c r="AI28" s="259"/>
      <c r="AJ28" s="259"/>
    </row>
    <row r="29" spans="1:36" s="77" customFormat="1" x14ac:dyDescent="0.2">
      <c r="A29" s="76" t="s">
        <v>104</v>
      </c>
      <c r="B29" s="76" t="s">
        <v>1344</v>
      </c>
      <c r="C29" s="223">
        <v>703</v>
      </c>
      <c r="D29" s="223">
        <v>755</v>
      </c>
      <c r="E29" s="223">
        <v>739</v>
      </c>
      <c r="F29" s="223">
        <v>714</v>
      </c>
      <c r="G29" s="225">
        <v>301</v>
      </c>
      <c r="H29" s="223">
        <v>402</v>
      </c>
      <c r="I29" s="226">
        <f t="shared" si="0"/>
        <v>0.57183499288762452</v>
      </c>
      <c r="J29" s="230" t="str">
        <f t="shared" si="1"/>
        <v>53.5% - 60.8%</v>
      </c>
      <c r="K29" s="223">
        <v>320</v>
      </c>
      <c r="L29" s="223">
        <v>435</v>
      </c>
      <c r="M29" s="226">
        <f t="shared" si="2"/>
        <v>0.57615894039735094</v>
      </c>
      <c r="N29" s="230" t="str">
        <f t="shared" si="3"/>
        <v>54.1% - 61.1%</v>
      </c>
      <c r="O29" s="223">
        <v>336</v>
      </c>
      <c r="P29" s="223">
        <v>403</v>
      </c>
      <c r="Q29" s="226">
        <f t="shared" si="4"/>
        <v>0.54533152909336946</v>
      </c>
      <c r="R29" s="230" t="str">
        <f t="shared" si="5"/>
        <v>50.9% - 58.1%</v>
      </c>
      <c r="S29" s="223">
        <v>312</v>
      </c>
      <c r="T29" s="223">
        <v>402</v>
      </c>
      <c r="U29" s="226">
        <f t="shared" si="6"/>
        <v>0.56302521008403361</v>
      </c>
      <c r="V29" s="231" t="str">
        <f t="shared" si="7"/>
        <v>52.6% - 59.9%</v>
      </c>
      <c r="W29" s="385">
        <v>0</v>
      </c>
      <c r="X29" s="226">
        <f t="shared" si="8"/>
        <v>0</v>
      </c>
      <c r="Y29" s="384">
        <v>0</v>
      </c>
      <c r="Z29" s="226">
        <f t="shared" si="9"/>
        <v>0</v>
      </c>
      <c r="AA29" s="384">
        <v>0</v>
      </c>
      <c r="AB29" s="226">
        <f t="shared" si="10"/>
        <v>0</v>
      </c>
      <c r="AC29" s="76">
        <v>0</v>
      </c>
      <c r="AD29" s="96">
        <f t="shared" si="11"/>
        <v>0</v>
      </c>
      <c r="AE29" s="133">
        <v>0</v>
      </c>
      <c r="AF29" s="133">
        <v>0</v>
      </c>
      <c r="AG29" s="133">
        <v>0</v>
      </c>
      <c r="AH29" s="133">
        <v>0</v>
      </c>
      <c r="AI29" s="259"/>
      <c r="AJ29" s="259"/>
    </row>
    <row r="30" spans="1:36" s="77" customFormat="1" x14ac:dyDescent="0.2">
      <c r="A30" s="76" t="s">
        <v>105</v>
      </c>
      <c r="B30" s="76" t="s">
        <v>106</v>
      </c>
      <c r="C30" s="223">
        <v>955</v>
      </c>
      <c r="D30" s="223">
        <v>957</v>
      </c>
      <c r="E30" s="223">
        <v>925</v>
      </c>
      <c r="F30" s="223">
        <v>868</v>
      </c>
      <c r="G30" s="225">
        <v>203</v>
      </c>
      <c r="H30" s="223">
        <v>749</v>
      </c>
      <c r="I30" s="226">
        <f t="shared" si="0"/>
        <v>0.78429319371727746</v>
      </c>
      <c r="J30" s="230" t="str">
        <f t="shared" si="1"/>
        <v>75.7% - 80.9%</v>
      </c>
      <c r="K30" s="223">
        <v>227</v>
      </c>
      <c r="L30" s="223">
        <v>728</v>
      </c>
      <c r="M30" s="226">
        <f t="shared" si="2"/>
        <v>0.7607105538140021</v>
      </c>
      <c r="N30" s="230" t="str">
        <f t="shared" si="3"/>
        <v>73.3% - 78.7%</v>
      </c>
      <c r="O30" s="223">
        <v>204</v>
      </c>
      <c r="P30" s="223">
        <v>706</v>
      </c>
      <c r="Q30" s="226">
        <f t="shared" si="4"/>
        <v>0.76324324324324322</v>
      </c>
      <c r="R30" s="230" t="str">
        <f t="shared" si="5"/>
        <v>73.5% - 79.0%</v>
      </c>
      <c r="S30" s="223">
        <v>202</v>
      </c>
      <c r="T30" s="223">
        <v>665</v>
      </c>
      <c r="U30" s="226">
        <f t="shared" si="6"/>
        <v>0.7661290322580645</v>
      </c>
      <c r="V30" s="231" t="str">
        <f t="shared" si="7"/>
        <v>73.7% - 79.3%</v>
      </c>
      <c r="W30" s="385">
        <v>3</v>
      </c>
      <c r="X30" s="226">
        <f t="shared" si="8"/>
        <v>3.1413612565445027E-3</v>
      </c>
      <c r="Y30" s="384">
        <v>2</v>
      </c>
      <c r="Z30" s="226">
        <f t="shared" si="9"/>
        <v>2.0898641588296763E-3</v>
      </c>
      <c r="AA30" s="384">
        <v>15</v>
      </c>
      <c r="AB30" s="226">
        <f t="shared" si="10"/>
        <v>1.6216216216216217E-2</v>
      </c>
      <c r="AC30" s="76">
        <v>1</v>
      </c>
      <c r="AD30" s="96">
        <f t="shared" si="11"/>
        <v>1.152073732718894E-3</v>
      </c>
      <c r="AE30" s="133">
        <v>0</v>
      </c>
      <c r="AF30" s="133">
        <v>0</v>
      </c>
      <c r="AG30" s="133">
        <v>0</v>
      </c>
      <c r="AH30" s="133">
        <v>0</v>
      </c>
      <c r="AI30" s="259"/>
      <c r="AJ30" s="259"/>
    </row>
    <row r="31" spans="1:36" s="77" customFormat="1" x14ac:dyDescent="0.2">
      <c r="A31" s="76" t="s">
        <v>107</v>
      </c>
      <c r="B31" s="76" t="s">
        <v>108</v>
      </c>
      <c r="C31" s="223">
        <v>597</v>
      </c>
      <c r="D31" s="223">
        <v>599</v>
      </c>
      <c r="E31" s="223">
        <v>608</v>
      </c>
      <c r="F31" s="223">
        <v>577</v>
      </c>
      <c r="G31" s="225">
        <v>178</v>
      </c>
      <c r="H31" s="223">
        <v>419</v>
      </c>
      <c r="I31" s="226">
        <f t="shared" si="0"/>
        <v>0.7018425460636516</v>
      </c>
      <c r="J31" s="230" t="str">
        <f t="shared" si="1"/>
        <v>66.4% - 73.7%</v>
      </c>
      <c r="K31" s="223">
        <v>205</v>
      </c>
      <c r="L31" s="223">
        <v>394</v>
      </c>
      <c r="M31" s="226">
        <f t="shared" si="2"/>
        <v>0.65776293823038401</v>
      </c>
      <c r="N31" s="230" t="str">
        <f t="shared" si="3"/>
        <v>61.9% - 69.5%</v>
      </c>
      <c r="O31" s="223">
        <v>188</v>
      </c>
      <c r="P31" s="223">
        <v>420</v>
      </c>
      <c r="Q31" s="226">
        <f t="shared" si="4"/>
        <v>0.69078947368421051</v>
      </c>
      <c r="R31" s="230" t="str">
        <f t="shared" si="5"/>
        <v>65.3% - 72.6%</v>
      </c>
      <c r="S31" s="223">
        <v>178</v>
      </c>
      <c r="T31" s="223">
        <v>399</v>
      </c>
      <c r="U31" s="226">
        <f t="shared" si="6"/>
        <v>0.6915077989601387</v>
      </c>
      <c r="V31" s="231" t="str">
        <f t="shared" si="7"/>
        <v>65.3% - 72.8%</v>
      </c>
      <c r="W31" s="385">
        <v>0</v>
      </c>
      <c r="X31" s="226">
        <f t="shared" si="8"/>
        <v>0</v>
      </c>
      <c r="Y31" s="384">
        <v>0</v>
      </c>
      <c r="Z31" s="226">
        <f t="shared" si="9"/>
        <v>0</v>
      </c>
      <c r="AA31" s="384">
        <v>0</v>
      </c>
      <c r="AB31" s="226">
        <f t="shared" si="10"/>
        <v>0</v>
      </c>
      <c r="AC31" s="76">
        <v>0</v>
      </c>
      <c r="AD31" s="96">
        <f t="shared" si="11"/>
        <v>0</v>
      </c>
      <c r="AE31" s="133">
        <v>0</v>
      </c>
      <c r="AF31" s="133">
        <v>0</v>
      </c>
      <c r="AG31" s="133">
        <v>0</v>
      </c>
      <c r="AH31" s="133">
        <v>0</v>
      </c>
      <c r="AI31" s="259"/>
      <c r="AJ31" s="259"/>
    </row>
    <row r="32" spans="1:36" s="77" customFormat="1" x14ac:dyDescent="0.2">
      <c r="A32" s="76" t="s">
        <v>109</v>
      </c>
      <c r="B32" s="76" t="s">
        <v>110</v>
      </c>
      <c r="C32" s="223">
        <v>1310</v>
      </c>
      <c r="D32" s="223">
        <v>1322</v>
      </c>
      <c r="E32" s="223">
        <v>1365</v>
      </c>
      <c r="F32" s="223">
        <v>1266</v>
      </c>
      <c r="G32" s="225">
        <v>544</v>
      </c>
      <c r="H32" s="223">
        <v>766</v>
      </c>
      <c r="I32" s="226">
        <f t="shared" si="0"/>
        <v>0.58473282442748087</v>
      </c>
      <c r="J32" s="230" t="str">
        <f t="shared" si="1"/>
        <v>55.8% - 61.1%</v>
      </c>
      <c r="K32" s="223">
        <v>540</v>
      </c>
      <c r="L32" s="223">
        <v>782</v>
      </c>
      <c r="M32" s="226">
        <f t="shared" si="2"/>
        <v>0.59152798789712557</v>
      </c>
      <c r="N32" s="230" t="str">
        <f t="shared" si="3"/>
        <v>56.5% - 61.8%</v>
      </c>
      <c r="O32" s="223">
        <v>561</v>
      </c>
      <c r="P32" s="223">
        <v>804</v>
      </c>
      <c r="Q32" s="226">
        <f t="shared" si="4"/>
        <v>0.58901098901098903</v>
      </c>
      <c r="R32" s="230" t="str">
        <f t="shared" si="5"/>
        <v>56.3% - 61.5%</v>
      </c>
      <c r="S32" s="223">
        <v>485</v>
      </c>
      <c r="T32" s="223">
        <v>781</v>
      </c>
      <c r="U32" s="226">
        <f t="shared" si="6"/>
        <v>0.61690363349131117</v>
      </c>
      <c r="V32" s="231" t="str">
        <f t="shared" si="7"/>
        <v>59.0% - 64.3%</v>
      </c>
      <c r="W32" s="385">
        <v>0</v>
      </c>
      <c r="X32" s="226">
        <f t="shared" si="8"/>
        <v>0</v>
      </c>
      <c r="Y32" s="384">
        <v>0</v>
      </c>
      <c r="Z32" s="226">
        <f t="shared" si="9"/>
        <v>0</v>
      </c>
      <c r="AA32" s="384">
        <v>0</v>
      </c>
      <c r="AB32" s="226">
        <f t="shared" si="10"/>
        <v>0</v>
      </c>
      <c r="AC32" s="76">
        <v>0</v>
      </c>
      <c r="AD32" s="96">
        <f t="shared" si="11"/>
        <v>0</v>
      </c>
      <c r="AE32" s="133">
        <v>0</v>
      </c>
      <c r="AF32" s="133">
        <v>0</v>
      </c>
      <c r="AG32" s="133">
        <v>0</v>
      </c>
      <c r="AH32" s="133">
        <v>0</v>
      </c>
      <c r="AI32" s="259"/>
      <c r="AJ32" s="259"/>
    </row>
    <row r="33" spans="1:36" s="77" customFormat="1" x14ac:dyDescent="0.2">
      <c r="A33" s="76" t="s">
        <v>111</v>
      </c>
      <c r="B33" s="76" t="s">
        <v>112</v>
      </c>
      <c r="C33" s="223">
        <v>951</v>
      </c>
      <c r="D33" s="223">
        <v>969</v>
      </c>
      <c r="E33" s="223">
        <v>933</v>
      </c>
      <c r="F33" s="223">
        <v>898</v>
      </c>
      <c r="G33" s="225">
        <v>91</v>
      </c>
      <c r="H33" s="223">
        <v>840</v>
      </c>
      <c r="I33" s="226">
        <f t="shared" si="0"/>
        <v>0.88328075709779175</v>
      </c>
      <c r="J33" s="230" t="str">
        <f t="shared" si="1"/>
        <v>86.1% - 90.2%</v>
      </c>
      <c r="K33" s="223">
        <v>113</v>
      </c>
      <c r="L33" s="223">
        <v>836</v>
      </c>
      <c r="M33" s="226">
        <f t="shared" si="2"/>
        <v>0.86274509803921573</v>
      </c>
      <c r="N33" s="230" t="str">
        <f t="shared" si="3"/>
        <v>84.0% - 88.3%</v>
      </c>
      <c r="O33" s="223">
        <v>100</v>
      </c>
      <c r="P33" s="223">
        <v>820</v>
      </c>
      <c r="Q33" s="226">
        <f t="shared" si="4"/>
        <v>0.87888531618435151</v>
      </c>
      <c r="R33" s="230" t="str">
        <f t="shared" si="5"/>
        <v>85.6% - 89.8%</v>
      </c>
      <c r="S33" s="223">
        <v>113</v>
      </c>
      <c r="T33" s="223">
        <v>760</v>
      </c>
      <c r="U33" s="226">
        <f t="shared" si="6"/>
        <v>0.84632516703786187</v>
      </c>
      <c r="V33" s="231" t="str">
        <f t="shared" si="7"/>
        <v>82.1% - 86.8%</v>
      </c>
      <c r="W33" s="385">
        <v>20</v>
      </c>
      <c r="X33" s="226">
        <f t="shared" si="8"/>
        <v>2.1030494216614092E-2</v>
      </c>
      <c r="Y33" s="384">
        <v>20</v>
      </c>
      <c r="Z33" s="226">
        <f t="shared" si="9"/>
        <v>2.063983488132095E-2</v>
      </c>
      <c r="AA33" s="384">
        <v>13</v>
      </c>
      <c r="AB33" s="226">
        <f t="shared" si="10"/>
        <v>1.3933547695605574E-2</v>
      </c>
      <c r="AC33" s="76">
        <v>25</v>
      </c>
      <c r="AD33" s="96">
        <f t="shared" si="11"/>
        <v>2.7839643652561249E-2</v>
      </c>
      <c r="AE33" s="133">
        <v>0</v>
      </c>
      <c r="AF33" s="133">
        <v>0</v>
      </c>
      <c r="AG33" s="133">
        <v>0</v>
      </c>
      <c r="AH33" s="133">
        <v>0</v>
      </c>
      <c r="AI33" s="259"/>
      <c r="AJ33" s="259"/>
    </row>
    <row r="34" spans="1:36" s="77" customFormat="1" x14ac:dyDescent="0.2">
      <c r="A34" s="76" t="s">
        <v>113</v>
      </c>
      <c r="B34" s="76" t="s">
        <v>1345</v>
      </c>
      <c r="C34" s="223">
        <v>1295</v>
      </c>
      <c r="D34" s="223">
        <v>1294</v>
      </c>
      <c r="E34" s="223">
        <v>1272</v>
      </c>
      <c r="F34" s="223">
        <v>1190</v>
      </c>
      <c r="G34" s="225">
        <v>382</v>
      </c>
      <c r="H34" s="223">
        <v>808</v>
      </c>
      <c r="I34" s="226"/>
      <c r="J34" s="230" t="str">
        <f t="shared" si="1"/>
        <v/>
      </c>
      <c r="K34" s="223">
        <v>357</v>
      </c>
      <c r="L34" s="223">
        <v>743</v>
      </c>
      <c r="M34" s="226"/>
      <c r="N34" s="230" t="str">
        <f t="shared" si="3"/>
        <v/>
      </c>
      <c r="O34" s="223">
        <v>383</v>
      </c>
      <c r="P34" s="223">
        <v>856</v>
      </c>
      <c r="Q34" s="226">
        <f t="shared" si="4"/>
        <v>0.67295597484276726</v>
      </c>
      <c r="R34" s="230" t="str">
        <f t="shared" si="5"/>
        <v>64.7% - 69.8%</v>
      </c>
      <c r="S34" s="223">
        <v>375</v>
      </c>
      <c r="T34" s="223">
        <v>780</v>
      </c>
      <c r="U34" s="226">
        <f t="shared" si="6"/>
        <v>0.65546218487394958</v>
      </c>
      <c r="V34" s="231" t="str">
        <f t="shared" si="7"/>
        <v>62.8% - 68.2%</v>
      </c>
      <c r="W34" s="385">
        <v>105</v>
      </c>
      <c r="X34" s="226">
        <f t="shared" si="8"/>
        <v>8.1081081081081086E-2</v>
      </c>
      <c r="Y34" s="384">
        <v>194</v>
      </c>
      <c r="Z34" s="226">
        <f t="shared" si="9"/>
        <v>0.14992272024729522</v>
      </c>
      <c r="AA34" s="384">
        <v>33</v>
      </c>
      <c r="AB34" s="226">
        <f t="shared" si="10"/>
        <v>2.5943396226415096E-2</v>
      </c>
      <c r="AC34" s="76">
        <v>35</v>
      </c>
      <c r="AD34" s="96">
        <f t="shared" si="11"/>
        <v>2.9411764705882353E-2</v>
      </c>
      <c r="AE34" s="133">
        <v>0</v>
      </c>
      <c r="AF34" s="133">
        <v>0</v>
      </c>
      <c r="AG34" s="133">
        <v>0</v>
      </c>
      <c r="AH34" s="133">
        <v>0</v>
      </c>
      <c r="AI34" s="259"/>
      <c r="AJ34" s="259"/>
    </row>
    <row r="35" spans="1:36" s="77" customFormat="1" x14ac:dyDescent="0.2">
      <c r="A35" s="76" t="s">
        <v>114</v>
      </c>
      <c r="B35" s="76" t="s">
        <v>2389</v>
      </c>
      <c r="C35" s="223">
        <v>1521</v>
      </c>
      <c r="D35" s="223">
        <v>1494</v>
      </c>
      <c r="E35" s="223">
        <v>1577</v>
      </c>
      <c r="F35" s="223">
        <v>1372</v>
      </c>
      <c r="G35" s="225">
        <v>411</v>
      </c>
      <c r="H35" s="223">
        <v>1110</v>
      </c>
      <c r="I35" s="226">
        <f t="shared" si="0"/>
        <v>0.72978303747534512</v>
      </c>
      <c r="J35" s="230" t="str">
        <f t="shared" si="1"/>
        <v>70.7% - 75.2%</v>
      </c>
      <c r="K35" s="223">
        <v>410</v>
      </c>
      <c r="L35" s="223">
        <v>1084</v>
      </c>
      <c r="M35" s="226">
        <f t="shared" si="2"/>
        <v>0.72556894243641235</v>
      </c>
      <c r="N35" s="230" t="str">
        <f t="shared" si="3"/>
        <v>70.2% - 74.8%</v>
      </c>
      <c r="O35" s="223">
        <v>440</v>
      </c>
      <c r="P35" s="223">
        <v>1137</v>
      </c>
      <c r="Q35" s="226">
        <f t="shared" si="4"/>
        <v>0.72098922003804689</v>
      </c>
      <c r="R35" s="230" t="str">
        <f t="shared" si="5"/>
        <v>69.8% - 74.3%</v>
      </c>
      <c r="S35" s="223">
        <v>376</v>
      </c>
      <c r="T35" s="223">
        <v>996</v>
      </c>
      <c r="U35" s="226">
        <f t="shared" si="6"/>
        <v>0.72594752186588918</v>
      </c>
      <c r="V35" s="231" t="str">
        <f t="shared" si="7"/>
        <v>70.2% - 74.9%</v>
      </c>
      <c r="W35" s="385">
        <v>0</v>
      </c>
      <c r="X35" s="226">
        <f t="shared" si="8"/>
        <v>0</v>
      </c>
      <c r="Y35" s="384">
        <v>0</v>
      </c>
      <c r="Z35" s="226">
        <f t="shared" si="9"/>
        <v>0</v>
      </c>
      <c r="AA35" s="384">
        <v>0</v>
      </c>
      <c r="AB35" s="226">
        <f t="shared" si="10"/>
        <v>0</v>
      </c>
      <c r="AC35" s="76">
        <v>0</v>
      </c>
      <c r="AD35" s="96">
        <f t="shared" si="11"/>
        <v>0</v>
      </c>
      <c r="AE35" s="133">
        <v>0</v>
      </c>
      <c r="AF35" s="133">
        <v>0</v>
      </c>
      <c r="AG35" s="133">
        <v>0</v>
      </c>
      <c r="AH35" s="133">
        <v>0</v>
      </c>
      <c r="AI35" s="259"/>
      <c r="AJ35" s="259"/>
    </row>
    <row r="36" spans="1:36" s="77" customFormat="1" x14ac:dyDescent="0.2">
      <c r="A36" s="76" t="s">
        <v>115</v>
      </c>
      <c r="B36" s="76" t="s">
        <v>1346</v>
      </c>
      <c r="C36" s="223">
        <v>1315</v>
      </c>
      <c r="D36" s="223">
        <v>1287</v>
      </c>
      <c r="E36" s="223">
        <v>1299</v>
      </c>
      <c r="F36" s="223">
        <v>1204</v>
      </c>
      <c r="G36" s="225">
        <v>442</v>
      </c>
      <c r="H36" s="223">
        <v>873</v>
      </c>
      <c r="I36" s="226">
        <f t="shared" si="0"/>
        <v>0.66387832699619775</v>
      </c>
      <c r="J36" s="230" t="str">
        <f t="shared" si="1"/>
        <v>63.8% - 68.9%</v>
      </c>
      <c r="K36" s="223">
        <v>446</v>
      </c>
      <c r="L36" s="223">
        <v>829</v>
      </c>
      <c r="M36" s="226">
        <f t="shared" si="2"/>
        <v>0.64413364413364416</v>
      </c>
      <c r="N36" s="230" t="str">
        <f t="shared" si="3"/>
        <v>61.8% - 67.0%</v>
      </c>
      <c r="O36" s="223">
        <v>496</v>
      </c>
      <c r="P36" s="223">
        <v>803</v>
      </c>
      <c r="Q36" s="226">
        <f t="shared" si="4"/>
        <v>0.61816782140107773</v>
      </c>
      <c r="R36" s="230" t="str">
        <f t="shared" si="5"/>
        <v>59.1% - 64.4%</v>
      </c>
      <c r="S36" s="223">
        <v>420</v>
      </c>
      <c r="T36" s="223">
        <v>784</v>
      </c>
      <c r="U36" s="226">
        <f t="shared" si="6"/>
        <v>0.65116279069767447</v>
      </c>
      <c r="V36" s="231" t="str">
        <f t="shared" si="7"/>
        <v>62.4% - 67.8%</v>
      </c>
      <c r="W36" s="385">
        <v>0</v>
      </c>
      <c r="X36" s="226">
        <f t="shared" si="8"/>
        <v>0</v>
      </c>
      <c r="Y36" s="384">
        <v>12</v>
      </c>
      <c r="Z36" s="226">
        <f t="shared" si="9"/>
        <v>9.324009324009324E-3</v>
      </c>
      <c r="AA36" s="384">
        <v>0</v>
      </c>
      <c r="AB36" s="226">
        <f t="shared" si="10"/>
        <v>0</v>
      </c>
      <c r="AC36" s="76">
        <v>0</v>
      </c>
      <c r="AD36" s="96">
        <f t="shared" si="11"/>
        <v>0</v>
      </c>
      <c r="AE36" s="133">
        <v>0</v>
      </c>
      <c r="AF36" s="133">
        <v>0</v>
      </c>
      <c r="AG36" s="133">
        <v>0</v>
      </c>
      <c r="AH36" s="133">
        <v>0</v>
      </c>
      <c r="AI36" s="259"/>
      <c r="AJ36" s="259"/>
    </row>
    <row r="37" spans="1:36" s="77" customFormat="1" x14ac:dyDescent="0.2">
      <c r="A37" s="76" t="s">
        <v>116</v>
      </c>
      <c r="B37" s="76" t="s">
        <v>117</v>
      </c>
      <c r="C37" s="223">
        <v>447</v>
      </c>
      <c r="D37" s="223">
        <v>509</v>
      </c>
      <c r="E37" s="223">
        <v>471</v>
      </c>
      <c r="F37" s="223">
        <v>479</v>
      </c>
      <c r="G37" s="225">
        <v>87</v>
      </c>
      <c r="H37" s="223">
        <v>348</v>
      </c>
      <c r="I37" s="226">
        <f t="shared" si="0"/>
        <v>0.77852348993288589</v>
      </c>
      <c r="J37" s="230" t="str">
        <f t="shared" si="1"/>
        <v>73.8% - 81.5%</v>
      </c>
      <c r="K37" s="223">
        <v>91</v>
      </c>
      <c r="L37" s="223">
        <v>405</v>
      </c>
      <c r="M37" s="226">
        <f t="shared" si="2"/>
        <v>0.79567779960707274</v>
      </c>
      <c r="N37" s="230" t="str">
        <f t="shared" si="3"/>
        <v>75.8% - 82.8%</v>
      </c>
      <c r="O37" s="223">
        <v>81</v>
      </c>
      <c r="P37" s="223">
        <v>383</v>
      </c>
      <c r="Q37" s="226">
        <f t="shared" si="4"/>
        <v>0.81316348195329091</v>
      </c>
      <c r="R37" s="230" t="str">
        <f t="shared" si="5"/>
        <v>77.5% - 84.6%</v>
      </c>
      <c r="S37" s="223">
        <v>111</v>
      </c>
      <c r="T37" s="223">
        <v>365</v>
      </c>
      <c r="U37" s="226">
        <f t="shared" si="6"/>
        <v>0.76200417536534448</v>
      </c>
      <c r="V37" s="231" t="str">
        <f t="shared" si="7"/>
        <v>72.2% - 79.8%</v>
      </c>
      <c r="W37" s="385">
        <v>12</v>
      </c>
      <c r="X37" s="226">
        <f t="shared" si="8"/>
        <v>2.6845637583892617E-2</v>
      </c>
      <c r="Y37" s="384">
        <v>13</v>
      </c>
      <c r="Z37" s="226">
        <f t="shared" si="9"/>
        <v>2.5540275049115914E-2</v>
      </c>
      <c r="AA37" s="384">
        <v>7</v>
      </c>
      <c r="AB37" s="226">
        <f t="shared" si="10"/>
        <v>1.4861995753715499E-2</v>
      </c>
      <c r="AC37" s="76">
        <v>3</v>
      </c>
      <c r="AD37" s="96">
        <f t="shared" si="11"/>
        <v>6.2630480167014616E-3</v>
      </c>
      <c r="AE37" s="133">
        <v>0</v>
      </c>
      <c r="AF37" s="133">
        <v>0</v>
      </c>
      <c r="AG37" s="133">
        <v>0</v>
      </c>
      <c r="AH37" s="133">
        <v>0</v>
      </c>
      <c r="AI37" s="259"/>
      <c r="AJ37" s="259"/>
    </row>
    <row r="38" spans="1:36" s="77" customFormat="1" x14ac:dyDescent="0.2">
      <c r="A38" s="76" t="s">
        <v>118</v>
      </c>
      <c r="B38" s="76" t="s">
        <v>1519</v>
      </c>
      <c r="C38" s="223">
        <v>687</v>
      </c>
      <c r="D38" s="223">
        <v>727</v>
      </c>
      <c r="E38" s="223"/>
      <c r="F38" s="223"/>
      <c r="G38" s="225">
        <v>81</v>
      </c>
      <c r="H38" s="223">
        <v>604</v>
      </c>
      <c r="I38" s="226">
        <f t="shared" si="0"/>
        <v>0.87918486171761279</v>
      </c>
      <c r="J38" s="230" t="str">
        <f t="shared" si="1"/>
        <v>85.3% - 90.1%</v>
      </c>
      <c r="K38" s="223">
        <v>65</v>
      </c>
      <c r="L38" s="223">
        <v>635</v>
      </c>
      <c r="M38" s="226">
        <f t="shared" si="2"/>
        <v>0.87345254470426414</v>
      </c>
      <c r="N38" s="230" t="str">
        <f t="shared" si="3"/>
        <v>84.7% - 89.6%</v>
      </c>
      <c r="O38" s="223"/>
      <c r="P38" s="223"/>
      <c r="Q38" s="226"/>
      <c r="R38" s="230" t="str">
        <f t="shared" si="5"/>
        <v/>
      </c>
      <c r="S38" s="223"/>
      <c r="T38" s="223"/>
      <c r="U38" s="226"/>
      <c r="V38" s="231" t="str">
        <f t="shared" si="7"/>
        <v/>
      </c>
      <c r="W38" s="385">
        <v>2</v>
      </c>
      <c r="X38" s="226">
        <f t="shared" si="8"/>
        <v>2.911208151382824E-3</v>
      </c>
      <c r="Y38" s="384">
        <v>27</v>
      </c>
      <c r="Z38" s="226">
        <f t="shared" si="9"/>
        <v>3.7138927097661624E-2</v>
      </c>
      <c r="AA38" s="384"/>
      <c r="AB38" s="226"/>
      <c r="AC38" s="76"/>
      <c r="AD38" s="96"/>
      <c r="AE38" s="133">
        <v>0</v>
      </c>
      <c r="AF38" s="133">
        <v>0</v>
      </c>
      <c r="AG38" s="133"/>
      <c r="AH38" s="133"/>
      <c r="AI38" s="259"/>
      <c r="AJ38" s="259"/>
    </row>
    <row r="39" spans="1:36" s="77" customFormat="1" x14ac:dyDescent="0.2">
      <c r="A39" s="76" t="s">
        <v>119</v>
      </c>
      <c r="B39" s="76" t="s">
        <v>1347</v>
      </c>
      <c r="C39" s="223">
        <v>1332</v>
      </c>
      <c r="D39" s="223">
        <v>1405</v>
      </c>
      <c r="E39" s="223">
        <v>1295</v>
      </c>
      <c r="F39" s="223">
        <v>1313</v>
      </c>
      <c r="G39" s="225">
        <v>265</v>
      </c>
      <c r="H39" s="223">
        <v>1067</v>
      </c>
      <c r="I39" s="226">
        <f t="shared" si="0"/>
        <v>0.80105105105105101</v>
      </c>
      <c r="J39" s="230" t="str">
        <f t="shared" si="1"/>
        <v>77.9% - 82.2%</v>
      </c>
      <c r="K39" s="223">
        <v>296</v>
      </c>
      <c r="L39" s="223">
        <v>1109</v>
      </c>
      <c r="M39" s="226">
        <f t="shared" si="2"/>
        <v>0.78932384341637007</v>
      </c>
      <c r="N39" s="230" t="str">
        <f t="shared" si="3"/>
        <v>76.7% - 81.0%</v>
      </c>
      <c r="O39" s="223">
        <v>298</v>
      </c>
      <c r="P39" s="223">
        <v>997</v>
      </c>
      <c r="Q39" s="226">
        <f t="shared" si="4"/>
        <v>0.76988416988416986</v>
      </c>
      <c r="R39" s="230" t="str">
        <f t="shared" si="5"/>
        <v>74.6% - 79.2%</v>
      </c>
      <c r="S39" s="223">
        <v>317</v>
      </c>
      <c r="T39" s="223">
        <v>996</v>
      </c>
      <c r="U39" s="226">
        <f t="shared" si="6"/>
        <v>0.75856816450875852</v>
      </c>
      <c r="V39" s="231" t="str">
        <f t="shared" si="7"/>
        <v>73.5% - 78.1%</v>
      </c>
      <c r="W39" s="385">
        <v>0</v>
      </c>
      <c r="X39" s="226">
        <f t="shared" si="8"/>
        <v>0</v>
      </c>
      <c r="Y39" s="384">
        <v>0</v>
      </c>
      <c r="Z39" s="226">
        <f t="shared" si="9"/>
        <v>0</v>
      </c>
      <c r="AA39" s="384">
        <v>0</v>
      </c>
      <c r="AB39" s="226">
        <f t="shared" si="10"/>
        <v>0</v>
      </c>
      <c r="AC39" s="76">
        <v>0</v>
      </c>
      <c r="AD39" s="96">
        <f t="shared" si="11"/>
        <v>0</v>
      </c>
      <c r="AE39" s="133">
        <v>0</v>
      </c>
      <c r="AF39" s="133">
        <v>0</v>
      </c>
      <c r="AG39" s="133">
        <v>0</v>
      </c>
      <c r="AH39" s="133">
        <v>0</v>
      </c>
      <c r="AI39" s="259"/>
      <c r="AJ39" s="259"/>
    </row>
    <row r="40" spans="1:36" s="77" customFormat="1" x14ac:dyDescent="0.2">
      <c r="A40" s="76" t="s">
        <v>120</v>
      </c>
      <c r="B40" s="76" t="s">
        <v>1348</v>
      </c>
      <c r="C40" s="223">
        <v>427</v>
      </c>
      <c r="D40" s="223">
        <v>430</v>
      </c>
      <c r="E40" s="223">
        <v>431</v>
      </c>
      <c r="F40" s="223">
        <v>422</v>
      </c>
      <c r="G40" s="225">
        <v>99</v>
      </c>
      <c r="H40" s="223">
        <v>314</v>
      </c>
      <c r="I40" s="226">
        <f t="shared" si="0"/>
        <v>0.73536299765807966</v>
      </c>
      <c r="J40" s="230" t="str">
        <f t="shared" si="1"/>
        <v>69.2% - 77.5%</v>
      </c>
      <c r="K40" s="223">
        <v>98</v>
      </c>
      <c r="L40" s="223">
        <v>310</v>
      </c>
      <c r="M40" s="226"/>
      <c r="N40" s="230" t="str">
        <f t="shared" si="3"/>
        <v/>
      </c>
      <c r="O40" s="223">
        <v>94</v>
      </c>
      <c r="P40" s="223">
        <v>312</v>
      </c>
      <c r="Q40" s="226"/>
      <c r="R40" s="230" t="str">
        <f t="shared" si="5"/>
        <v/>
      </c>
      <c r="S40" s="223">
        <v>100</v>
      </c>
      <c r="T40" s="223">
        <v>304</v>
      </c>
      <c r="U40" s="226">
        <f t="shared" si="6"/>
        <v>0.72037914691943128</v>
      </c>
      <c r="V40" s="231" t="str">
        <f t="shared" si="7"/>
        <v>67.6% - 76.1%</v>
      </c>
      <c r="W40" s="385">
        <v>14</v>
      </c>
      <c r="X40" s="226">
        <f t="shared" si="8"/>
        <v>3.2786885245901641E-2</v>
      </c>
      <c r="Y40" s="384">
        <v>22</v>
      </c>
      <c r="Z40" s="226">
        <f t="shared" si="9"/>
        <v>5.1162790697674418E-2</v>
      </c>
      <c r="AA40" s="384">
        <v>25</v>
      </c>
      <c r="AB40" s="226">
        <f t="shared" si="10"/>
        <v>5.8004640371229696E-2</v>
      </c>
      <c r="AC40" s="76">
        <v>18</v>
      </c>
      <c r="AD40" s="96">
        <f t="shared" si="11"/>
        <v>4.2654028436018961E-2</v>
      </c>
      <c r="AE40" s="133">
        <v>0</v>
      </c>
      <c r="AF40" s="133">
        <v>0</v>
      </c>
      <c r="AG40" s="133">
        <v>0</v>
      </c>
      <c r="AH40" s="133">
        <v>0</v>
      </c>
      <c r="AI40" s="259"/>
      <c r="AJ40" s="259"/>
    </row>
    <row r="41" spans="1:36" s="77" customFormat="1" x14ac:dyDescent="0.2">
      <c r="A41" s="76" t="s">
        <v>121</v>
      </c>
      <c r="B41" s="76" t="s">
        <v>122</v>
      </c>
      <c r="C41" s="223">
        <v>1764</v>
      </c>
      <c r="D41" s="223">
        <v>1747</v>
      </c>
      <c r="E41" s="223">
        <v>1667</v>
      </c>
      <c r="F41" s="223">
        <v>1691</v>
      </c>
      <c r="G41" s="225">
        <v>445</v>
      </c>
      <c r="H41" s="223">
        <v>1242</v>
      </c>
      <c r="I41" s="226">
        <f t="shared" si="0"/>
        <v>0.70408163265306123</v>
      </c>
      <c r="J41" s="230" t="str">
        <f t="shared" si="1"/>
        <v>68.2% - 72.5%</v>
      </c>
      <c r="K41" s="223">
        <v>408</v>
      </c>
      <c r="L41" s="223">
        <v>1175</v>
      </c>
      <c r="M41" s="226"/>
      <c r="N41" s="230" t="str">
        <f t="shared" si="3"/>
        <v/>
      </c>
      <c r="O41" s="223">
        <v>402</v>
      </c>
      <c r="P41" s="223">
        <v>1175</v>
      </c>
      <c r="Q41" s="226"/>
      <c r="R41" s="230" t="str">
        <f t="shared" si="5"/>
        <v/>
      </c>
      <c r="S41" s="223">
        <v>495</v>
      </c>
      <c r="T41" s="223">
        <v>1196</v>
      </c>
      <c r="U41" s="226">
        <f t="shared" si="6"/>
        <v>0.70727380248373739</v>
      </c>
      <c r="V41" s="231" t="str">
        <f t="shared" si="7"/>
        <v>68.5% - 72.8%</v>
      </c>
      <c r="W41" s="385">
        <v>77</v>
      </c>
      <c r="X41" s="226">
        <f t="shared" si="8"/>
        <v>4.3650793650793648E-2</v>
      </c>
      <c r="Y41" s="384">
        <v>164</v>
      </c>
      <c r="Z41" s="226">
        <f t="shared" si="9"/>
        <v>9.3875214653692043E-2</v>
      </c>
      <c r="AA41" s="384">
        <v>90</v>
      </c>
      <c r="AB41" s="226">
        <f t="shared" si="10"/>
        <v>5.3989202159568088E-2</v>
      </c>
      <c r="AC41" s="76">
        <v>0</v>
      </c>
      <c r="AD41" s="96">
        <f t="shared" si="11"/>
        <v>0</v>
      </c>
      <c r="AE41" s="133">
        <v>0</v>
      </c>
      <c r="AF41" s="133">
        <v>0</v>
      </c>
      <c r="AG41" s="133">
        <v>0</v>
      </c>
      <c r="AH41" s="133">
        <v>0</v>
      </c>
      <c r="AI41" s="259"/>
      <c r="AJ41" s="259"/>
    </row>
    <row r="42" spans="1:36" s="77" customFormat="1" x14ac:dyDescent="0.2">
      <c r="A42" s="76" t="s">
        <v>123</v>
      </c>
      <c r="B42" s="76" t="s">
        <v>124</v>
      </c>
      <c r="C42" s="223">
        <v>1531</v>
      </c>
      <c r="D42" s="223">
        <v>1731</v>
      </c>
      <c r="E42" s="223">
        <v>1575</v>
      </c>
      <c r="F42" s="223">
        <v>1512</v>
      </c>
      <c r="G42" s="225">
        <v>444</v>
      </c>
      <c r="H42" s="223">
        <v>1087</v>
      </c>
      <c r="I42" s="226">
        <f t="shared" si="0"/>
        <v>0.70999346832135857</v>
      </c>
      <c r="J42" s="230" t="str">
        <f t="shared" si="1"/>
        <v>68.7% - 73.2%</v>
      </c>
      <c r="K42" s="223">
        <v>487</v>
      </c>
      <c r="L42" s="223">
        <v>1240</v>
      </c>
      <c r="M42" s="226">
        <f t="shared" si="2"/>
        <v>0.71634893125361065</v>
      </c>
      <c r="N42" s="230" t="str">
        <f t="shared" si="3"/>
        <v>69.5% - 73.7%</v>
      </c>
      <c r="O42" s="223">
        <v>435</v>
      </c>
      <c r="P42" s="223">
        <v>1140</v>
      </c>
      <c r="Q42" s="226">
        <f t="shared" si="4"/>
        <v>0.72380952380952379</v>
      </c>
      <c r="R42" s="230" t="str">
        <f t="shared" si="5"/>
        <v>70.1% - 74.5%</v>
      </c>
      <c r="S42" s="223">
        <v>391</v>
      </c>
      <c r="T42" s="223">
        <v>1121</v>
      </c>
      <c r="U42" s="226">
        <f t="shared" si="6"/>
        <v>0.7414021164021164</v>
      </c>
      <c r="V42" s="231" t="str">
        <f t="shared" si="7"/>
        <v>71.9% - 76.3%</v>
      </c>
      <c r="W42" s="385">
        <v>0</v>
      </c>
      <c r="X42" s="226">
        <f t="shared" si="8"/>
        <v>0</v>
      </c>
      <c r="Y42" s="384">
        <v>4</v>
      </c>
      <c r="Z42" s="226">
        <f t="shared" si="9"/>
        <v>2.3108030040439051E-3</v>
      </c>
      <c r="AA42" s="384">
        <v>0</v>
      </c>
      <c r="AB42" s="226">
        <f t="shared" si="10"/>
        <v>0</v>
      </c>
      <c r="AC42" s="76">
        <v>0</v>
      </c>
      <c r="AD42" s="96">
        <f t="shared" si="11"/>
        <v>0</v>
      </c>
      <c r="AE42" s="133">
        <v>0</v>
      </c>
      <c r="AF42" s="133">
        <v>0</v>
      </c>
      <c r="AG42" s="133">
        <v>0</v>
      </c>
      <c r="AH42" s="133">
        <v>0</v>
      </c>
      <c r="AI42" s="259"/>
      <c r="AJ42" s="259"/>
    </row>
    <row r="43" spans="1:36" s="77" customFormat="1" x14ac:dyDescent="0.2">
      <c r="A43" s="76" t="s">
        <v>125</v>
      </c>
      <c r="B43" s="76" t="s">
        <v>1349</v>
      </c>
      <c r="C43" s="223">
        <v>1062</v>
      </c>
      <c r="D43" s="223">
        <v>906</v>
      </c>
      <c r="E43" s="223">
        <v>668</v>
      </c>
      <c r="F43" s="223">
        <v>863</v>
      </c>
      <c r="G43" s="225">
        <v>277</v>
      </c>
      <c r="H43" s="223">
        <v>785</v>
      </c>
      <c r="I43" s="226">
        <f t="shared" si="0"/>
        <v>0.73917137476459516</v>
      </c>
      <c r="J43" s="230" t="str">
        <f t="shared" si="1"/>
        <v>71.2% - 76.5%</v>
      </c>
      <c r="K43" s="223">
        <v>238</v>
      </c>
      <c r="L43" s="223">
        <v>668</v>
      </c>
      <c r="M43" s="226">
        <f t="shared" si="2"/>
        <v>0.73730684326710816</v>
      </c>
      <c r="N43" s="230" t="str">
        <f t="shared" si="3"/>
        <v>70.8% - 76.5%</v>
      </c>
      <c r="O43" s="223">
        <v>184</v>
      </c>
      <c r="P43" s="223">
        <v>484</v>
      </c>
      <c r="Q43" s="226"/>
      <c r="R43" s="230" t="str">
        <f t="shared" si="5"/>
        <v/>
      </c>
      <c r="S43" s="223">
        <v>291</v>
      </c>
      <c r="T43" s="223">
        <v>572</v>
      </c>
      <c r="U43" s="226">
        <f t="shared" si="6"/>
        <v>0.66280417149478565</v>
      </c>
      <c r="V43" s="231" t="str">
        <f t="shared" si="7"/>
        <v>63.1% - 69.4%</v>
      </c>
      <c r="W43" s="385">
        <v>0</v>
      </c>
      <c r="X43" s="226">
        <f t="shared" si="8"/>
        <v>0</v>
      </c>
      <c r="Y43" s="384">
        <v>0</v>
      </c>
      <c r="Z43" s="226">
        <f t="shared" si="9"/>
        <v>0</v>
      </c>
      <c r="AA43" s="384">
        <v>0</v>
      </c>
      <c r="AB43" s="226"/>
      <c r="AC43" s="76">
        <v>0</v>
      </c>
      <c r="AD43" s="96">
        <f t="shared" si="11"/>
        <v>0</v>
      </c>
      <c r="AE43" s="133">
        <v>0</v>
      </c>
      <c r="AF43" s="133">
        <v>0</v>
      </c>
      <c r="AG43" s="133">
        <v>1</v>
      </c>
      <c r="AH43" s="133">
        <v>0</v>
      </c>
      <c r="AI43" s="259"/>
      <c r="AJ43" s="259"/>
    </row>
    <row r="44" spans="1:36" s="77" customFormat="1" x14ac:dyDescent="0.2">
      <c r="A44" s="76" t="s">
        <v>126</v>
      </c>
      <c r="B44" s="76" t="s">
        <v>127</v>
      </c>
      <c r="C44" s="223">
        <v>1153</v>
      </c>
      <c r="D44" s="223">
        <v>1264</v>
      </c>
      <c r="E44" s="223">
        <v>1231</v>
      </c>
      <c r="F44" s="223">
        <v>1195</v>
      </c>
      <c r="G44" s="225">
        <v>186</v>
      </c>
      <c r="H44" s="223">
        <v>967</v>
      </c>
      <c r="I44" s="226">
        <f t="shared" si="0"/>
        <v>0.83868169991326968</v>
      </c>
      <c r="J44" s="230" t="str">
        <f t="shared" si="1"/>
        <v>81.6% - 85.9%</v>
      </c>
      <c r="K44" s="223">
        <v>206</v>
      </c>
      <c r="L44" s="223">
        <v>1058</v>
      </c>
      <c r="M44" s="226">
        <f t="shared" si="2"/>
        <v>0.83702531645569622</v>
      </c>
      <c r="N44" s="230" t="str">
        <f t="shared" si="3"/>
        <v>81.6% - 85.6%</v>
      </c>
      <c r="O44" s="223">
        <v>192</v>
      </c>
      <c r="P44" s="223">
        <v>1039</v>
      </c>
      <c r="Q44" s="226">
        <f t="shared" si="4"/>
        <v>0.84402924451665318</v>
      </c>
      <c r="R44" s="230" t="str">
        <f t="shared" si="5"/>
        <v>82.3% - 86.3%</v>
      </c>
      <c r="S44" s="223">
        <v>195</v>
      </c>
      <c r="T44" s="223">
        <v>1000</v>
      </c>
      <c r="U44" s="226">
        <f t="shared" si="6"/>
        <v>0.83682008368200833</v>
      </c>
      <c r="V44" s="231" t="str">
        <f t="shared" si="7"/>
        <v>81.5% - 85.7%</v>
      </c>
      <c r="W44" s="385">
        <v>0</v>
      </c>
      <c r="X44" s="226">
        <f t="shared" si="8"/>
        <v>0</v>
      </c>
      <c r="Y44" s="384">
        <v>0</v>
      </c>
      <c r="Z44" s="226">
        <f t="shared" si="9"/>
        <v>0</v>
      </c>
      <c r="AA44" s="384">
        <v>0</v>
      </c>
      <c r="AB44" s="226">
        <f t="shared" si="10"/>
        <v>0</v>
      </c>
      <c r="AC44" s="76">
        <v>0</v>
      </c>
      <c r="AD44" s="96">
        <f t="shared" si="11"/>
        <v>0</v>
      </c>
      <c r="AE44" s="133">
        <v>0</v>
      </c>
      <c r="AF44" s="133">
        <v>0</v>
      </c>
      <c r="AG44" s="133">
        <v>0</v>
      </c>
      <c r="AH44" s="133">
        <v>0</v>
      </c>
      <c r="AI44" s="259"/>
      <c r="AJ44" s="259"/>
    </row>
    <row r="45" spans="1:36" s="77" customFormat="1" x14ac:dyDescent="0.2">
      <c r="A45" s="76" t="s">
        <v>128</v>
      </c>
      <c r="B45" s="76" t="s">
        <v>1517</v>
      </c>
      <c r="C45" s="223">
        <v>1360</v>
      </c>
      <c r="D45" s="223">
        <v>1392</v>
      </c>
      <c r="E45" s="223">
        <v>2441</v>
      </c>
      <c r="F45" s="223">
        <v>2313</v>
      </c>
      <c r="G45" s="225">
        <v>181</v>
      </c>
      <c r="H45" s="223">
        <v>1164</v>
      </c>
      <c r="I45" s="226">
        <f t="shared" si="0"/>
        <v>0.85588235294117643</v>
      </c>
      <c r="J45" s="230" t="str">
        <f t="shared" si="1"/>
        <v>83.6% - 87.4%</v>
      </c>
      <c r="K45" s="223">
        <v>208</v>
      </c>
      <c r="L45" s="223">
        <v>1163</v>
      </c>
      <c r="M45" s="226">
        <f t="shared" si="2"/>
        <v>0.83548850574712641</v>
      </c>
      <c r="N45" s="230" t="str">
        <f t="shared" si="3"/>
        <v>81.5% - 85.4%</v>
      </c>
      <c r="O45" s="223">
        <v>422</v>
      </c>
      <c r="P45" s="223">
        <v>2005</v>
      </c>
      <c r="Q45" s="226">
        <f t="shared" si="4"/>
        <v>0.82138467841048746</v>
      </c>
      <c r="R45" s="230" t="str">
        <f t="shared" si="5"/>
        <v>80.6% - 83.6%</v>
      </c>
      <c r="S45" s="223">
        <v>399</v>
      </c>
      <c r="T45" s="223">
        <v>1885</v>
      </c>
      <c r="U45" s="226">
        <f t="shared" si="6"/>
        <v>0.81495892779939472</v>
      </c>
      <c r="V45" s="231" t="str">
        <f t="shared" si="7"/>
        <v>79.9% - 83.0%</v>
      </c>
      <c r="W45" s="385">
        <v>15</v>
      </c>
      <c r="X45" s="226">
        <f t="shared" si="8"/>
        <v>1.1029411764705883E-2</v>
      </c>
      <c r="Y45" s="384">
        <v>21</v>
      </c>
      <c r="Z45" s="226">
        <f t="shared" si="9"/>
        <v>1.5086206896551725E-2</v>
      </c>
      <c r="AA45" s="384">
        <v>14</v>
      </c>
      <c r="AB45" s="226">
        <f t="shared" si="10"/>
        <v>5.7353543629659973E-3</v>
      </c>
      <c r="AC45" s="76">
        <v>29</v>
      </c>
      <c r="AD45" s="96">
        <f t="shared" si="11"/>
        <v>1.2537829658452227E-2</v>
      </c>
      <c r="AE45" s="133">
        <v>0</v>
      </c>
      <c r="AF45" s="133">
        <v>0</v>
      </c>
      <c r="AG45" s="133">
        <v>0</v>
      </c>
      <c r="AH45" s="133">
        <v>0</v>
      </c>
      <c r="AI45" s="259"/>
      <c r="AJ45" s="259"/>
    </row>
    <row r="46" spans="1:36" s="77" customFormat="1" x14ac:dyDescent="0.2">
      <c r="A46" s="76" t="s">
        <v>129</v>
      </c>
      <c r="B46" s="76" t="s">
        <v>130</v>
      </c>
      <c r="C46" s="223">
        <v>428</v>
      </c>
      <c r="D46" s="223">
        <v>469</v>
      </c>
      <c r="E46" s="223">
        <v>502</v>
      </c>
      <c r="F46" s="223">
        <v>456</v>
      </c>
      <c r="G46" s="225">
        <v>132</v>
      </c>
      <c r="H46" s="223">
        <v>296</v>
      </c>
      <c r="I46" s="226">
        <f t="shared" si="0"/>
        <v>0.69158878504672894</v>
      </c>
      <c r="J46" s="230" t="str">
        <f t="shared" si="1"/>
        <v>64.6% - 73.3%</v>
      </c>
      <c r="K46" s="223">
        <v>139</v>
      </c>
      <c r="L46" s="223">
        <v>330</v>
      </c>
      <c r="M46" s="226">
        <f t="shared" si="2"/>
        <v>0.70362473347547971</v>
      </c>
      <c r="N46" s="230" t="str">
        <f t="shared" si="3"/>
        <v>66.1% - 74.3%</v>
      </c>
      <c r="O46" s="223">
        <v>152</v>
      </c>
      <c r="P46" s="223">
        <v>350</v>
      </c>
      <c r="Q46" s="226">
        <f t="shared" si="4"/>
        <v>0.6972111553784861</v>
      </c>
      <c r="R46" s="230" t="str">
        <f t="shared" si="5"/>
        <v>65.6% - 73.6%</v>
      </c>
      <c r="S46" s="223">
        <v>205</v>
      </c>
      <c r="T46" s="223">
        <v>251</v>
      </c>
      <c r="U46" s="226">
        <f t="shared" si="6"/>
        <v>0.55043859649122806</v>
      </c>
      <c r="V46" s="231" t="str">
        <f t="shared" si="7"/>
        <v>50.5% - 59.5%</v>
      </c>
      <c r="W46" s="385">
        <v>0</v>
      </c>
      <c r="X46" s="226">
        <f t="shared" si="8"/>
        <v>0</v>
      </c>
      <c r="Y46" s="384">
        <v>0</v>
      </c>
      <c r="Z46" s="226">
        <f t="shared" si="9"/>
        <v>0</v>
      </c>
      <c r="AA46" s="384">
        <v>0</v>
      </c>
      <c r="AB46" s="226">
        <f t="shared" si="10"/>
        <v>0</v>
      </c>
      <c r="AC46" s="76">
        <v>0</v>
      </c>
      <c r="AD46" s="96">
        <f t="shared" si="11"/>
        <v>0</v>
      </c>
      <c r="AE46" s="133">
        <v>0</v>
      </c>
      <c r="AF46" s="133">
        <v>0</v>
      </c>
      <c r="AG46" s="133">
        <v>0</v>
      </c>
      <c r="AH46" s="133">
        <v>0</v>
      </c>
      <c r="AI46" s="259"/>
      <c r="AJ46" s="259"/>
    </row>
    <row r="47" spans="1:36" s="77" customFormat="1" x14ac:dyDescent="0.2">
      <c r="A47" s="76" t="s">
        <v>131</v>
      </c>
      <c r="B47" s="76" t="s">
        <v>132</v>
      </c>
      <c r="C47" s="223">
        <v>422</v>
      </c>
      <c r="D47" s="223">
        <v>475</v>
      </c>
      <c r="E47" s="223">
        <v>495</v>
      </c>
      <c r="F47" s="223">
        <v>461</v>
      </c>
      <c r="G47" s="225">
        <v>171</v>
      </c>
      <c r="H47" s="223">
        <v>250</v>
      </c>
      <c r="I47" s="226">
        <f t="shared" si="0"/>
        <v>0.59241706161137442</v>
      </c>
      <c r="J47" s="230" t="str">
        <f t="shared" si="1"/>
        <v>54.5% - 63.8%</v>
      </c>
      <c r="K47" s="223">
        <v>163</v>
      </c>
      <c r="L47" s="223">
        <v>298</v>
      </c>
      <c r="M47" s="226">
        <f t="shared" si="2"/>
        <v>0.62736842105263158</v>
      </c>
      <c r="N47" s="230" t="str">
        <f t="shared" si="3"/>
        <v>58.3% - 67.0%</v>
      </c>
      <c r="O47" s="223">
        <v>169</v>
      </c>
      <c r="P47" s="223">
        <v>313</v>
      </c>
      <c r="Q47" s="226">
        <f t="shared" si="4"/>
        <v>0.63232323232323229</v>
      </c>
      <c r="R47" s="230" t="str">
        <f t="shared" si="5"/>
        <v>58.9% - 67.4%</v>
      </c>
      <c r="S47" s="223">
        <v>139</v>
      </c>
      <c r="T47" s="223">
        <v>304</v>
      </c>
      <c r="U47" s="226">
        <f t="shared" si="6"/>
        <v>0.65943600867678964</v>
      </c>
      <c r="V47" s="231" t="str">
        <f t="shared" si="7"/>
        <v>61.5% - 70.1%</v>
      </c>
      <c r="W47" s="385">
        <v>1</v>
      </c>
      <c r="X47" s="226">
        <f t="shared" si="8"/>
        <v>2.3696682464454978E-3</v>
      </c>
      <c r="Y47" s="384">
        <v>14</v>
      </c>
      <c r="Z47" s="226">
        <f t="shared" si="9"/>
        <v>2.9473684210526315E-2</v>
      </c>
      <c r="AA47" s="384">
        <v>13</v>
      </c>
      <c r="AB47" s="226">
        <f t="shared" si="10"/>
        <v>2.6262626262626262E-2</v>
      </c>
      <c r="AC47" s="76">
        <v>18</v>
      </c>
      <c r="AD47" s="96">
        <f t="shared" si="11"/>
        <v>3.9045553145336226E-2</v>
      </c>
      <c r="AE47" s="133">
        <v>0</v>
      </c>
      <c r="AF47" s="133">
        <v>0</v>
      </c>
      <c r="AG47" s="133">
        <v>0</v>
      </c>
      <c r="AH47" s="133">
        <v>0</v>
      </c>
      <c r="AI47" s="259"/>
      <c r="AJ47" s="259"/>
    </row>
    <row r="48" spans="1:36" s="77" customFormat="1" x14ac:dyDescent="0.2">
      <c r="A48" s="76" t="s">
        <v>133</v>
      </c>
      <c r="B48" s="76" t="s">
        <v>134</v>
      </c>
      <c r="C48" s="223">
        <v>1568</v>
      </c>
      <c r="D48" s="223">
        <v>1597</v>
      </c>
      <c r="E48" s="223">
        <v>1562</v>
      </c>
      <c r="F48" s="223">
        <v>1509</v>
      </c>
      <c r="G48" s="225">
        <v>334</v>
      </c>
      <c r="H48" s="223">
        <v>1234</v>
      </c>
      <c r="I48" s="226">
        <f t="shared" si="0"/>
        <v>0.78698979591836737</v>
      </c>
      <c r="J48" s="230" t="str">
        <f t="shared" si="1"/>
        <v>76.6% - 80.7%</v>
      </c>
      <c r="K48" s="223">
        <v>355</v>
      </c>
      <c r="L48" s="223">
        <v>1242</v>
      </c>
      <c r="M48" s="226">
        <f t="shared" si="2"/>
        <v>0.77770820288040077</v>
      </c>
      <c r="N48" s="230" t="str">
        <f t="shared" si="3"/>
        <v>75.7% - 79.7%</v>
      </c>
      <c r="O48" s="223">
        <v>376</v>
      </c>
      <c r="P48" s="223">
        <v>1186</v>
      </c>
      <c r="Q48" s="226">
        <f t="shared" si="4"/>
        <v>0.75928297055057614</v>
      </c>
      <c r="R48" s="230" t="str">
        <f t="shared" si="5"/>
        <v>73.7% - 78.0%</v>
      </c>
      <c r="S48" s="223">
        <v>367</v>
      </c>
      <c r="T48" s="223">
        <v>1142</v>
      </c>
      <c r="U48" s="226">
        <f t="shared" si="6"/>
        <v>0.75679257786613652</v>
      </c>
      <c r="V48" s="231" t="str">
        <f t="shared" si="7"/>
        <v>73.5% - 77.8%</v>
      </c>
      <c r="W48" s="385">
        <v>0</v>
      </c>
      <c r="X48" s="226">
        <f t="shared" si="8"/>
        <v>0</v>
      </c>
      <c r="Y48" s="384">
        <v>0</v>
      </c>
      <c r="Z48" s="226">
        <f t="shared" si="9"/>
        <v>0</v>
      </c>
      <c r="AA48" s="384">
        <v>0</v>
      </c>
      <c r="AB48" s="226">
        <f t="shared" si="10"/>
        <v>0</v>
      </c>
      <c r="AC48" s="76">
        <v>0</v>
      </c>
      <c r="AD48" s="96">
        <f t="shared" si="11"/>
        <v>0</v>
      </c>
      <c r="AE48" s="133">
        <v>0</v>
      </c>
      <c r="AF48" s="133">
        <v>0</v>
      </c>
      <c r="AG48" s="133">
        <v>0</v>
      </c>
      <c r="AH48" s="133">
        <v>0</v>
      </c>
      <c r="AI48" s="259"/>
      <c r="AJ48" s="259"/>
    </row>
    <row r="49" spans="1:36" s="77" customFormat="1" x14ac:dyDescent="0.2">
      <c r="A49" s="76" t="s">
        <v>135</v>
      </c>
      <c r="B49" s="76" t="s">
        <v>1447</v>
      </c>
      <c r="C49" s="223">
        <v>1941</v>
      </c>
      <c r="D49" s="223">
        <v>1161</v>
      </c>
      <c r="E49" s="223">
        <v>1096</v>
      </c>
      <c r="F49" s="223">
        <v>1044</v>
      </c>
      <c r="G49" s="225">
        <v>349</v>
      </c>
      <c r="H49" s="223">
        <v>1583</v>
      </c>
      <c r="I49" s="226">
        <f t="shared" si="0"/>
        <v>0.81555899021123135</v>
      </c>
      <c r="J49" s="230" t="str">
        <f t="shared" si="1"/>
        <v>79.8% - 83.2%</v>
      </c>
      <c r="K49" s="223">
        <v>235</v>
      </c>
      <c r="L49" s="223">
        <v>920</v>
      </c>
      <c r="M49" s="226">
        <f t="shared" si="2"/>
        <v>0.79242032730404821</v>
      </c>
      <c r="N49" s="230" t="str">
        <f t="shared" si="3"/>
        <v>76.8% - 81.5%</v>
      </c>
      <c r="O49" s="223">
        <v>248</v>
      </c>
      <c r="P49" s="223">
        <v>848</v>
      </c>
      <c r="Q49" s="226">
        <f t="shared" si="4"/>
        <v>0.77372262773722633</v>
      </c>
      <c r="R49" s="230" t="str">
        <f t="shared" si="5"/>
        <v>74.8% - 79.8%</v>
      </c>
      <c r="S49" s="223">
        <v>218</v>
      </c>
      <c r="T49" s="223">
        <v>824</v>
      </c>
      <c r="U49" s="226">
        <f t="shared" si="6"/>
        <v>0.78927203065134099</v>
      </c>
      <c r="V49" s="231" t="str">
        <f t="shared" si="7"/>
        <v>76.3% - 81.3%</v>
      </c>
      <c r="W49" s="385">
        <v>9</v>
      </c>
      <c r="X49" s="226">
        <f t="shared" si="8"/>
        <v>4.6367851622874804E-3</v>
      </c>
      <c r="Y49" s="384">
        <v>6</v>
      </c>
      <c r="Z49" s="226">
        <f t="shared" si="9"/>
        <v>5.1679586563307496E-3</v>
      </c>
      <c r="AA49" s="384">
        <v>0</v>
      </c>
      <c r="AB49" s="226">
        <f t="shared" si="10"/>
        <v>0</v>
      </c>
      <c r="AC49" s="76">
        <v>2</v>
      </c>
      <c r="AD49" s="96">
        <f t="shared" si="11"/>
        <v>1.9157088122605363E-3</v>
      </c>
      <c r="AE49" s="133">
        <v>0</v>
      </c>
      <c r="AF49" s="133">
        <v>0</v>
      </c>
      <c r="AG49" s="133">
        <v>0</v>
      </c>
      <c r="AH49" s="133">
        <v>0</v>
      </c>
      <c r="AI49" s="259"/>
      <c r="AJ49" s="259"/>
    </row>
    <row r="50" spans="1:36" s="77" customFormat="1" x14ac:dyDescent="0.2">
      <c r="A50" s="76" t="s">
        <v>136</v>
      </c>
      <c r="B50" s="76" t="s">
        <v>137</v>
      </c>
      <c r="C50" s="223">
        <v>1547</v>
      </c>
      <c r="D50" s="223">
        <v>1527</v>
      </c>
      <c r="E50" s="223">
        <v>1477</v>
      </c>
      <c r="F50" s="223">
        <v>1663</v>
      </c>
      <c r="G50" s="225">
        <v>126</v>
      </c>
      <c r="H50" s="223">
        <v>1421</v>
      </c>
      <c r="I50" s="226">
        <f t="shared" si="0"/>
        <v>0.91855203619909498</v>
      </c>
      <c r="J50" s="230" t="str">
        <f t="shared" si="1"/>
        <v>90.4% - 93.1%</v>
      </c>
      <c r="K50" s="223">
        <v>126</v>
      </c>
      <c r="L50" s="223">
        <v>1401</v>
      </c>
      <c r="M50" s="226">
        <f t="shared" si="2"/>
        <v>0.91748526522593321</v>
      </c>
      <c r="N50" s="230" t="str">
        <f t="shared" si="3"/>
        <v>90.3% - 93.0%</v>
      </c>
      <c r="O50" s="223">
        <v>97</v>
      </c>
      <c r="P50" s="223">
        <v>1380</v>
      </c>
      <c r="Q50" s="226">
        <f t="shared" si="4"/>
        <v>0.93432633716993907</v>
      </c>
      <c r="R50" s="230" t="str">
        <f t="shared" si="5"/>
        <v>92.1% - 94.6%</v>
      </c>
      <c r="S50" s="223">
        <v>129</v>
      </c>
      <c r="T50" s="223">
        <v>1534</v>
      </c>
      <c r="U50" s="226">
        <f t="shared" si="6"/>
        <v>0.92242934455802761</v>
      </c>
      <c r="V50" s="231" t="str">
        <f t="shared" si="7"/>
        <v>90.9% - 93.4%</v>
      </c>
      <c r="W50" s="385">
        <v>0</v>
      </c>
      <c r="X50" s="226">
        <f t="shared" si="8"/>
        <v>0</v>
      </c>
      <c r="Y50" s="384">
        <v>0</v>
      </c>
      <c r="Z50" s="226">
        <f t="shared" si="9"/>
        <v>0</v>
      </c>
      <c r="AA50" s="384">
        <v>0</v>
      </c>
      <c r="AB50" s="226">
        <f t="shared" si="10"/>
        <v>0</v>
      </c>
      <c r="AC50" s="76">
        <v>0</v>
      </c>
      <c r="AD50" s="96">
        <f t="shared" si="11"/>
        <v>0</v>
      </c>
      <c r="AE50" s="133">
        <v>0</v>
      </c>
      <c r="AF50" s="133">
        <v>0</v>
      </c>
      <c r="AG50" s="133">
        <v>0</v>
      </c>
      <c r="AH50" s="133">
        <v>0</v>
      </c>
      <c r="AI50" s="259"/>
      <c r="AJ50" s="259"/>
    </row>
    <row r="51" spans="1:36" s="77" customFormat="1" x14ac:dyDescent="0.2">
      <c r="A51" s="76" t="s">
        <v>138</v>
      </c>
      <c r="B51" s="76" t="s">
        <v>1350</v>
      </c>
      <c r="C51" s="223">
        <v>1358</v>
      </c>
      <c r="D51" s="223">
        <v>1486</v>
      </c>
      <c r="E51" s="223">
        <v>1310</v>
      </c>
      <c r="F51" s="223">
        <v>1330</v>
      </c>
      <c r="G51" s="225">
        <v>234</v>
      </c>
      <c r="H51" s="223">
        <v>1091</v>
      </c>
      <c r="I51" s="226">
        <f t="shared" si="0"/>
        <v>0.8033873343151694</v>
      </c>
      <c r="J51" s="230" t="str">
        <f t="shared" si="1"/>
        <v>78.1% - 82.4%</v>
      </c>
      <c r="K51" s="223">
        <v>280</v>
      </c>
      <c r="L51" s="223">
        <v>1191</v>
      </c>
      <c r="M51" s="226">
        <f t="shared" si="2"/>
        <v>0.80148048452220721</v>
      </c>
      <c r="N51" s="230" t="str">
        <f t="shared" si="3"/>
        <v>78.0% - 82.1%</v>
      </c>
      <c r="O51" s="223">
        <v>214</v>
      </c>
      <c r="P51" s="223">
        <v>1031</v>
      </c>
      <c r="Q51" s="226">
        <f t="shared" si="4"/>
        <v>0.78702290076335879</v>
      </c>
      <c r="R51" s="230" t="str">
        <f t="shared" si="5"/>
        <v>76.4% - 80.8%</v>
      </c>
      <c r="S51" s="223">
        <v>222</v>
      </c>
      <c r="T51" s="223">
        <v>1051</v>
      </c>
      <c r="U51" s="226">
        <f t="shared" si="6"/>
        <v>0.79022556390977439</v>
      </c>
      <c r="V51" s="231" t="str">
        <f t="shared" si="7"/>
        <v>76.8% - 81.1%</v>
      </c>
      <c r="W51" s="385">
        <v>33</v>
      </c>
      <c r="X51" s="226">
        <f t="shared" si="8"/>
        <v>2.4300441826215022E-2</v>
      </c>
      <c r="Y51" s="384">
        <v>15</v>
      </c>
      <c r="Z51" s="226">
        <f t="shared" si="9"/>
        <v>1.0094212651413189E-2</v>
      </c>
      <c r="AA51" s="384">
        <v>65</v>
      </c>
      <c r="AB51" s="226">
        <f t="shared" si="10"/>
        <v>4.9618320610687022E-2</v>
      </c>
      <c r="AC51" s="76">
        <v>57</v>
      </c>
      <c r="AD51" s="96">
        <f t="shared" si="11"/>
        <v>4.2857142857142858E-2</v>
      </c>
      <c r="AE51" s="133">
        <v>0</v>
      </c>
      <c r="AF51" s="133">
        <v>0</v>
      </c>
      <c r="AG51" s="133">
        <v>0</v>
      </c>
      <c r="AH51" s="133">
        <v>0</v>
      </c>
      <c r="AI51" s="259"/>
      <c r="AJ51" s="259"/>
    </row>
    <row r="52" spans="1:36" s="77" customFormat="1" x14ac:dyDescent="0.2">
      <c r="A52" s="76" t="s">
        <v>139</v>
      </c>
      <c r="B52" s="76" t="s">
        <v>140</v>
      </c>
      <c r="C52" s="223">
        <v>449</v>
      </c>
      <c r="D52" s="223">
        <v>476</v>
      </c>
      <c r="E52" s="223">
        <v>464</v>
      </c>
      <c r="F52" s="223">
        <v>487</v>
      </c>
      <c r="G52" s="225">
        <v>62</v>
      </c>
      <c r="H52" s="223">
        <v>384</v>
      </c>
      <c r="I52" s="226">
        <f t="shared" si="0"/>
        <v>0.85523385300668153</v>
      </c>
      <c r="J52" s="230" t="str">
        <f t="shared" si="1"/>
        <v>82.0% - 88.5%</v>
      </c>
      <c r="K52" s="223">
        <v>76</v>
      </c>
      <c r="L52" s="223">
        <v>395</v>
      </c>
      <c r="M52" s="226">
        <f t="shared" si="2"/>
        <v>0.82983193277310929</v>
      </c>
      <c r="N52" s="230" t="str">
        <f t="shared" si="3"/>
        <v>79.3% - 86.1%</v>
      </c>
      <c r="O52" s="223">
        <v>82</v>
      </c>
      <c r="P52" s="223">
        <v>378</v>
      </c>
      <c r="Q52" s="226">
        <f t="shared" si="4"/>
        <v>0.81465517241379315</v>
      </c>
      <c r="R52" s="230" t="str">
        <f t="shared" si="5"/>
        <v>77.7% - 84.7%</v>
      </c>
      <c r="S52" s="223">
        <v>76</v>
      </c>
      <c r="T52" s="223">
        <v>403</v>
      </c>
      <c r="U52" s="226">
        <f t="shared" si="6"/>
        <v>0.82751540041067762</v>
      </c>
      <c r="V52" s="231" t="str">
        <f t="shared" si="7"/>
        <v>79.1% - 85.8%</v>
      </c>
      <c r="W52" s="385">
        <v>3</v>
      </c>
      <c r="X52" s="226">
        <f t="shared" si="8"/>
        <v>6.6815144766146995E-3</v>
      </c>
      <c r="Y52" s="384">
        <v>5</v>
      </c>
      <c r="Z52" s="226">
        <f t="shared" si="9"/>
        <v>1.050420168067227E-2</v>
      </c>
      <c r="AA52" s="384">
        <v>4</v>
      </c>
      <c r="AB52" s="226">
        <f t="shared" si="10"/>
        <v>8.6206896551724137E-3</v>
      </c>
      <c r="AC52" s="76">
        <v>8</v>
      </c>
      <c r="AD52" s="96">
        <f t="shared" si="11"/>
        <v>1.6427104722792608E-2</v>
      </c>
      <c r="AE52" s="133">
        <v>0</v>
      </c>
      <c r="AF52" s="133">
        <v>0</v>
      </c>
      <c r="AG52" s="133">
        <v>0</v>
      </c>
      <c r="AH52" s="133">
        <v>0</v>
      </c>
      <c r="AI52" s="259"/>
      <c r="AJ52" s="259"/>
    </row>
    <row r="53" spans="1:36" s="77" customFormat="1" x14ac:dyDescent="0.2">
      <c r="A53" s="76" t="s">
        <v>141</v>
      </c>
      <c r="B53" s="76" t="s">
        <v>142</v>
      </c>
      <c r="C53" s="223">
        <v>2441</v>
      </c>
      <c r="D53" s="223">
        <v>2527</v>
      </c>
      <c r="E53" s="223">
        <v>2480</v>
      </c>
      <c r="F53" s="223">
        <v>2373</v>
      </c>
      <c r="G53" s="225">
        <v>716</v>
      </c>
      <c r="H53" s="223">
        <v>1718</v>
      </c>
      <c r="I53" s="226">
        <f t="shared" si="0"/>
        <v>0.70380991396968451</v>
      </c>
      <c r="J53" s="230" t="str">
        <f t="shared" si="1"/>
        <v>68.5% - 72.2%</v>
      </c>
      <c r="K53" s="223">
        <v>760</v>
      </c>
      <c r="L53" s="223">
        <v>1761</v>
      </c>
      <c r="M53" s="226">
        <f t="shared" si="2"/>
        <v>0.69687376335575779</v>
      </c>
      <c r="N53" s="230" t="str">
        <f t="shared" si="3"/>
        <v>67.9% - 71.4%</v>
      </c>
      <c r="O53" s="223">
        <v>638</v>
      </c>
      <c r="P53" s="223">
        <v>1573</v>
      </c>
      <c r="Q53" s="226"/>
      <c r="R53" s="230" t="str">
        <f t="shared" si="5"/>
        <v/>
      </c>
      <c r="S53" s="223">
        <v>657</v>
      </c>
      <c r="T53" s="223">
        <v>1521</v>
      </c>
      <c r="U53" s="226"/>
      <c r="V53" s="231" t="str">
        <f t="shared" si="7"/>
        <v/>
      </c>
      <c r="W53" s="385">
        <v>7</v>
      </c>
      <c r="X53" s="226">
        <f t="shared" si="8"/>
        <v>2.8676771814829987E-3</v>
      </c>
      <c r="Y53" s="384">
        <v>6</v>
      </c>
      <c r="Z53" s="226">
        <f t="shared" si="9"/>
        <v>2.3743569449940641E-3</v>
      </c>
      <c r="AA53" s="384">
        <v>269</v>
      </c>
      <c r="AB53" s="226">
        <f t="shared" si="10"/>
        <v>0.10846774193548388</v>
      </c>
      <c r="AC53" s="76">
        <v>195</v>
      </c>
      <c r="AD53" s="96">
        <f t="shared" si="11"/>
        <v>8.2174462705436158E-2</v>
      </c>
      <c r="AE53" s="133">
        <v>0</v>
      </c>
      <c r="AF53" s="133">
        <v>0</v>
      </c>
      <c r="AG53" s="133">
        <v>0</v>
      </c>
      <c r="AH53" s="133">
        <v>0</v>
      </c>
      <c r="AI53" s="259"/>
      <c r="AJ53" s="259"/>
    </row>
    <row r="54" spans="1:36" s="77" customFormat="1" x14ac:dyDescent="0.2">
      <c r="A54" s="76" t="s">
        <v>143</v>
      </c>
      <c r="B54" s="76" t="s">
        <v>1438</v>
      </c>
      <c r="C54" s="223">
        <v>1066</v>
      </c>
      <c r="D54" s="223">
        <v>1114</v>
      </c>
      <c r="E54" s="223"/>
      <c r="F54" s="223"/>
      <c r="G54" s="225">
        <v>235</v>
      </c>
      <c r="H54" s="223">
        <v>823</v>
      </c>
      <c r="I54" s="226">
        <f t="shared" si="0"/>
        <v>0.77204502814258913</v>
      </c>
      <c r="J54" s="230" t="str">
        <f t="shared" si="1"/>
        <v>74.6% - 79.6%</v>
      </c>
      <c r="K54" s="223">
        <v>254</v>
      </c>
      <c r="L54" s="223">
        <v>860</v>
      </c>
      <c r="M54" s="226">
        <f t="shared" si="2"/>
        <v>0.7719928186714542</v>
      </c>
      <c r="N54" s="230" t="str">
        <f t="shared" si="3"/>
        <v>74.6% - 79.6%</v>
      </c>
      <c r="O54" s="223"/>
      <c r="P54" s="223"/>
      <c r="Q54" s="226"/>
      <c r="R54" s="230" t="str">
        <f t="shared" si="5"/>
        <v/>
      </c>
      <c r="S54" s="223"/>
      <c r="T54" s="223"/>
      <c r="U54" s="226"/>
      <c r="V54" s="231" t="str">
        <f t="shared" si="7"/>
        <v/>
      </c>
      <c r="W54" s="385">
        <v>8</v>
      </c>
      <c r="X54" s="226">
        <f t="shared" si="8"/>
        <v>7.5046904315196998E-3</v>
      </c>
      <c r="Y54" s="384">
        <v>0</v>
      </c>
      <c r="Z54" s="226">
        <f t="shared" si="9"/>
        <v>0</v>
      </c>
      <c r="AA54" s="384"/>
      <c r="AB54" s="226"/>
      <c r="AC54" s="76"/>
      <c r="AD54" s="96"/>
      <c r="AE54" s="133">
        <v>0</v>
      </c>
      <c r="AF54" s="133">
        <v>0</v>
      </c>
      <c r="AG54" s="133"/>
      <c r="AH54" s="133"/>
      <c r="AI54" s="259"/>
      <c r="AJ54" s="259"/>
    </row>
    <row r="55" spans="1:36" s="77" customFormat="1" x14ac:dyDescent="0.2">
      <c r="A55" s="76" t="s">
        <v>144</v>
      </c>
      <c r="B55" s="76" t="s">
        <v>145</v>
      </c>
      <c r="C55" s="223">
        <v>612</v>
      </c>
      <c r="D55" s="223">
        <v>578</v>
      </c>
      <c r="E55" s="223">
        <v>567</v>
      </c>
      <c r="F55" s="223">
        <v>565</v>
      </c>
      <c r="G55" s="225">
        <v>114</v>
      </c>
      <c r="H55" s="223">
        <v>497</v>
      </c>
      <c r="I55" s="226">
        <f t="shared" si="0"/>
        <v>0.81209150326797386</v>
      </c>
      <c r="J55" s="230" t="str">
        <f t="shared" si="1"/>
        <v>77.9% - 84.1%</v>
      </c>
      <c r="K55" s="223">
        <v>116</v>
      </c>
      <c r="L55" s="223">
        <v>462</v>
      </c>
      <c r="M55" s="226">
        <f t="shared" si="2"/>
        <v>0.79930795847750868</v>
      </c>
      <c r="N55" s="230" t="str">
        <f t="shared" si="3"/>
        <v>76.5% - 83.0%</v>
      </c>
      <c r="O55" s="223">
        <v>116</v>
      </c>
      <c r="P55" s="223">
        <v>451</v>
      </c>
      <c r="Q55" s="226">
        <f t="shared" si="4"/>
        <v>0.79541446208112876</v>
      </c>
      <c r="R55" s="230" t="str">
        <f t="shared" si="5"/>
        <v>76.0% - 82.7%</v>
      </c>
      <c r="S55" s="223">
        <v>114</v>
      </c>
      <c r="T55" s="223">
        <v>451</v>
      </c>
      <c r="U55" s="226">
        <f t="shared" si="6"/>
        <v>0.7982300884955752</v>
      </c>
      <c r="V55" s="231" t="str">
        <f t="shared" si="7"/>
        <v>76.3% - 82.9%</v>
      </c>
      <c r="W55" s="385">
        <v>1</v>
      </c>
      <c r="X55" s="226">
        <f t="shared" si="8"/>
        <v>1.6339869281045752E-3</v>
      </c>
      <c r="Y55" s="384">
        <v>0</v>
      </c>
      <c r="Z55" s="226">
        <f t="shared" si="9"/>
        <v>0</v>
      </c>
      <c r="AA55" s="384">
        <v>0</v>
      </c>
      <c r="AB55" s="226">
        <f t="shared" si="10"/>
        <v>0</v>
      </c>
      <c r="AC55" s="76">
        <v>0</v>
      </c>
      <c r="AD55" s="96">
        <f t="shared" si="11"/>
        <v>0</v>
      </c>
      <c r="AE55" s="133">
        <v>0</v>
      </c>
      <c r="AF55" s="133">
        <v>0</v>
      </c>
      <c r="AG55" s="133">
        <v>0</v>
      </c>
      <c r="AH55" s="133">
        <v>0</v>
      </c>
      <c r="AI55" s="259"/>
      <c r="AJ55" s="259"/>
    </row>
    <row r="56" spans="1:36" s="77" customFormat="1" x14ac:dyDescent="0.2">
      <c r="A56" s="76" t="s">
        <v>146</v>
      </c>
      <c r="B56" s="76" t="s">
        <v>147</v>
      </c>
      <c r="C56" s="223">
        <v>1359</v>
      </c>
      <c r="D56" s="223">
        <v>1519</v>
      </c>
      <c r="E56" s="223">
        <v>1478</v>
      </c>
      <c r="F56" s="223">
        <v>1383</v>
      </c>
      <c r="G56" s="225">
        <v>124</v>
      </c>
      <c r="H56" s="223">
        <v>1235</v>
      </c>
      <c r="I56" s="226">
        <f t="shared" si="0"/>
        <v>0.90875643855776311</v>
      </c>
      <c r="J56" s="230" t="str">
        <f t="shared" si="1"/>
        <v>89.2% - 92.3%</v>
      </c>
      <c r="K56" s="223">
        <v>137</v>
      </c>
      <c r="L56" s="223">
        <v>1382</v>
      </c>
      <c r="M56" s="226">
        <f t="shared" si="2"/>
        <v>0.90980908492429224</v>
      </c>
      <c r="N56" s="230" t="str">
        <f t="shared" si="3"/>
        <v>89.4% - 92.3%</v>
      </c>
      <c r="O56" s="223">
        <v>122</v>
      </c>
      <c r="P56" s="223">
        <v>1356</v>
      </c>
      <c r="Q56" s="226">
        <f t="shared" si="4"/>
        <v>0.91745602165087958</v>
      </c>
      <c r="R56" s="230" t="str">
        <f t="shared" si="5"/>
        <v>90.2% - 93.0%</v>
      </c>
      <c r="S56" s="223">
        <v>125</v>
      </c>
      <c r="T56" s="223">
        <v>1258</v>
      </c>
      <c r="U56" s="226">
        <f t="shared" si="6"/>
        <v>0.90961677512653649</v>
      </c>
      <c r="V56" s="231" t="str">
        <f t="shared" si="7"/>
        <v>89.3% - 92.4%</v>
      </c>
      <c r="W56" s="385">
        <v>0</v>
      </c>
      <c r="X56" s="226">
        <f t="shared" si="8"/>
        <v>0</v>
      </c>
      <c r="Y56" s="384">
        <v>0</v>
      </c>
      <c r="Z56" s="226">
        <f t="shared" si="9"/>
        <v>0</v>
      </c>
      <c r="AA56" s="384">
        <v>0</v>
      </c>
      <c r="AB56" s="226">
        <f t="shared" si="10"/>
        <v>0</v>
      </c>
      <c r="AC56" s="76">
        <v>0</v>
      </c>
      <c r="AD56" s="96">
        <f t="shared" si="11"/>
        <v>0</v>
      </c>
      <c r="AE56" s="133">
        <v>0</v>
      </c>
      <c r="AF56" s="133">
        <v>0</v>
      </c>
      <c r="AG56" s="133">
        <v>0</v>
      </c>
      <c r="AH56" s="133">
        <v>0</v>
      </c>
      <c r="AI56" s="259"/>
      <c r="AJ56" s="259"/>
    </row>
    <row r="57" spans="1:36" s="77" customFormat="1" x14ac:dyDescent="0.2">
      <c r="A57" s="76" t="s">
        <v>148</v>
      </c>
      <c r="B57" s="76" t="s">
        <v>1351</v>
      </c>
      <c r="C57" s="223">
        <v>1402</v>
      </c>
      <c r="D57" s="223">
        <v>1399</v>
      </c>
      <c r="E57" s="223">
        <v>1392</v>
      </c>
      <c r="F57" s="223">
        <v>1317</v>
      </c>
      <c r="G57" s="225">
        <v>457</v>
      </c>
      <c r="H57" s="223">
        <v>945</v>
      </c>
      <c r="I57" s="226">
        <f t="shared" si="0"/>
        <v>0.67403708987161193</v>
      </c>
      <c r="J57" s="230" t="str">
        <f t="shared" si="1"/>
        <v>64.9% - 69.8%</v>
      </c>
      <c r="K57" s="223">
        <v>457</v>
      </c>
      <c r="L57" s="223">
        <v>942</v>
      </c>
      <c r="M57" s="226">
        <f t="shared" si="2"/>
        <v>0.6733380986418871</v>
      </c>
      <c r="N57" s="230" t="str">
        <f t="shared" si="3"/>
        <v>64.8% - 69.7%</v>
      </c>
      <c r="O57" s="223">
        <v>486</v>
      </c>
      <c r="P57" s="223">
        <v>906</v>
      </c>
      <c r="Q57" s="226">
        <f t="shared" si="4"/>
        <v>0.65086206896551724</v>
      </c>
      <c r="R57" s="230" t="str">
        <f t="shared" si="5"/>
        <v>62.5% - 67.5%</v>
      </c>
      <c r="S57" s="223">
        <v>453</v>
      </c>
      <c r="T57" s="223">
        <v>864</v>
      </c>
      <c r="U57" s="226">
        <f t="shared" si="6"/>
        <v>0.6560364464692483</v>
      </c>
      <c r="V57" s="231" t="str">
        <f t="shared" si="7"/>
        <v>63.0% - 68.1%</v>
      </c>
      <c r="W57" s="385">
        <v>0</v>
      </c>
      <c r="X57" s="226">
        <f t="shared" si="8"/>
        <v>0</v>
      </c>
      <c r="Y57" s="384">
        <v>0</v>
      </c>
      <c r="Z57" s="226">
        <f t="shared" si="9"/>
        <v>0</v>
      </c>
      <c r="AA57" s="384">
        <v>0</v>
      </c>
      <c r="AB57" s="226">
        <f t="shared" si="10"/>
        <v>0</v>
      </c>
      <c r="AC57" s="76">
        <v>0</v>
      </c>
      <c r="AD57" s="96">
        <f t="shared" si="11"/>
        <v>0</v>
      </c>
      <c r="AE57" s="133">
        <v>0</v>
      </c>
      <c r="AF57" s="133">
        <v>0</v>
      </c>
      <c r="AG57" s="133">
        <v>0</v>
      </c>
      <c r="AH57" s="133">
        <v>0</v>
      </c>
      <c r="AI57" s="259"/>
      <c r="AJ57" s="259"/>
    </row>
    <row r="58" spans="1:36" s="77" customFormat="1" x14ac:dyDescent="0.2">
      <c r="A58" s="76" t="s">
        <v>149</v>
      </c>
      <c r="B58" s="76" t="s">
        <v>1439</v>
      </c>
      <c r="C58" s="223">
        <v>1931</v>
      </c>
      <c r="D58" s="223">
        <v>2111</v>
      </c>
      <c r="E58" s="223">
        <v>2002</v>
      </c>
      <c r="F58" s="223">
        <v>1988</v>
      </c>
      <c r="G58" s="225">
        <v>219</v>
      </c>
      <c r="H58" s="223">
        <v>1581</v>
      </c>
      <c r="I58" s="226"/>
      <c r="J58" s="230" t="str">
        <f t="shared" si="1"/>
        <v/>
      </c>
      <c r="K58" s="223">
        <v>137</v>
      </c>
      <c r="L58" s="223">
        <v>1811</v>
      </c>
      <c r="M58" s="226"/>
      <c r="N58" s="230" t="str">
        <f t="shared" si="3"/>
        <v/>
      </c>
      <c r="O58" s="223">
        <v>136</v>
      </c>
      <c r="P58" s="223">
        <v>1720</v>
      </c>
      <c r="Q58" s="226"/>
      <c r="R58" s="230" t="str">
        <f t="shared" si="5"/>
        <v/>
      </c>
      <c r="S58" s="223">
        <v>159</v>
      </c>
      <c r="T58" s="223">
        <v>1703</v>
      </c>
      <c r="U58" s="226"/>
      <c r="V58" s="231" t="str">
        <f t="shared" si="7"/>
        <v/>
      </c>
      <c r="W58" s="385">
        <v>131</v>
      </c>
      <c r="X58" s="226">
        <f t="shared" si="8"/>
        <v>6.7840497151734847E-2</v>
      </c>
      <c r="Y58" s="384">
        <v>163</v>
      </c>
      <c r="Z58" s="226">
        <f t="shared" si="9"/>
        <v>7.7214590241591663E-2</v>
      </c>
      <c r="AA58" s="384">
        <v>146</v>
      </c>
      <c r="AB58" s="226">
        <f t="shared" si="10"/>
        <v>7.2927072927072928E-2</v>
      </c>
      <c r="AC58" s="76">
        <v>126</v>
      </c>
      <c r="AD58" s="96">
        <f t="shared" si="11"/>
        <v>6.3380281690140844E-2</v>
      </c>
      <c r="AE58" s="133">
        <v>0</v>
      </c>
      <c r="AF58" s="133">
        <v>0</v>
      </c>
      <c r="AG58" s="133">
        <v>0</v>
      </c>
      <c r="AH58" s="133">
        <v>0</v>
      </c>
      <c r="AI58" s="259"/>
      <c r="AJ58" s="259"/>
    </row>
    <row r="59" spans="1:36" s="77" customFormat="1" x14ac:dyDescent="0.2">
      <c r="A59" s="76" t="s">
        <v>150</v>
      </c>
      <c r="B59" s="76" t="s">
        <v>1352</v>
      </c>
      <c r="C59" s="223">
        <v>938</v>
      </c>
      <c r="D59" s="223">
        <v>952</v>
      </c>
      <c r="E59" s="223">
        <v>898</v>
      </c>
      <c r="F59" s="223">
        <v>922</v>
      </c>
      <c r="G59" s="225">
        <v>215</v>
      </c>
      <c r="H59" s="223">
        <v>714</v>
      </c>
      <c r="I59" s="226">
        <f t="shared" si="0"/>
        <v>0.76119402985074625</v>
      </c>
      <c r="J59" s="230" t="str">
        <f t="shared" si="1"/>
        <v>73.3% - 78.7%</v>
      </c>
      <c r="K59" s="223">
        <v>206</v>
      </c>
      <c r="L59" s="223">
        <v>743</v>
      </c>
      <c r="M59" s="226">
        <f t="shared" si="2"/>
        <v>0.78046218487394958</v>
      </c>
      <c r="N59" s="230" t="str">
        <f t="shared" si="3"/>
        <v>75.3% - 80.6%</v>
      </c>
      <c r="O59" s="223">
        <v>201</v>
      </c>
      <c r="P59" s="223">
        <v>691</v>
      </c>
      <c r="Q59" s="226">
        <f t="shared" si="4"/>
        <v>0.76948775055679286</v>
      </c>
      <c r="R59" s="230" t="str">
        <f t="shared" si="5"/>
        <v>74.1% - 79.6%</v>
      </c>
      <c r="S59" s="223">
        <v>189</v>
      </c>
      <c r="T59" s="223">
        <v>726</v>
      </c>
      <c r="U59" s="226">
        <f t="shared" si="6"/>
        <v>0.78741865509761388</v>
      </c>
      <c r="V59" s="231" t="str">
        <f t="shared" si="7"/>
        <v>76.0% - 81.3%</v>
      </c>
      <c r="W59" s="385">
        <v>9</v>
      </c>
      <c r="X59" s="226">
        <f t="shared" si="8"/>
        <v>9.5948827292110881E-3</v>
      </c>
      <c r="Y59" s="384">
        <v>3</v>
      </c>
      <c r="Z59" s="226">
        <f t="shared" si="9"/>
        <v>3.1512605042016808E-3</v>
      </c>
      <c r="AA59" s="384">
        <v>6</v>
      </c>
      <c r="AB59" s="226">
        <f t="shared" si="10"/>
        <v>6.6815144766146995E-3</v>
      </c>
      <c r="AC59" s="76">
        <v>7</v>
      </c>
      <c r="AD59" s="96">
        <f t="shared" si="11"/>
        <v>7.5921908893709323E-3</v>
      </c>
      <c r="AE59" s="133">
        <v>0</v>
      </c>
      <c r="AF59" s="133">
        <v>0</v>
      </c>
      <c r="AG59" s="133">
        <v>0</v>
      </c>
      <c r="AH59" s="133">
        <v>0</v>
      </c>
      <c r="AI59" s="259"/>
      <c r="AJ59" s="259"/>
    </row>
    <row r="60" spans="1:36" s="77" customFormat="1" x14ac:dyDescent="0.2">
      <c r="A60" s="76" t="s">
        <v>151</v>
      </c>
      <c r="B60" s="76" t="s">
        <v>1444</v>
      </c>
      <c r="C60" s="223">
        <v>292</v>
      </c>
      <c r="D60" s="223">
        <v>356</v>
      </c>
      <c r="E60" s="223">
        <v>332</v>
      </c>
      <c r="F60" s="223">
        <v>321</v>
      </c>
      <c r="G60" s="225">
        <v>66</v>
      </c>
      <c r="H60" s="223">
        <v>226</v>
      </c>
      <c r="I60" s="226">
        <f t="shared" si="0"/>
        <v>0.77397260273972601</v>
      </c>
      <c r="J60" s="230" t="str">
        <f t="shared" si="1"/>
        <v>72.3% - 81.8%</v>
      </c>
      <c r="K60" s="223">
        <v>79</v>
      </c>
      <c r="L60" s="223">
        <v>277</v>
      </c>
      <c r="M60" s="226">
        <f t="shared" si="2"/>
        <v>0.7780898876404494</v>
      </c>
      <c r="N60" s="230" t="str">
        <f t="shared" si="3"/>
        <v>73.2% - 81.8%</v>
      </c>
      <c r="O60" s="223">
        <v>90</v>
      </c>
      <c r="P60" s="223">
        <v>242</v>
      </c>
      <c r="Q60" s="226">
        <f t="shared" si="4"/>
        <v>0.72891566265060237</v>
      </c>
      <c r="R60" s="230" t="str">
        <f t="shared" si="5"/>
        <v>67.9% - 77.4%</v>
      </c>
      <c r="S60" s="223">
        <v>97</v>
      </c>
      <c r="T60" s="223">
        <v>224</v>
      </c>
      <c r="U60" s="226">
        <f t="shared" si="6"/>
        <v>0.69781931464174451</v>
      </c>
      <c r="V60" s="231" t="str">
        <f t="shared" si="7"/>
        <v>64.5% - 74.5%</v>
      </c>
      <c r="W60" s="385">
        <v>0</v>
      </c>
      <c r="X60" s="226">
        <f t="shared" si="8"/>
        <v>0</v>
      </c>
      <c r="Y60" s="384">
        <v>0</v>
      </c>
      <c r="Z60" s="226">
        <f t="shared" si="9"/>
        <v>0</v>
      </c>
      <c r="AA60" s="384">
        <v>0</v>
      </c>
      <c r="AB60" s="226">
        <f t="shared" si="10"/>
        <v>0</v>
      </c>
      <c r="AC60" s="76">
        <v>0</v>
      </c>
      <c r="AD60" s="96">
        <f t="shared" si="11"/>
        <v>0</v>
      </c>
      <c r="AE60" s="133">
        <v>0</v>
      </c>
      <c r="AF60" s="133">
        <v>0</v>
      </c>
      <c r="AG60" s="133">
        <v>0</v>
      </c>
      <c r="AH60" s="133">
        <v>0</v>
      </c>
      <c r="AI60" s="259"/>
      <c r="AJ60" s="259"/>
    </row>
    <row r="61" spans="1:36" s="77" customFormat="1" x14ac:dyDescent="0.2">
      <c r="A61" s="76" t="s">
        <v>152</v>
      </c>
      <c r="B61" s="76" t="s">
        <v>153</v>
      </c>
      <c r="C61" s="223">
        <v>545</v>
      </c>
      <c r="D61" s="223">
        <v>552</v>
      </c>
      <c r="E61" s="223">
        <v>524</v>
      </c>
      <c r="F61" s="223">
        <v>494</v>
      </c>
      <c r="G61" s="225">
        <v>153</v>
      </c>
      <c r="H61" s="223">
        <v>389</v>
      </c>
      <c r="I61" s="226">
        <f t="shared" si="0"/>
        <v>0.71376146788990824</v>
      </c>
      <c r="J61" s="230" t="str">
        <f t="shared" si="1"/>
        <v>67.4% - 75.0%</v>
      </c>
      <c r="K61" s="223">
        <v>168</v>
      </c>
      <c r="L61" s="223">
        <v>379</v>
      </c>
      <c r="M61" s="226">
        <f t="shared" si="2"/>
        <v>0.68659420289855078</v>
      </c>
      <c r="N61" s="230" t="str">
        <f t="shared" si="3"/>
        <v>64.7% - 72.4%</v>
      </c>
      <c r="O61" s="223">
        <v>135</v>
      </c>
      <c r="P61" s="223">
        <v>389</v>
      </c>
      <c r="Q61" s="226">
        <f t="shared" si="4"/>
        <v>0.74236641221374045</v>
      </c>
      <c r="R61" s="230" t="str">
        <f t="shared" si="5"/>
        <v>70.3% - 77.8%</v>
      </c>
      <c r="S61" s="223">
        <v>139</v>
      </c>
      <c r="T61" s="223">
        <v>353</v>
      </c>
      <c r="U61" s="226">
        <f t="shared" si="6"/>
        <v>0.71457489878542513</v>
      </c>
      <c r="V61" s="231" t="str">
        <f t="shared" si="7"/>
        <v>67.3% - 75.3%</v>
      </c>
      <c r="W61" s="385">
        <v>3</v>
      </c>
      <c r="X61" s="226">
        <f t="shared" si="8"/>
        <v>5.5045871559633031E-3</v>
      </c>
      <c r="Y61" s="384">
        <v>5</v>
      </c>
      <c r="Z61" s="226">
        <f t="shared" si="9"/>
        <v>9.057971014492754E-3</v>
      </c>
      <c r="AA61" s="384">
        <v>0</v>
      </c>
      <c r="AB61" s="226">
        <f t="shared" si="10"/>
        <v>0</v>
      </c>
      <c r="AC61" s="76">
        <v>2</v>
      </c>
      <c r="AD61" s="96">
        <f t="shared" si="11"/>
        <v>4.048582995951417E-3</v>
      </c>
      <c r="AE61" s="133">
        <v>0</v>
      </c>
      <c r="AF61" s="133">
        <v>0</v>
      </c>
      <c r="AG61" s="133">
        <v>0</v>
      </c>
      <c r="AH61" s="133">
        <v>0</v>
      </c>
      <c r="AI61" s="259"/>
      <c r="AJ61" s="259"/>
    </row>
    <row r="62" spans="1:36" s="77" customFormat="1" x14ac:dyDescent="0.2">
      <c r="A62" s="76" t="s">
        <v>154</v>
      </c>
      <c r="B62" s="76" t="s">
        <v>1446</v>
      </c>
      <c r="C62" s="223">
        <v>879</v>
      </c>
      <c r="D62" s="223">
        <v>915</v>
      </c>
      <c r="E62" s="223">
        <v>852</v>
      </c>
      <c r="F62" s="223">
        <v>879</v>
      </c>
      <c r="G62" s="225">
        <v>260</v>
      </c>
      <c r="H62" s="223">
        <v>601</v>
      </c>
      <c r="I62" s="226">
        <f t="shared" si="0"/>
        <v>0.68373151308304891</v>
      </c>
      <c r="J62" s="230" t="str">
        <f t="shared" si="1"/>
        <v>65.2% - 71.4%</v>
      </c>
      <c r="K62" s="223">
        <v>252</v>
      </c>
      <c r="L62" s="223">
        <v>643</v>
      </c>
      <c r="M62" s="226">
        <f t="shared" si="2"/>
        <v>0.70273224043715843</v>
      </c>
      <c r="N62" s="230" t="str">
        <f t="shared" si="3"/>
        <v>67.2% - 73.1%</v>
      </c>
      <c r="O62" s="223">
        <v>254</v>
      </c>
      <c r="P62" s="223">
        <v>566</v>
      </c>
      <c r="Q62" s="226">
        <f t="shared" si="4"/>
        <v>0.66431924882629112</v>
      </c>
      <c r="R62" s="230" t="str">
        <f t="shared" si="5"/>
        <v>63.2% - 69.5%</v>
      </c>
      <c r="S62" s="223">
        <v>237</v>
      </c>
      <c r="T62" s="223">
        <v>618</v>
      </c>
      <c r="U62" s="226">
        <f t="shared" si="6"/>
        <v>0.70307167235494883</v>
      </c>
      <c r="V62" s="231" t="str">
        <f t="shared" si="7"/>
        <v>67.2% - 73.2%</v>
      </c>
      <c r="W62" s="385">
        <v>18</v>
      </c>
      <c r="X62" s="226">
        <f t="shared" si="8"/>
        <v>2.0477815699658702E-2</v>
      </c>
      <c r="Y62" s="384">
        <v>20</v>
      </c>
      <c r="Z62" s="226">
        <f t="shared" si="9"/>
        <v>2.185792349726776E-2</v>
      </c>
      <c r="AA62" s="384">
        <v>32</v>
      </c>
      <c r="AB62" s="226">
        <f t="shared" si="10"/>
        <v>3.7558685446009391E-2</v>
      </c>
      <c r="AC62" s="76">
        <v>24</v>
      </c>
      <c r="AD62" s="96">
        <f t="shared" si="11"/>
        <v>2.7303754266211604E-2</v>
      </c>
      <c r="AE62" s="133">
        <v>0</v>
      </c>
      <c r="AF62" s="133">
        <v>0</v>
      </c>
      <c r="AG62" s="133">
        <v>0</v>
      </c>
      <c r="AH62" s="133">
        <v>0</v>
      </c>
      <c r="AI62" s="259"/>
      <c r="AJ62" s="259"/>
    </row>
    <row r="63" spans="1:36" s="77" customFormat="1" x14ac:dyDescent="0.2">
      <c r="A63" s="76" t="s">
        <v>155</v>
      </c>
      <c r="B63" s="76" t="s">
        <v>1448</v>
      </c>
      <c r="C63" s="223">
        <v>1337</v>
      </c>
      <c r="D63" s="223">
        <v>1249</v>
      </c>
      <c r="E63" s="223">
        <v>1192</v>
      </c>
      <c r="F63" s="223">
        <v>1284</v>
      </c>
      <c r="G63" s="225">
        <v>155</v>
      </c>
      <c r="H63" s="223">
        <v>1067</v>
      </c>
      <c r="I63" s="226"/>
      <c r="J63" s="230" t="str">
        <f t="shared" si="1"/>
        <v/>
      </c>
      <c r="K63" s="223">
        <v>153</v>
      </c>
      <c r="L63" s="223">
        <v>1033</v>
      </c>
      <c r="M63" s="226"/>
      <c r="N63" s="230" t="str">
        <f t="shared" si="3"/>
        <v/>
      </c>
      <c r="O63" s="223">
        <v>93</v>
      </c>
      <c r="P63" s="223">
        <v>1099</v>
      </c>
      <c r="Q63" s="226">
        <f t="shared" si="4"/>
        <v>0.92197986577181212</v>
      </c>
      <c r="R63" s="230" t="str">
        <f t="shared" si="5"/>
        <v>90.5% - 93.6%</v>
      </c>
      <c r="S63" s="223">
        <v>83</v>
      </c>
      <c r="T63" s="223">
        <v>1178</v>
      </c>
      <c r="U63" s="226">
        <f t="shared" si="6"/>
        <v>0.91744548286604366</v>
      </c>
      <c r="V63" s="231" t="str">
        <f t="shared" si="7"/>
        <v>90.1% - 93.1%</v>
      </c>
      <c r="W63" s="385">
        <v>115</v>
      </c>
      <c r="X63" s="226">
        <f t="shared" si="8"/>
        <v>8.6013462976813768E-2</v>
      </c>
      <c r="Y63" s="384">
        <v>63</v>
      </c>
      <c r="Z63" s="226">
        <f t="shared" si="9"/>
        <v>5.044035228182546E-2</v>
      </c>
      <c r="AA63" s="384">
        <v>0</v>
      </c>
      <c r="AB63" s="226">
        <f t="shared" si="10"/>
        <v>0</v>
      </c>
      <c r="AC63" s="76">
        <v>23</v>
      </c>
      <c r="AD63" s="96">
        <f t="shared" si="11"/>
        <v>1.791277258566978E-2</v>
      </c>
      <c r="AE63" s="133">
        <v>0</v>
      </c>
      <c r="AF63" s="133">
        <v>0</v>
      </c>
      <c r="AG63" s="133">
        <v>0</v>
      </c>
      <c r="AH63" s="133">
        <v>0</v>
      </c>
      <c r="AI63" s="259"/>
      <c r="AJ63" s="259"/>
    </row>
    <row r="64" spans="1:36" s="77" customFormat="1" x14ac:dyDescent="0.2">
      <c r="A64" s="76" t="s">
        <v>156</v>
      </c>
      <c r="B64" s="76" t="s">
        <v>157</v>
      </c>
      <c r="C64" s="223">
        <v>1440</v>
      </c>
      <c r="D64" s="223">
        <v>1476</v>
      </c>
      <c r="E64" s="223">
        <v>1422</v>
      </c>
      <c r="F64" s="223">
        <v>1400</v>
      </c>
      <c r="G64" s="225">
        <v>136</v>
      </c>
      <c r="H64" s="223">
        <v>1263</v>
      </c>
      <c r="I64" s="226">
        <f t="shared" si="0"/>
        <v>0.87708333333333333</v>
      </c>
      <c r="J64" s="230" t="str">
        <f t="shared" si="1"/>
        <v>85.9% - 89.3%</v>
      </c>
      <c r="K64" s="223">
        <v>146</v>
      </c>
      <c r="L64" s="223">
        <v>1287</v>
      </c>
      <c r="M64" s="226">
        <f t="shared" si="2"/>
        <v>0.87195121951219512</v>
      </c>
      <c r="N64" s="230" t="str">
        <f t="shared" si="3"/>
        <v>85.4% - 88.8%</v>
      </c>
      <c r="O64" s="223">
        <v>123</v>
      </c>
      <c r="P64" s="223">
        <v>1269</v>
      </c>
      <c r="Q64" s="226">
        <f t="shared" si="4"/>
        <v>0.89240506329113922</v>
      </c>
      <c r="R64" s="230" t="str">
        <f t="shared" si="5"/>
        <v>87.5% - 90.7%</v>
      </c>
      <c r="S64" s="223">
        <v>104</v>
      </c>
      <c r="T64" s="223">
        <v>1249</v>
      </c>
      <c r="U64" s="226">
        <f t="shared" si="6"/>
        <v>0.89214285714285713</v>
      </c>
      <c r="V64" s="231" t="str">
        <f t="shared" si="7"/>
        <v>87.5% - 90.7%</v>
      </c>
      <c r="W64" s="385">
        <v>41</v>
      </c>
      <c r="X64" s="226">
        <f t="shared" si="8"/>
        <v>2.8472222222222222E-2</v>
      </c>
      <c r="Y64" s="384">
        <v>43</v>
      </c>
      <c r="Z64" s="226">
        <f t="shared" si="9"/>
        <v>2.9132791327913278E-2</v>
      </c>
      <c r="AA64" s="384">
        <v>30</v>
      </c>
      <c r="AB64" s="226">
        <f t="shared" si="10"/>
        <v>2.1097046413502109E-2</v>
      </c>
      <c r="AC64" s="76">
        <v>47</v>
      </c>
      <c r="AD64" s="96">
        <f t="shared" si="11"/>
        <v>3.3571428571428572E-2</v>
      </c>
      <c r="AE64" s="133">
        <v>0</v>
      </c>
      <c r="AF64" s="133">
        <v>0</v>
      </c>
      <c r="AG64" s="133">
        <v>0</v>
      </c>
      <c r="AH64" s="133">
        <v>0</v>
      </c>
      <c r="AI64" s="259"/>
      <c r="AJ64" s="259"/>
    </row>
    <row r="65" spans="1:37" s="77" customFormat="1" x14ac:dyDescent="0.2">
      <c r="A65" s="76" t="s">
        <v>158</v>
      </c>
      <c r="B65" s="76" t="s">
        <v>1353</v>
      </c>
      <c r="C65" s="223">
        <v>1102</v>
      </c>
      <c r="D65" s="223">
        <v>1207</v>
      </c>
      <c r="E65" s="223">
        <v>1087</v>
      </c>
      <c r="F65" s="223">
        <v>1091</v>
      </c>
      <c r="G65" s="225">
        <v>334</v>
      </c>
      <c r="H65" s="223">
        <v>768</v>
      </c>
      <c r="I65" s="226">
        <f t="shared" si="0"/>
        <v>0.69691470054446458</v>
      </c>
      <c r="J65" s="230" t="str">
        <f t="shared" si="1"/>
        <v>66.9% - 72.3%</v>
      </c>
      <c r="K65" s="223">
        <v>342</v>
      </c>
      <c r="L65" s="223">
        <v>865</v>
      </c>
      <c r="M65" s="226">
        <f t="shared" si="2"/>
        <v>0.71665285832642911</v>
      </c>
      <c r="N65" s="230" t="str">
        <f t="shared" si="3"/>
        <v>69.1% - 74.1%</v>
      </c>
      <c r="O65" s="223">
        <v>359</v>
      </c>
      <c r="P65" s="223">
        <v>728</v>
      </c>
      <c r="Q65" s="226">
        <f t="shared" si="4"/>
        <v>0.6697332106715731</v>
      </c>
      <c r="R65" s="230" t="str">
        <f t="shared" si="5"/>
        <v>64.1% - 69.7%</v>
      </c>
      <c r="S65" s="223">
        <v>342</v>
      </c>
      <c r="T65" s="223">
        <v>749</v>
      </c>
      <c r="U65" s="226">
        <f t="shared" si="6"/>
        <v>0.68652612282309811</v>
      </c>
      <c r="V65" s="231" t="str">
        <f t="shared" si="7"/>
        <v>65.8% - 71.3%</v>
      </c>
      <c r="W65" s="385">
        <v>0</v>
      </c>
      <c r="X65" s="226">
        <f t="shared" si="8"/>
        <v>0</v>
      </c>
      <c r="Y65" s="384">
        <v>0</v>
      </c>
      <c r="Z65" s="226">
        <f t="shared" si="9"/>
        <v>0</v>
      </c>
      <c r="AA65" s="384">
        <v>0</v>
      </c>
      <c r="AB65" s="226">
        <f t="shared" si="10"/>
        <v>0</v>
      </c>
      <c r="AC65" s="76">
        <v>0</v>
      </c>
      <c r="AD65" s="96">
        <f t="shared" si="11"/>
        <v>0</v>
      </c>
      <c r="AE65" s="133">
        <v>0</v>
      </c>
      <c r="AF65" s="133">
        <v>0</v>
      </c>
      <c r="AG65" s="133">
        <v>0</v>
      </c>
      <c r="AH65" s="133">
        <v>0</v>
      </c>
      <c r="AI65" s="259"/>
      <c r="AJ65" s="259"/>
    </row>
    <row r="66" spans="1:37" s="77" customFormat="1" x14ac:dyDescent="0.2">
      <c r="A66" s="76" t="s">
        <v>159</v>
      </c>
      <c r="B66" s="76" t="s">
        <v>160</v>
      </c>
      <c r="C66" s="223">
        <v>2229</v>
      </c>
      <c r="D66" s="223">
        <v>2450</v>
      </c>
      <c r="E66" s="223">
        <v>2389</v>
      </c>
      <c r="F66" s="223">
        <v>2170</v>
      </c>
      <c r="G66" s="225">
        <v>558</v>
      </c>
      <c r="H66" s="223">
        <v>1671</v>
      </c>
      <c r="I66" s="226">
        <f t="shared" si="0"/>
        <v>0.74966352624495292</v>
      </c>
      <c r="J66" s="230" t="str">
        <f t="shared" si="1"/>
        <v>73.1% - 76.7%</v>
      </c>
      <c r="K66" s="223">
        <v>981</v>
      </c>
      <c r="L66" s="223">
        <v>1469</v>
      </c>
      <c r="M66" s="226">
        <f t="shared" si="2"/>
        <v>0.59959183673469385</v>
      </c>
      <c r="N66" s="230" t="str">
        <f t="shared" si="3"/>
        <v>58.0% - 61.9%</v>
      </c>
      <c r="O66" s="223">
        <v>629</v>
      </c>
      <c r="P66" s="223">
        <v>1544</v>
      </c>
      <c r="Q66" s="226"/>
      <c r="R66" s="230" t="str">
        <f t="shared" si="5"/>
        <v/>
      </c>
      <c r="S66" s="223">
        <v>590</v>
      </c>
      <c r="T66" s="223">
        <v>1431</v>
      </c>
      <c r="U66" s="226"/>
      <c r="V66" s="231" t="str">
        <f t="shared" si="7"/>
        <v/>
      </c>
      <c r="W66" s="385">
        <v>0</v>
      </c>
      <c r="X66" s="226">
        <f t="shared" si="8"/>
        <v>0</v>
      </c>
      <c r="Y66" s="384">
        <v>0</v>
      </c>
      <c r="Z66" s="226">
        <f t="shared" si="9"/>
        <v>0</v>
      </c>
      <c r="AA66" s="384">
        <v>216</v>
      </c>
      <c r="AB66" s="226">
        <f t="shared" si="10"/>
        <v>9.0414399330263712E-2</v>
      </c>
      <c r="AC66" s="76">
        <v>149</v>
      </c>
      <c r="AD66" s="96">
        <f t="shared" si="11"/>
        <v>6.866359447004608E-2</v>
      </c>
      <c r="AE66" s="133">
        <v>0</v>
      </c>
      <c r="AF66" s="133">
        <v>0</v>
      </c>
      <c r="AG66" s="133">
        <v>0</v>
      </c>
      <c r="AH66" s="133">
        <v>0</v>
      </c>
      <c r="AI66" s="259"/>
      <c r="AJ66" s="259"/>
    </row>
    <row r="67" spans="1:37" x14ac:dyDescent="0.2">
      <c r="A67" s="76" t="s">
        <v>161</v>
      </c>
      <c r="B67" s="76" t="s">
        <v>1449</v>
      </c>
      <c r="C67" s="223">
        <v>1900</v>
      </c>
      <c r="D67" s="223">
        <v>1963</v>
      </c>
      <c r="E67" s="223">
        <v>2116</v>
      </c>
      <c r="F67" s="223">
        <v>2029</v>
      </c>
      <c r="G67" s="225">
        <v>276</v>
      </c>
      <c r="H67" s="223">
        <v>1554</v>
      </c>
      <c r="I67" s="226">
        <f t="shared" si="0"/>
        <v>0.81789473684210523</v>
      </c>
      <c r="J67" s="230" t="str">
        <f t="shared" si="1"/>
        <v>80.0% - 83.5%</v>
      </c>
      <c r="K67" s="223">
        <v>147</v>
      </c>
      <c r="L67" s="223">
        <v>1396</v>
      </c>
      <c r="M67" s="226"/>
      <c r="N67" s="230" t="str">
        <f t="shared" si="3"/>
        <v/>
      </c>
      <c r="O67" s="223">
        <v>254</v>
      </c>
      <c r="P67" s="223">
        <v>1511</v>
      </c>
      <c r="Q67" s="226"/>
      <c r="R67" s="230" t="str">
        <f t="shared" si="5"/>
        <v/>
      </c>
      <c r="S67" s="223">
        <v>268</v>
      </c>
      <c r="T67" s="223">
        <v>1664</v>
      </c>
      <c r="U67" s="226">
        <f t="shared" si="6"/>
        <v>0.82010842779694426</v>
      </c>
      <c r="V67" s="231" t="str">
        <f t="shared" si="7"/>
        <v>80.3% - 83.6%</v>
      </c>
      <c r="W67" s="385">
        <v>70</v>
      </c>
      <c r="X67" s="226">
        <f t="shared" si="8"/>
        <v>3.6842105263157891E-2</v>
      </c>
      <c r="Y67" s="384">
        <v>420</v>
      </c>
      <c r="Z67" s="226">
        <f t="shared" si="9"/>
        <v>0.21395822720326033</v>
      </c>
      <c r="AA67" s="384">
        <v>351</v>
      </c>
      <c r="AB67" s="226">
        <f t="shared" si="10"/>
        <v>0.16587901701323252</v>
      </c>
      <c r="AC67" s="76">
        <v>97</v>
      </c>
      <c r="AD67" s="96">
        <f t="shared" si="11"/>
        <v>4.780680137999014E-2</v>
      </c>
      <c r="AE67" s="133">
        <v>0</v>
      </c>
      <c r="AF67" s="133">
        <v>0</v>
      </c>
      <c r="AG67" s="133">
        <v>0</v>
      </c>
      <c r="AH67" s="133">
        <v>0</v>
      </c>
      <c r="AK67" s="77"/>
    </row>
    <row r="68" spans="1:37" x14ac:dyDescent="0.2">
      <c r="A68" s="76" t="s">
        <v>162</v>
      </c>
      <c r="B68" s="76" t="s">
        <v>163</v>
      </c>
      <c r="C68" s="223">
        <v>1993</v>
      </c>
      <c r="D68" s="223">
        <v>2115</v>
      </c>
      <c r="E68" s="223">
        <v>2065</v>
      </c>
      <c r="F68" s="223">
        <v>2009</v>
      </c>
      <c r="G68" s="225">
        <v>932</v>
      </c>
      <c r="H68" s="223">
        <v>1061</v>
      </c>
      <c r="I68" s="226">
        <f t="shared" si="0"/>
        <v>0.53236327145007523</v>
      </c>
      <c r="J68" s="230" t="str">
        <f t="shared" si="1"/>
        <v>51.0% - 55.4%</v>
      </c>
      <c r="K68" s="223">
        <v>983</v>
      </c>
      <c r="L68" s="223">
        <v>1132</v>
      </c>
      <c r="M68" s="226">
        <f t="shared" si="2"/>
        <v>0.53522458628841607</v>
      </c>
      <c r="N68" s="230" t="str">
        <f t="shared" si="3"/>
        <v>51.4% - 55.6%</v>
      </c>
      <c r="O68" s="223">
        <v>988</v>
      </c>
      <c r="P68" s="223">
        <v>1077</v>
      </c>
      <c r="Q68" s="226">
        <f t="shared" si="4"/>
        <v>0.52154963680387412</v>
      </c>
      <c r="R68" s="230" t="str">
        <f t="shared" si="5"/>
        <v>50.0% - 54.3%</v>
      </c>
      <c r="S68" s="223">
        <v>989</v>
      </c>
      <c r="T68" s="223">
        <v>1020</v>
      </c>
      <c r="U68" s="226">
        <f t="shared" si="6"/>
        <v>0.50771528123444498</v>
      </c>
      <c r="V68" s="231" t="str">
        <f t="shared" si="7"/>
        <v>48.6% - 53.0%</v>
      </c>
      <c r="W68" s="385">
        <v>0</v>
      </c>
      <c r="X68" s="226">
        <f t="shared" si="8"/>
        <v>0</v>
      </c>
      <c r="Y68" s="384">
        <v>0</v>
      </c>
      <c r="Z68" s="226">
        <f t="shared" si="9"/>
        <v>0</v>
      </c>
      <c r="AA68" s="384">
        <v>0</v>
      </c>
      <c r="AB68" s="226">
        <f t="shared" si="10"/>
        <v>0</v>
      </c>
      <c r="AC68" s="76">
        <v>0</v>
      </c>
      <c r="AD68" s="96">
        <f t="shared" si="11"/>
        <v>0</v>
      </c>
      <c r="AE68" s="133">
        <v>0</v>
      </c>
      <c r="AF68" s="133">
        <v>0</v>
      </c>
      <c r="AG68" s="133">
        <v>0</v>
      </c>
      <c r="AH68" s="133">
        <v>0</v>
      </c>
      <c r="AK68" s="77"/>
    </row>
    <row r="69" spans="1:37" x14ac:dyDescent="0.2">
      <c r="A69" s="76" t="s">
        <v>1454</v>
      </c>
      <c r="B69" s="76" t="s">
        <v>1520</v>
      </c>
      <c r="C69" s="223"/>
      <c r="D69" s="223"/>
      <c r="E69" s="223">
        <v>1786</v>
      </c>
      <c r="F69" s="223">
        <v>1762</v>
      </c>
      <c r="G69" s="225"/>
      <c r="H69" s="223"/>
      <c r="I69" s="226"/>
      <c r="J69" s="230" t="str">
        <f t="shared" si="1"/>
        <v/>
      </c>
      <c r="K69" s="223"/>
      <c r="L69" s="223"/>
      <c r="M69" s="226"/>
      <c r="N69" s="230" t="str">
        <f t="shared" si="3"/>
        <v/>
      </c>
      <c r="O69" s="223">
        <v>173</v>
      </c>
      <c r="P69" s="223">
        <v>1577</v>
      </c>
      <c r="Q69" s="226">
        <f t="shared" si="4"/>
        <v>0.88297872340425532</v>
      </c>
      <c r="R69" s="230" t="str">
        <f t="shared" si="5"/>
        <v>86.7% - 89.7%</v>
      </c>
      <c r="S69" s="223">
        <v>151</v>
      </c>
      <c r="T69" s="223">
        <v>1568</v>
      </c>
      <c r="U69" s="226">
        <f t="shared" si="6"/>
        <v>0.88989784335981836</v>
      </c>
      <c r="V69" s="231" t="str">
        <f t="shared" si="7"/>
        <v>87.4% - 90.4%</v>
      </c>
      <c r="W69" s="385"/>
      <c r="X69" s="226"/>
      <c r="Y69" s="384"/>
      <c r="Z69" s="226"/>
      <c r="AA69" s="384">
        <v>36</v>
      </c>
      <c r="AB69" s="226">
        <f t="shared" si="10"/>
        <v>2.0156774916013438E-2</v>
      </c>
      <c r="AC69" s="76">
        <v>43</v>
      </c>
      <c r="AD69" s="96">
        <f t="shared" si="11"/>
        <v>2.4404086265607264E-2</v>
      </c>
      <c r="AG69" s="133">
        <v>0</v>
      </c>
      <c r="AH69" s="133">
        <v>0</v>
      </c>
      <c r="AK69" s="77"/>
    </row>
    <row r="70" spans="1:37" x14ac:dyDescent="0.2">
      <c r="A70" s="76" t="s">
        <v>164</v>
      </c>
      <c r="B70" s="76" t="s">
        <v>165</v>
      </c>
      <c r="C70" s="223">
        <v>1268</v>
      </c>
      <c r="D70" s="223">
        <v>1339</v>
      </c>
      <c r="E70" s="223">
        <v>1265</v>
      </c>
      <c r="F70" s="223">
        <v>1265</v>
      </c>
      <c r="G70" s="225">
        <v>291</v>
      </c>
      <c r="H70" s="223">
        <v>977</v>
      </c>
      <c r="I70" s="226">
        <f t="shared" si="0"/>
        <v>0.77050473186119872</v>
      </c>
      <c r="J70" s="230" t="str">
        <f t="shared" si="1"/>
        <v>74.7% - 79.3%</v>
      </c>
      <c r="K70" s="223">
        <v>328</v>
      </c>
      <c r="L70" s="223">
        <v>1011</v>
      </c>
      <c r="M70" s="226">
        <f t="shared" si="2"/>
        <v>0.75504107542942489</v>
      </c>
      <c r="N70" s="230" t="str">
        <f t="shared" si="3"/>
        <v>73.1% - 77.7%</v>
      </c>
      <c r="O70" s="223">
        <v>341</v>
      </c>
      <c r="P70" s="223">
        <v>924</v>
      </c>
      <c r="Q70" s="226">
        <f t="shared" si="4"/>
        <v>0.73043478260869565</v>
      </c>
      <c r="R70" s="230" t="str">
        <f t="shared" si="5"/>
        <v>70.5% - 75.4%</v>
      </c>
      <c r="S70" s="223">
        <v>284</v>
      </c>
      <c r="T70" s="223">
        <v>981</v>
      </c>
      <c r="U70" s="226">
        <f t="shared" si="6"/>
        <v>0.77549407114624502</v>
      </c>
      <c r="V70" s="231" t="str">
        <f t="shared" si="7"/>
        <v>75.2% - 79.8%</v>
      </c>
      <c r="W70" s="385">
        <v>0</v>
      </c>
      <c r="X70" s="226">
        <f t="shared" si="8"/>
        <v>0</v>
      </c>
      <c r="Y70" s="384">
        <v>0</v>
      </c>
      <c r="Z70" s="226">
        <f t="shared" si="9"/>
        <v>0</v>
      </c>
      <c r="AA70" s="384">
        <v>0</v>
      </c>
      <c r="AB70" s="226">
        <f t="shared" si="10"/>
        <v>0</v>
      </c>
      <c r="AC70" s="76">
        <v>0</v>
      </c>
      <c r="AD70" s="96">
        <f t="shared" si="11"/>
        <v>0</v>
      </c>
      <c r="AE70" s="133">
        <v>0</v>
      </c>
      <c r="AF70" s="133">
        <v>0</v>
      </c>
      <c r="AG70" s="133">
        <v>0</v>
      </c>
      <c r="AH70" s="133">
        <v>0</v>
      </c>
      <c r="AK70" s="77"/>
    </row>
    <row r="71" spans="1:37" x14ac:dyDescent="0.2">
      <c r="A71" s="76" t="s">
        <v>166</v>
      </c>
      <c r="B71" s="76" t="s">
        <v>167</v>
      </c>
      <c r="C71" s="223">
        <v>1402</v>
      </c>
      <c r="D71" s="223">
        <v>1470</v>
      </c>
      <c r="E71" s="223">
        <v>1415</v>
      </c>
      <c r="F71" s="223">
        <v>1421</v>
      </c>
      <c r="G71" s="225">
        <v>246</v>
      </c>
      <c r="H71" s="223">
        <v>1128</v>
      </c>
      <c r="I71" s="226">
        <f t="shared" si="0"/>
        <v>0.80456490727532093</v>
      </c>
      <c r="J71" s="230" t="str">
        <f t="shared" si="1"/>
        <v>78.3% - 82.4%</v>
      </c>
      <c r="K71" s="223">
        <v>237</v>
      </c>
      <c r="L71" s="223">
        <v>1201</v>
      </c>
      <c r="M71" s="226">
        <f t="shared" si="2"/>
        <v>0.81700680272108839</v>
      </c>
      <c r="N71" s="230" t="str">
        <f t="shared" si="3"/>
        <v>79.6% - 83.6%</v>
      </c>
      <c r="O71" s="223">
        <v>240</v>
      </c>
      <c r="P71" s="223">
        <v>1152</v>
      </c>
      <c r="Q71" s="226">
        <f t="shared" si="4"/>
        <v>0.81413427561837459</v>
      </c>
      <c r="R71" s="230" t="str">
        <f t="shared" si="5"/>
        <v>79.3% - 83.4%</v>
      </c>
      <c r="S71" s="223">
        <v>245</v>
      </c>
      <c r="T71" s="223">
        <v>1145</v>
      </c>
      <c r="U71" s="226">
        <f t="shared" si="6"/>
        <v>0.80577058409570723</v>
      </c>
      <c r="V71" s="231" t="str">
        <f t="shared" si="7"/>
        <v>78.4% - 82.6%</v>
      </c>
      <c r="W71" s="385">
        <v>28</v>
      </c>
      <c r="X71" s="226">
        <f t="shared" si="8"/>
        <v>1.9971469329529243E-2</v>
      </c>
      <c r="Y71" s="384">
        <v>32</v>
      </c>
      <c r="Z71" s="226">
        <f t="shared" si="9"/>
        <v>2.1768707482993196E-2</v>
      </c>
      <c r="AA71" s="384">
        <v>23</v>
      </c>
      <c r="AB71" s="226">
        <f t="shared" si="10"/>
        <v>1.6254416961130742E-2</v>
      </c>
      <c r="AC71" s="76">
        <v>31</v>
      </c>
      <c r="AD71" s="96">
        <f t="shared" si="11"/>
        <v>2.1815622800844477E-2</v>
      </c>
      <c r="AE71" s="133">
        <v>0</v>
      </c>
      <c r="AF71" s="133">
        <v>0</v>
      </c>
      <c r="AG71" s="133">
        <v>0</v>
      </c>
      <c r="AH71" s="133">
        <v>0</v>
      </c>
      <c r="AK71" s="77"/>
    </row>
    <row r="72" spans="1:37" x14ac:dyDescent="0.2">
      <c r="A72" s="76" t="s">
        <v>168</v>
      </c>
      <c r="B72" s="76" t="s">
        <v>1354</v>
      </c>
      <c r="C72" s="223">
        <v>1244</v>
      </c>
      <c r="D72" s="223">
        <v>1204</v>
      </c>
      <c r="E72" s="223">
        <v>1184</v>
      </c>
      <c r="F72" s="223">
        <v>1130</v>
      </c>
      <c r="G72" s="225">
        <v>383</v>
      </c>
      <c r="H72" s="223">
        <v>861</v>
      </c>
      <c r="I72" s="226">
        <f t="shared" si="0"/>
        <v>0.69212218649517687</v>
      </c>
      <c r="J72" s="230" t="str">
        <f t="shared" si="1"/>
        <v>66.6% - 71.7%</v>
      </c>
      <c r="K72" s="223">
        <v>380</v>
      </c>
      <c r="L72" s="223">
        <v>824</v>
      </c>
      <c r="M72" s="226">
        <f t="shared" si="2"/>
        <v>0.68438538205980071</v>
      </c>
      <c r="N72" s="230" t="str">
        <f t="shared" si="3"/>
        <v>65.8% - 71.0%</v>
      </c>
      <c r="O72" s="223">
        <v>397</v>
      </c>
      <c r="P72" s="223">
        <v>787</v>
      </c>
      <c r="Q72" s="226">
        <f t="shared" si="4"/>
        <v>0.66469594594594594</v>
      </c>
      <c r="R72" s="230" t="str">
        <f t="shared" si="5"/>
        <v>63.7% - 69.1%</v>
      </c>
      <c r="S72" s="223">
        <v>339</v>
      </c>
      <c r="T72" s="223">
        <v>767</v>
      </c>
      <c r="U72" s="226">
        <f t="shared" si="6"/>
        <v>0.67876106194690267</v>
      </c>
      <c r="V72" s="231" t="str">
        <f t="shared" si="7"/>
        <v>65.1% - 70.5%</v>
      </c>
      <c r="W72" s="385">
        <v>0</v>
      </c>
      <c r="X72" s="226">
        <f t="shared" si="8"/>
        <v>0</v>
      </c>
      <c r="Y72" s="384">
        <v>0</v>
      </c>
      <c r="Z72" s="226">
        <f t="shared" si="9"/>
        <v>0</v>
      </c>
      <c r="AA72" s="384">
        <v>0</v>
      </c>
      <c r="AB72" s="226">
        <f t="shared" si="10"/>
        <v>0</v>
      </c>
      <c r="AC72" s="76">
        <v>24</v>
      </c>
      <c r="AD72" s="96">
        <f t="shared" si="11"/>
        <v>2.1238938053097345E-2</v>
      </c>
      <c r="AE72" s="133">
        <v>0</v>
      </c>
      <c r="AF72" s="133">
        <v>0</v>
      </c>
      <c r="AG72" s="133">
        <v>0</v>
      </c>
      <c r="AH72" s="133">
        <v>0</v>
      </c>
      <c r="AK72" s="77"/>
    </row>
    <row r="73" spans="1:37" x14ac:dyDescent="0.2">
      <c r="A73" s="76" t="s">
        <v>169</v>
      </c>
      <c r="B73" s="76" t="s">
        <v>170</v>
      </c>
      <c r="C73" s="223">
        <v>675</v>
      </c>
      <c r="D73" s="223">
        <v>823</v>
      </c>
      <c r="E73" s="223">
        <v>640</v>
      </c>
      <c r="F73" s="223">
        <v>643</v>
      </c>
      <c r="G73" s="225">
        <v>214</v>
      </c>
      <c r="H73" s="223">
        <v>461</v>
      </c>
      <c r="I73" s="226">
        <f t="shared" si="0"/>
        <v>0.68296296296296299</v>
      </c>
      <c r="J73" s="230" t="str">
        <f t="shared" si="1"/>
        <v>64.7% - 71.7%</v>
      </c>
      <c r="K73" s="223">
        <v>123</v>
      </c>
      <c r="L73" s="223">
        <v>700</v>
      </c>
      <c r="M73" s="226">
        <f t="shared" si="2"/>
        <v>0.85054678007290396</v>
      </c>
      <c r="N73" s="230" t="str">
        <f t="shared" si="3"/>
        <v>82.5% - 87.3%</v>
      </c>
      <c r="O73" s="223">
        <v>225</v>
      </c>
      <c r="P73" s="223">
        <v>415</v>
      </c>
      <c r="Q73" s="226">
        <f t="shared" si="4"/>
        <v>0.6484375</v>
      </c>
      <c r="R73" s="230" t="str">
        <f t="shared" si="5"/>
        <v>61.1% - 68.4%</v>
      </c>
      <c r="S73" s="223">
        <v>221</v>
      </c>
      <c r="T73" s="223">
        <v>422</v>
      </c>
      <c r="U73" s="226">
        <f t="shared" si="6"/>
        <v>0.65629860031104204</v>
      </c>
      <c r="V73" s="231" t="str">
        <f t="shared" si="7"/>
        <v>61.9% - 69.2%</v>
      </c>
      <c r="W73" s="385">
        <v>0</v>
      </c>
      <c r="X73" s="226">
        <f t="shared" si="8"/>
        <v>0</v>
      </c>
      <c r="Y73" s="384">
        <v>0</v>
      </c>
      <c r="Z73" s="226">
        <f t="shared" si="9"/>
        <v>0</v>
      </c>
      <c r="AA73" s="384">
        <v>0</v>
      </c>
      <c r="AB73" s="226">
        <f t="shared" si="10"/>
        <v>0</v>
      </c>
      <c r="AC73" s="76">
        <v>0</v>
      </c>
      <c r="AD73" s="96">
        <f t="shared" si="11"/>
        <v>0</v>
      </c>
      <c r="AE73" s="133">
        <v>0</v>
      </c>
      <c r="AF73" s="133">
        <v>0</v>
      </c>
      <c r="AG73" s="133">
        <v>0</v>
      </c>
      <c r="AH73" s="133">
        <v>0</v>
      </c>
      <c r="AK73" s="77"/>
    </row>
    <row r="74" spans="1:37" x14ac:dyDescent="0.2">
      <c r="A74" s="76" t="s">
        <v>171</v>
      </c>
      <c r="B74" s="76" t="s">
        <v>172</v>
      </c>
      <c r="C74" s="223">
        <v>1163</v>
      </c>
      <c r="D74" s="223">
        <v>1212</v>
      </c>
      <c r="E74" s="223">
        <v>1177</v>
      </c>
      <c r="F74" s="223">
        <v>1074</v>
      </c>
      <c r="G74" s="225">
        <v>279</v>
      </c>
      <c r="H74" s="223">
        <v>842</v>
      </c>
      <c r="I74" s="226">
        <f t="shared" ref="I74:I137" si="12">H74/C74</f>
        <v>0.72398968185726564</v>
      </c>
      <c r="J74" s="230" t="str">
        <f t="shared" ref="J74:J137" si="13">IF(ISNUMBER(I74),TEXT(((2*H74)+(1.96^2)-(1.96*((1.96^2)+(4*H74*(100%-I74)))^0.5))/(2*(C74+(1.96^2))),"0.0%")&amp;" - "&amp;TEXT(((2*H74)+(1.96^2)+(1.96*((1.96^2)+(4*H74*(100%-I74)))^0.5))/(2*(C74+(1.96^2))),"0.0%"),"")</f>
        <v>69.8% - 74.9%</v>
      </c>
      <c r="K74" s="223">
        <v>279</v>
      </c>
      <c r="L74" s="223">
        <v>915</v>
      </c>
      <c r="M74" s="226">
        <f t="shared" ref="M74:M137" si="14">L74/D74</f>
        <v>0.75495049504950495</v>
      </c>
      <c r="N74" s="230" t="str">
        <f t="shared" ref="N74:N137" si="15">IF(ISNUMBER(M74),TEXT(((2*L74)+(1.96^2)-(1.96*((1.96^2)+(4*L74*(100%-M74)))^0.5))/(2*(D74+(1.96^2))),"0.0%")&amp;" - "&amp;TEXT(((2*L74)+(1.96^2)+(1.96*((1.96^2)+(4*L74*(100%-M74)))^0.5))/(2*(D74+(1.96^2))),"0.0%"),"")</f>
        <v>73.0% - 77.8%</v>
      </c>
      <c r="O74" s="223">
        <v>257</v>
      </c>
      <c r="P74" s="223">
        <v>903</v>
      </c>
      <c r="Q74" s="226">
        <f t="shared" ref="Q74:Q137" si="16">P74/E74</f>
        <v>0.76720475785896347</v>
      </c>
      <c r="R74" s="230" t="str">
        <f t="shared" ref="R74:R137" si="17">IF(ISNUMBER(Q74),TEXT(((2*P74)+(1.96^2)-(1.96*((1.96^2)+(4*P74*(100%-Q74)))^0.5))/(2*(E74+(1.96^2))),"0.0%")&amp;" - "&amp;TEXT(((2*P74)+(1.96^2)+(1.96*((1.96^2)+(4*P74*(100%-Q74)))^0.5))/(2*(E74+(1.96^2))),"0.0%"),"")</f>
        <v>74.2% - 79.0%</v>
      </c>
      <c r="S74" s="223">
        <v>211</v>
      </c>
      <c r="T74" s="223">
        <v>839</v>
      </c>
      <c r="U74" s="226">
        <f t="shared" ref="U74:U137" si="18">T74/F74</f>
        <v>0.78119180633147112</v>
      </c>
      <c r="V74" s="231" t="str">
        <f t="shared" ref="V74:V137" si="19">IF(ISNUMBER(U74),TEXT(((2*T74)+(1.96^2)-(1.96*((1.96^2)+(4*T74*(100%-U74)))^0.5))/(2*(F74+(1.96^2))),"0.0%")&amp;" - "&amp;TEXT(((2*T74)+(1.96^2)+(1.96*((1.96^2)+(4*T74*(100%-U74)))^0.5))/(2*(F74+(1.96^2))),"0.0%"),"")</f>
        <v>75.5% - 80.5%</v>
      </c>
      <c r="W74" s="385">
        <v>42</v>
      </c>
      <c r="X74" s="226">
        <f t="shared" ref="X74:X137" si="20">W74/C74</f>
        <v>3.6113499570077388E-2</v>
      </c>
      <c r="Y74" s="384">
        <v>18</v>
      </c>
      <c r="Z74" s="226">
        <f t="shared" ref="Z74:Z137" si="21">Y74/D74</f>
        <v>1.4851485148514851E-2</v>
      </c>
      <c r="AA74" s="384">
        <v>17</v>
      </c>
      <c r="AB74" s="226">
        <f t="shared" ref="AB74:AB137" si="22">AA74/E74</f>
        <v>1.4443500424808835E-2</v>
      </c>
      <c r="AC74" s="76">
        <v>24</v>
      </c>
      <c r="AD74" s="96">
        <f t="shared" si="11"/>
        <v>2.23463687150838E-2</v>
      </c>
      <c r="AE74" s="133">
        <v>0</v>
      </c>
      <c r="AF74" s="133">
        <v>0</v>
      </c>
      <c r="AG74" s="133">
        <v>0</v>
      </c>
      <c r="AH74" s="133">
        <v>0</v>
      </c>
      <c r="AK74" s="77"/>
    </row>
    <row r="75" spans="1:37" x14ac:dyDescent="0.2">
      <c r="A75" s="76" t="s">
        <v>173</v>
      </c>
      <c r="B75" s="76" t="s">
        <v>1445</v>
      </c>
      <c r="C75" s="223">
        <v>403</v>
      </c>
      <c r="D75" s="223">
        <v>411</v>
      </c>
      <c r="E75" s="223">
        <v>144</v>
      </c>
      <c r="F75" s="223"/>
      <c r="G75" s="225">
        <v>117</v>
      </c>
      <c r="H75" s="223">
        <v>286</v>
      </c>
      <c r="I75" s="226">
        <f t="shared" si="12"/>
        <v>0.70967741935483875</v>
      </c>
      <c r="J75" s="230" t="str">
        <f t="shared" si="13"/>
        <v>66.4% - 75.2%</v>
      </c>
      <c r="K75" s="223">
        <v>109</v>
      </c>
      <c r="L75" s="223">
        <v>302</v>
      </c>
      <c r="M75" s="226">
        <f t="shared" si="14"/>
        <v>0.73479318734793186</v>
      </c>
      <c r="N75" s="230" t="str">
        <f t="shared" si="15"/>
        <v>69.0% - 77.5%</v>
      </c>
      <c r="O75" s="223">
        <v>42</v>
      </c>
      <c r="P75" s="223">
        <v>102</v>
      </c>
      <c r="Q75" s="226"/>
      <c r="R75" s="230" t="str">
        <f t="shared" si="17"/>
        <v/>
      </c>
      <c r="S75" s="223"/>
      <c r="T75" s="223"/>
      <c r="U75" s="226"/>
      <c r="V75" s="231" t="str">
        <f t="shared" si="19"/>
        <v/>
      </c>
      <c r="W75" s="385">
        <v>0</v>
      </c>
      <c r="X75" s="226">
        <f t="shared" si="20"/>
        <v>0</v>
      </c>
      <c r="Y75" s="384">
        <v>0</v>
      </c>
      <c r="Z75" s="226">
        <f t="shared" si="21"/>
        <v>0</v>
      </c>
      <c r="AA75" s="384">
        <v>0</v>
      </c>
      <c r="AB75" s="226"/>
      <c r="AD75" s="96"/>
      <c r="AE75" s="133">
        <v>0</v>
      </c>
      <c r="AF75" s="133">
        <v>0</v>
      </c>
      <c r="AG75" s="133">
        <v>1</v>
      </c>
      <c r="AK75" s="77"/>
    </row>
    <row r="76" spans="1:37" x14ac:dyDescent="0.2">
      <c r="A76" s="76" t="s">
        <v>174</v>
      </c>
      <c r="B76" s="76" t="s">
        <v>175</v>
      </c>
      <c r="C76" s="223">
        <v>1533</v>
      </c>
      <c r="D76" s="223">
        <v>1657</v>
      </c>
      <c r="E76" s="223">
        <v>1616</v>
      </c>
      <c r="F76" s="223">
        <v>1519</v>
      </c>
      <c r="G76" s="225">
        <v>647</v>
      </c>
      <c r="H76" s="223">
        <v>886</v>
      </c>
      <c r="I76" s="226">
        <f t="shared" si="12"/>
        <v>0.57795172863666011</v>
      </c>
      <c r="J76" s="230" t="str">
        <f t="shared" si="13"/>
        <v>55.3% - 60.2%</v>
      </c>
      <c r="K76" s="223">
        <v>531</v>
      </c>
      <c r="L76" s="223">
        <v>1126</v>
      </c>
      <c r="M76" s="226">
        <f t="shared" si="14"/>
        <v>0.67954133977066988</v>
      </c>
      <c r="N76" s="230" t="str">
        <f t="shared" si="15"/>
        <v>65.7% - 70.2%</v>
      </c>
      <c r="O76" s="223">
        <v>520</v>
      </c>
      <c r="P76" s="223">
        <v>1096</v>
      </c>
      <c r="Q76" s="226">
        <f t="shared" si="16"/>
        <v>0.67821782178217827</v>
      </c>
      <c r="R76" s="230" t="str">
        <f t="shared" si="17"/>
        <v>65.5% - 70.1%</v>
      </c>
      <c r="S76" s="223">
        <v>520</v>
      </c>
      <c r="T76" s="223">
        <v>999</v>
      </c>
      <c r="U76" s="226">
        <f t="shared" si="18"/>
        <v>0.65766951942067153</v>
      </c>
      <c r="V76" s="231" t="str">
        <f t="shared" si="19"/>
        <v>63.3% - 68.1%</v>
      </c>
      <c r="W76" s="385">
        <v>0</v>
      </c>
      <c r="X76" s="226">
        <f t="shared" si="20"/>
        <v>0</v>
      </c>
      <c r="Y76" s="384">
        <v>0</v>
      </c>
      <c r="Z76" s="226">
        <f t="shared" si="21"/>
        <v>0</v>
      </c>
      <c r="AA76" s="384">
        <v>0</v>
      </c>
      <c r="AB76" s="226">
        <f t="shared" si="22"/>
        <v>0</v>
      </c>
      <c r="AC76" s="76">
        <v>0</v>
      </c>
      <c r="AD76" s="96">
        <f t="shared" ref="AD76:AD138" si="23">AC76/F76</f>
        <v>0</v>
      </c>
      <c r="AE76" s="133">
        <v>0</v>
      </c>
      <c r="AF76" s="133">
        <v>0</v>
      </c>
      <c r="AG76" s="133">
        <v>0</v>
      </c>
      <c r="AH76" s="133">
        <v>0</v>
      </c>
      <c r="AK76" s="77"/>
    </row>
    <row r="77" spans="1:37" x14ac:dyDescent="0.2">
      <c r="A77" s="76" t="s">
        <v>176</v>
      </c>
      <c r="B77" s="76" t="s">
        <v>177</v>
      </c>
      <c r="C77" s="223">
        <v>910</v>
      </c>
      <c r="D77" s="223">
        <v>954</v>
      </c>
      <c r="E77" s="223">
        <v>888</v>
      </c>
      <c r="F77" s="223">
        <v>930</v>
      </c>
      <c r="G77" s="225">
        <v>130</v>
      </c>
      <c r="H77" s="223">
        <v>717</v>
      </c>
      <c r="I77" s="226"/>
      <c r="J77" s="230" t="str">
        <f t="shared" si="13"/>
        <v/>
      </c>
      <c r="K77" s="223">
        <v>168</v>
      </c>
      <c r="L77" s="223">
        <v>722</v>
      </c>
      <c r="M77" s="226"/>
      <c r="N77" s="230" t="str">
        <f t="shared" si="15"/>
        <v/>
      </c>
      <c r="O77" s="223">
        <v>160</v>
      </c>
      <c r="P77" s="223">
        <v>674</v>
      </c>
      <c r="Q77" s="226"/>
      <c r="R77" s="230" t="str">
        <f t="shared" si="17"/>
        <v/>
      </c>
      <c r="S77" s="223">
        <v>122</v>
      </c>
      <c r="T77" s="223">
        <v>565</v>
      </c>
      <c r="U77" s="226"/>
      <c r="V77" s="231" t="str">
        <f t="shared" si="19"/>
        <v/>
      </c>
      <c r="W77" s="385">
        <v>63</v>
      </c>
      <c r="X77" s="226">
        <f t="shared" si="20"/>
        <v>6.9230769230769235E-2</v>
      </c>
      <c r="Y77" s="384">
        <v>64</v>
      </c>
      <c r="Z77" s="226">
        <f t="shared" si="21"/>
        <v>6.7085953878406712E-2</v>
      </c>
      <c r="AA77" s="384">
        <v>54</v>
      </c>
      <c r="AB77" s="226">
        <f t="shared" si="22"/>
        <v>6.0810810810810814E-2</v>
      </c>
      <c r="AC77" s="76">
        <v>243</v>
      </c>
      <c r="AD77" s="96">
        <f t="shared" si="23"/>
        <v>0.26129032258064516</v>
      </c>
      <c r="AE77" s="133">
        <v>0</v>
      </c>
      <c r="AF77" s="133">
        <v>0</v>
      </c>
      <c r="AG77" s="133">
        <v>0</v>
      </c>
      <c r="AH77" s="133">
        <v>0</v>
      </c>
      <c r="AK77" s="77"/>
    </row>
    <row r="78" spans="1:37" s="77" customFormat="1" x14ac:dyDescent="0.2">
      <c r="A78" s="76" t="s">
        <v>178</v>
      </c>
      <c r="B78" s="76" t="s">
        <v>1355</v>
      </c>
      <c r="C78" s="223">
        <v>1453</v>
      </c>
      <c r="D78" s="223">
        <v>1503</v>
      </c>
      <c r="E78" s="223">
        <v>1481</v>
      </c>
      <c r="F78" s="223">
        <v>1388</v>
      </c>
      <c r="G78" s="225">
        <v>264</v>
      </c>
      <c r="H78" s="223">
        <v>1189</v>
      </c>
      <c r="I78" s="226">
        <f t="shared" si="12"/>
        <v>0.81830695113558161</v>
      </c>
      <c r="J78" s="230" t="str">
        <f t="shared" si="13"/>
        <v>79.8% - 83.7%</v>
      </c>
      <c r="K78" s="223">
        <v>269</v>
      </c>
      <c r="L78" s="223">
        <v>1234</v>
      </c>
      <c r="M78" s="226">
        <f t="shared" si="14"/>
        <v>0.82102461743180311</v>
      </c>
      <c r="N78" s="230" t="str">
        <f t="shared" si="15"/>
        <v>80.1% - 84.0%</v>
      </c>
      <c r="O78" s="223">
        <v>281</v>
      </c>
      <c r="P78" s="223">
        <v>1200</v>
      </c>
      <c r="Q78" s="226">
        <f t="shared" si="16"/>
        <v>0.81026333558406483</v>
      </c>
      <c r="R78" s="230" t="str">
        <f t="shared" si="17"/>
        <v>79.0% - 82.9%</v>
      </c>
      <c r="S78" s="223">
        <v>247</v>
      </c>
      <c r="T78" s="223">
        <v>1141</v>
      </c>
      <c r="U78" s="226">
        <f t="shared" si="18"/>
        <v>0.8220461095100865</v>
      </c>
      <c r="V78" s="231" t="str">
        <f t="shared" si="19"/>
        <v>80.1% - 84.1%</v>
      </c>
      <c r="W78" s="385">
        <v>0</v>
      </c>
      <c r="X78" s="226">
        <f t="shared" si="20"/>
        <v>0</v>
      </c>
      <c r="Y78" s="384">
        <v>0</v>
      </c>
      <c r="Z78" s="226">
        <f t="shared" si="21"/>
        <v>0</v>
      </c>
      <c r="AA78" s="384">
        <v>0</v>
      </c>
      <c r="AB78" s="226">
        <f t="shared" si="22"/>
        <v>0</v>
      </c>
      <c r="AC78" s="76">
        <v>0</v>
      </c>
      <c r="AD78" s="96">
        <f t="shared" si="23"/>
        <v>0</v>
      </c>
      <c r="AE78" s="133">
        <v>0</v>
      </c>
      <c r="AF78" s="133">
        <v>0</v>
      </c>
      <c r="AG78" s="133">
        <v>0</v>
      </c>
      <c r="AH78" s="133">
        <v>0</v>
      </c>
      <c r="AI78" s="259"/>
      <c r="AJ78" s="259"/>
    </row>
    <row r="79" spans="1:37" s="77" customFormat="1" x14ac:dyDescent="0.2">
      <c r="A79" s="76" t="s">
        <v>179</v>
      </c>
      <c r="B79" s="76" t="s">
        <v>180</v>
      </c>
      <c r="C79" s="223">
        <v>1584</v>
      </c>
      <c r="D79" s="223">
        <v>1606</v>
      </c>
      <c r="E79" s="223">
        <v>1549</v>
      </c>
      <c r="F79" s="223">
        <v>1525</v>
      </c>
      <c r="G79" s="225">
        <v>254</v>
      </c>
      <c r="H79" s="223">
        <v>1267</v>
      </c>
      <c r="I79" s="226">
        <f t="shared" si="12"/>
        <v>0.79987373737373735</v>
      </c>
      <c r="J79" s="230" t="str">
        <f t="shared" si="13"/>
        <v>77.9% - 81.9%</v>
      </c>
      <c r="K79" s="223">
        <v>306</v>
      </c>
      <c r="L79" s="223">
        <v>1283</v>
      </c>
      <c r="M79" s="226">
        <f t="shared" si="14"/>
        <v>0.798879202988792</v>
      </c>
      <c r="N79" s="230" t="str">
        <f t="shared" si="15"/>
        <v>77.9% - 81.8%</v>
      </c>
      <c r="O79" s="223">
        <v>316</v>
      </c>
      <c r="P79" s="223">
        <v>1213</v>
      </c>
      <c r="Q79" s="226">
        <f t="shared" si="16"/>
        <v>0.78308586184635254</v>
      </c>
      <c r="R79" s="230" t="str">
        <f t="shared" si="17"/>
        <v>76.2% - 80.3%</v>
      </c>
      <c r="S79" s="223">
        <v>286</v>
      </c>
      <c r="T79" s="223">
        <v>1216</v>
      </c>
      <c r="U79" s="226">
        <f t="shared" si="18"/>
        <v>0.79737704918032792</v>
      </c>
      <c r="V79" s="231" t="str">
        <f t="shared" si="19"/>
        <v>77.6% - 81.7%</v>
      </c>
      <c r="W79" s="385">
        <v>63</v>
      </c>
      <c r="X79" s="226">
        <f t="shared" si="20"/>
        <v>3.9772727272727272E-2</v>
      </c>
      <c r="Y79" s="384">
        <v>17</v>
      </c>
      <c r="Z79" s="226">
        <f t="shared" si="21"/>
        <v>1.0585305105853052E-2</v>
      </c>
      <c r="AA79" s="384">
        <v>20</v>
      </c>
      <c r="AB79" s="226">
        <f t="shared" si="22"/>
        <v>1.2911555842479019E-2</v>
      </c>
      <c r="AC79" s="76">
        <v>23</v>
      </c>
      <c r="AD79" s="96">
        <f t="shared" si="23"/>
        <v>1.5081967213114755E-2</v>
      </c>
      <c r="AE79" s="133">
        <v>0</v>
      </c>
      <c r="AF79" s="133">
        <v>0</v>
      </c>
      <c r="AG79" s="133">
        <v>0</v>
      </c>
      <c r="AH79" s="133">
        <v>0</v>
      </c>
      <c r="AI79" s="259"/>
      <c r="AJ79" s="259"/>
    </row>
    <row r="80" spans="1:37" s="77" customFormat="1" x14ac:dyDescent="0.2">
      <c r="A80" s="76" t="s">
        <v>181</v>
      </c>
      <c r="B80" s="76" t="s">
        <v>182</v>
      </c>
      <c r="C80" s="223">
        <v>756</v>
      </c>
      <c r="D80" s="223">
        <v>783</v>
      </c>
      <c r="E80" s="223">
        <v>737</v>
      </c>
      <c r="F80" s="223">
        <v>722</v>
      </c>
      <c r="G80" s="225">
        <v>260</v>
      </c>
      <c r="H80" s="223">
        <v>496</v>
      </c>
      <c r="I80" s="226">
        <f t="shared" si="12"/>
        <v>0.65608465608465605</v>
      </c>
      <c r="J80" s="230" t="str">
        <f t="shared" si="13"/>
        <v>62.2% - 68.9%</v>
      </c>
      <c r="K80" s="223">
        <v>298</v>
      </c>
      <c r="L80" s="223">
        <v>485</v>
      </c>
      <c r="M80" s="226">
        <f t="shared" si="14"/>
        <v>0.61941251596424007</v>
      </c>
      <c r="N80" s="230" t="str">
        <f t="shared" si="15"/>
        <v>58.5% - 65.3%</v>
      </c>
      <c r="O80" s="223">
        <v>248</v>
      </c>
      <c r="P80" s="223">
        <v>489</v>
      </c>
      <c r="Q80" s="226">
        <f t="shared" si="16"/>
        <v>0.66350067842605154</v>
      </c>
      <c r="R80" s="230" t="str">
        <f t="shared" si="17"/>
        <v>62.9% - 69.7%</v>
      </c>
      <c r="S80" s="223">
        <v>257</v>
      </c>
      <c r="T80" s="223">
        <v>465</v>
      </c>
      <c r="U80" s="226">
        <f t="shared" si="18"/>
        <v>0.64404432132963985</v>
      </c>
      <c r="V80" s="231" t="str">
        <f t="shared" si="19"/>
        <v>60.8% - 67.8%</v>
      </c>
      <c r="W80" s="385">
        <v>0</v>
      </c>
      <c r="X80" s="226">
        <f t="shared" si="20"/>
        <v>0</v>
      </c>
      <c r="Y80" s="384">
        <v>0</v>
      </c>
      <c r="Z80" s="226">
        <f t="shared" si="21"/>
        <v>0</v>
      </c>
      <c r="AA80" s="384">
        <v>0</v>
      </c>
      <c r="AB80" s="226">
        <f t="shared" si="22"/>
        <v>0</v>
      </c>
      <c r="AC80" s="76">
        <v>0</v>
      </c>
      <c r="AD80" s="96">
        <f t="shared" si="23"/>
        <v>0</v>
      </c>
      <c r="AE80" s="133">
        <v>0</v>
      </c>
      <c r="AF80" s="133">
        <v>0</v>
      </c>
      <c r="AG80" s="133">
        <v>0</v>
      </c>
      <c r="AH80" s="133">
        <v>0</v>
      </c>
      <c r="AI80" s="259"/>
      <c r="AJ80" s="259"/>
    </row>
    <row r="81" spans="1:36" s="77" customFormat="1" x14ac:dyDescent="0.2">
      <c r="A81" s="76" t="s">
        <v>183</v>
      </c>
      <c r="B81" s="76" t="s">
        <v>184</v>
      </c>
      <c r="C81" s="223">
        <v>1214</v>
      </c>
      <c r="D81" s="223">
        <v>1313</v>
      </c>
      <c r="E81" s="223">
        <v>1249</v>
      </c>
      <c r="F81" s="223">
        <v>1231</v>
      </c>
      <c r="G81" s="225">
        <v>97</v>
      </c>
      <c r="H81" s="223">
        <v>1079</v>
      </c>
      <c r="I81" s="226">
        <f t="shared" si="12"/>
        <v>0.88879736408566723</v>
      </c>
      <c r="J81" s="230" t="str">
        <f t="shared" si="13"/>
        <v>87.0% - 90.5%</v>
      </c>
      <c r="K81" s="223">
        <v>100</v>
      </c>
      <c r="L81" s="223">
        <v>1177</v>
      </c>
      <c r="M81" s="226">
        <f t="shared" si="14"/>
        <v>0.89642041127189642</v>
      </c>
      <c r="N81" s="230" t="str">
        <f t="shared" si="15"/>
        <v>87.9% - 91.2%</v>
      </c>
      <c r="O81" s="223">
        <v>90</v>
      </c>
      <c r="P81" s="223">
        <v>1119</v>
      </c>
      <c r="Q81" s="226">
        <f t="shared" si="16"/>
        <v>0.89591673338670941</v>
      </c>
      <c r="R81" s="230" t="str">
        <f t="shared" si="17"/>
        <v>87.8% - 91.2%</v>
      </c>
      <c r="S81" s="223">
        <v>95</v>
      </c>
      <c r="T81" s="223">
        <v>1093</v>
      </c>
      <c r="U81" s="226">
        <f t="shared" si="18"/>
        <v>0.88789601949634445</v>
      </c>
      <c r="V81" s="231" t="str">
        <f t="shared" si="19"/>
        <v>86.9% - 90.4%</v>
      </c>
      <c r="W81" s="385">
        <v>38</v>
      </c>
      <c r="X81" s="226">
        <f t="shared" si="20"/>
        <v>3.130148270181219E-2</v>
      </c>
      <c r="Y81" s="384">
        <v>36</v>
      </c>
      <c r="Z81" s="226">
        <f t="shared" si="21"/>
        <v>2.7418126428027417E-2</v>
      </c>
      <c r="AA81" s="384">
        <v>40</v>
      </c>
      <c r="AB81" s="226">
        <f t="shared" si="22"/>
        <v>3.2025620496397116E-2</v>
      </c>
      <c r="AC81" s="76">
        <v>43</v>
      </c>
      <c r="AD81" s="96">
        <f t="shared" si="23"/>
        <v>3.4930950446791224E-2</v>
      </c>
      <c r="AE81" s="133">
        <v>0</v>
      </c>
      <c r="AF81" s="133">
        <v>0</v>
      </c>
      <c r="AG81" s="133">
        <v>0</v>
      </c>
      <c r="AH81" s="133">
        <v>0</v>
      </c>
      <c r="AI81" s="259"/>
      <c r="AJ81" s="259"/>
    </row>
    <row r="82" spans="1:36" s="77" customFormat="1" x14ac:dyDescent="0.2">
      <c r="A82" s="76" t="s">
        <v>185</v>
      </c>
      <c r="B82" s="76" t="s">
        <v>1356</v>
      </c>
      <c r="C82" s="223">
        <v>793</v>
      </c>
      <c r="D82" s="223">
        <v>768</v>
      </c>
      <c r="E82" s="223">
        <v>777</v>
      </c>
      <c r="F82" s="223">
        <v>759</v>
      </c>
      <c r="G82" s="225">
        <v>351</v>
      </c>
      <c r="H82" s="223">
        <v>442</v>
      </c>
      <c r="I82" s="226">
        <f t="shared" si="12"/>
        <v>0.55737704918032782</v>
      </c>
      <c r="J82" s="230" t="str">
        <f t="shared" si="13"/>
        <v>52.3% - 59.2%</v>
      </c>
      <c r="K82" s="223">
        <v>380</v>
      </c>
      <c r="L82" s="223">
        <v>388</v>
      </c>
      <c r="M82" s="226">
        <f t="shared" si="14"/>
        <v>0.50520833333333337</v>
      </c>
      <c r="N82" s="230" t="str">
        <f t="shared" si="15"/>
        <v>47.0% - 54.0%</v>
      </c>
      <c r="O82" s="223">
        <v>382</v>
      </c>
      <c r="P82" s="223">
        <v>395</v>
      </c>
      <c r="Q82" s="226">
        <f t="shared" si="16"/>
        <v>0.50836550836550831</v>
      </c>
      <c r="R82" s="230" t="str">
        <f t="shared" si="17"/>
        <v>47.3% - 54.3%</v>
      </c>
      <c r="S82" s="223">
        <v>364</v>
      </c>
      <c r="T82" s="223">
        <v>394</v>
      </c>
      <c r="U82" s="226">
        <f t="shared" si="18"/>
        <v>0.51910408432147559</v>
      </c>
      <c r="V82" s="231" t="str">
        <f t="shared" si="19"/>
        <v>48.4% - 55.4%</v>
      </c>
      <c r="W82" s="385">
        <v>0</v>
      </c>
      <c r="X82" s="226">
        <f t="shared" si="20"/>
        <v>0</v>
      </c>
      <c r="Y82" s="384">
        <v>0</v>
      </c>
      <c r="Z82" s="226">
        <f t="shared" si="21"/>
        <v>0</v>
      </c>
      <c r="AA82" s="384">
        <v>0</v>
      </c>
      <c r="AB82" s="226">
        <f t="shared" si="22"/>
        <v>0</v>
      </c>
      <c r="AC82" s="76">
        <v>1</v>
      </c>
      <c r="AD82" s="96">
        <f t="shared" si="23"/>
        <v>1.3175230566534915E-3</v>
      </c>
      <c r="AE82" s="133">
        <v>0</v>
      </c>
      <c r="AF82" s="133">
        <v>0</v>
      </c>
      <c r="AG82" s="133">
        <v>0</v>
      </c>
      <c r="AH82" s="133">
        <v>0</v>
      </c>
      <c r="AI82" s="259"/>
      <c r="AJ82" s="259"/>
    </row>
    <row r="83" spans="1:36" s="77" customFormat="1" x14ac:dyDescent="0.2">
      <c r="A83" s="76" t="s">
        <v>186</v>
      </c>
      <c r="B83" s="76" t="s">
        <v>1518</v>
      </c>
      <c r="C83" s="223">
        <v>1162</v>
      </c>
      <c r="D83" s="223">
        <v>1197</v>
      </c>
      <c r="E83" s="223"/>
      <c r="F83" s="223"/>
      <c r="G83" s="225">
        <v>109</v>
      </c>
      <c r="H83" s="223">
        <v>1048</v>
      </c>
      <c r="I83" s="226">
        <f t="shared" si="12"/>
        <v>0.90189328743545616</v>
      </c>
      <c r="J83" s="230" t="str">
        <f t="shared" si="13"/>
        <v>88.3% - 91.8%</v>
      </c>
      <c r="K83" s="223">
        <v>116</v>
      </c>
      <c r="L83" s="223">
        <v>1072</v>
      </c>
      <c r="M83" s="226">
        <f t="shared" si="14"/>
        <v>0.89557226399331658</v>
      </c>
      <c r="N83" s="230" t="str">
        <f t="shared" si="15"/>
        <v>87.7% - 91.2%</v>
      </c>
      <c r="O83" s="223"/>
      <c r="P83" s="223"/>
      <c r="Q83" s="226"/>
      <c r="R83" s="230" t="str">
        <f t="shared" si="17"/>
        <v/>
      </c>
      <c r="S83" s="223"/>
      <c r="T83" s="223"/>
      <c r="U83" s="226"/>
      <c r="V83" s="231" t="str">
        <f t="shared" si="19"/>
        <v/>
      </c>
      <c r="W83" s="385">
        <v>5</v>
      </c>
      <c r="X83" s="226">
        <f t="shared" si="20"/>
        <v>4.3029259896729772E-3</v>
      </c>
      <c r="Y83" s="384">
        <v>9</v>
      </c>
      <c r="Z83" s="226">
        <f t="shared" si="21"/>
        <v>7.5187969924812026E-3</v>
      </c>
      <c r="AA83" s="384"/>
      <c r="AB83" s="226"/>
      <c r="AC83" s="76"/>
      <c r="AD83" s="96"/>
      <c r="AE83" s="133">
        <v>0</v>
      </c>
      <c r="AF83" s="133">
        <v>0</v>
      </c>
      <c r="AG83" s="133"/>
      <c r="AH83" s="133"/>
      <c r="AI83" s="259"/>
      <c r="AJ83" s="259"/>
    </row>
    <row r="84" spans="1:36" s="77" customFormat="1" x14ac:dyDescent="0.2">
      <c r="A84" s="76" t="s">
        <v>187</v>
      </c>
      <c r="B84" s="76" t="s">
        <v>188</v>
      </c>
      <c r="C84" s="223">
        <v>1114</v>
      </c>
      <c r="D84" s="223">
        <v>1219</v>
      </c>
      <c r="E84" s="223">
        <v>1158</v>
      </c>
      <c r="F84" s="223">
        <v>1123</v>
      </c>
      <c r="G84" s="225">
        <v>198</v>
      </c>
      <c r="H84" s="223">
        <v>873</v>
      </c>
      <c r="I84" s="226">
        <f t="shared" si="12"/>
        <v>0.78366247755834828</v>
      </c>
      <c r="J84" s="230" t="str">
        <f t="shared" si="13"/>
        <v>75.9% - 80.7%</v>
      </c>
      <c r="K84" s="223">
        <v>259</v>
      </c>
      <c r="L84" s="223">
        <v>944</v>
      </c>
      <c r="M84" s="226">
        <f t="shared" si="14"/>
        <v>0.7744052502050861</v>
      </c>
      <c r="N84" s="230" t="str">
        <f t="shared" si="15"/>
        <v>75.0% - 79.7%</v>
      </c>
      <c r="O84" s="223">
        <v>231</v>
      </c>
      <c r="P84" s="223">
        <v>891</v>
      </c>
      <c r="Q84" s="226">
        <f t="shared" si="16"/>
        <v>0.76943005181347146</v>
      </c>
      <c r="R84" s="230" t="str">
        <f t="shared" si="17"/>
        <v>74.4% - 79.3%</v>
      </c>
      <c r="S84" s="223">
        <v>226</v>
      </c>
      <c r="T84" s="223">
        <v>886</v>
      </c>
      <c r="U84" s="226">
        <f t="shared" si="18"/>
        <v>0.78895814781834372</v>
      </c>
      <c r="V84" s="231" t="str">
        <f t="shared" si="19"/>
        <v>76.4% - 81.2%</v>
      </c>
      <c r="W84" s="385">
        <v>43</v>
      </c>
      <c r="X84" s="226">
        <f t="shared" si="20"/>
        <v>3.859964093357271E-2</v>
      </c>
      <c r="Y84" s="384">
        <v>16</v>
      </c>
      <c r="Z84" s="226">
        <f t="shared" si="21"/>
        <v>1.3125512715340444E-2</v>
      </c>
      <c r="AA84" s="384">
        <v>36</v>
      </c>
      <c r="AB84" s="226">
        <f t="shared" si="22"/>
        <v>3.1088082901554404E-2</v>
      </c>
      <c r="AC84" s="76">
        <v>11</v>
      </c>
      <c r="AD84" s="96">
        <f t="shared" si="23"/>
        <v>9.7951914514692786E-3</v>
      </c>
      <c r="AE84" s="133">
        <v>0</v>
      </c>
      <c r="AF84" s="133">
        <v>0</v>
      </c>
      <c r="AG84" s="133">
        <v>0</v>
      </c>
      <c r="AH84" s="133">
        <v>0</v>
      </c>
      <c r="AI84" s="259"/>
      <c r="AJ84" s="259"/>
    </row>
    <row r="85" spans="1:36" s="77" customFormat="1" x14ac:dyDescent="0.2">
      <c r="A85" s="76" t="s">
        <v>189</v>
      </c>
      <c r="B85" s="76" t="s">
        <v>1357</v>
      </c>
      <c r="C85" s="223">
        <v>366</v>
      </c>
      <c r="D85" s="223">
        <v>384</v>
      </c>
      <c r="E85" s="223">
        <v>343</v>
      </c>
      <c r="F85" s="223">
        <v>338</v>
      </c>
      <c r="G85" s="225">
        <v>65</v>
      </c>
      <c r="H85" s="223">
        <v>287</v>
      </c>
      <c r="I85" s="226">
        <f t="shared" si="12"/>
        <v>0.78415300546448086</v>
      </c>
      <c r="J85" s="230" t="str">
        <f t="shared" si="13"/>
        <v>73.9% - 82.3%</v>
      </c>
      <c r="K85" s="223">
        <v>64</v>
      </c>
      <c r="L85" s="223">
        <v>309</v>
      </c>
      <c r="M85" s="226">
        <f t="shared" si="14"/>
        <v>0.8046875</v>
      </c>
      <c r="N85" s="230" t="str">
        <f t="shared" si="15"/>
        <v>76.2% - 84.1%</v>
      </c>
      <c r="O85" s="223">
        <v>77</v>
      </c>
      <c r="P85" s="223">
        <v>255</v>
      </c>
      <c r="Q85" s="226">
        <f t="shared" si="16"/>
        <v>0.7434402332361516</v>
      </c>
      <c r="R85" s="230" t="str">
        <f t="shared" si="17"/>
        <v>69.5% - 78.7%</v>
      </c>
      <c r="S85" s="223">
        <v>80</v>
      </c>
      <c r="T85" s="223">
        <v>243</v>
      </c>
      <c r="U85" s="226">
        <f t="shared" si="18"/>
        <v>0.71893491124260356</v>
      </c>
      <c r="V85" s="231" t="str">
        <f t="shared" si="19"/>
        <v>66.9% - 76.4%</v>
      </c>
      <c r="W85" s="385">
        <v>14</v>
      </c>
      <c r="X85" s="226">
        <f t="shared" si="20"/>
        <v>3.825136612021858E-2</v>
      </c>
      <c r="Y85" s="384">
        <v>11</v>
      </c>
      <c r="Z85" s="226">
        <f t="shared" si="21"/>
        <v>2.8645833333333332E-2</v>
      </c>
      <c r="AA85" s="384">
        <v>11</v>
      </c>
      <c r="AB85" s="226">
        <f t="shared" si="22"/>
        <v>3.2069970845481049E-2</v>
      </c>
      <c r="AC85" s="76">
        <v>15</v>
      </c>
      <c r="AD85" s="96">
        <f t="shared" si="23"/>
        <v>4.4378698224852069E-2</v>
      </c>
      <c r="AE85" s="133">
        <v>0</v>
      </c>
      <c r="AF85" s="133">
        <v>0</v>
      </c>
      <c r="AG85" s="133">
        <v>0</v>
      </c>
      <c r="AH85" s="133">
        <v>0</v>
      </c>
      <c r="AI85" s="259"/>
      <c r="AJ85" s="259"/>
    </row>
    <row r="86" spans="1:36" s="77" customFormat="1" x14ac:dyDescent="0.2">
      <c r="A86" s="76" t="s">
        <v>190</v>
      </c>
      <c r="B86" s="76" t="s">
        <v>1358</v>
      </c>
      <c r="C86" s="223">
        <v>1098</v>
      </c>
      <c r="D86" s="223">
        <v>1156</v>
      </c>
      <c r="E86" s="223">
        <v>1188</v>
      </c>
      <c r="F86" s="223">
        <v>1142</v>
      </c>
      <c r="G86" s="225">
        <v>364</v>
      </c>
      <c r="H86" s="223">
        <v>719</v>
      </c>
      <c r="I86" s="226">
        <f t="shared" si="12"/>
        <v>0.65482695810564662</v>
      </c>
      <c r="J86" s="230" t="str">
        <f t="shared" si="13"/>
        <v>62.6% - 68.2%</v>
      </c>
      <c r="K86" s="223">
        <v>409</v>
      </c>
      <c r="L86" s="223">
        <v>732</v>
      </c>
      <c r="M86" s="226">
        <f t="shared" si="14"/>
        <v>0.63321799307958482</v>
      </c>
      <c r="N86" s="230" t="str">
        <f t="shared" si="15"/>
        <v>60.5% - 66.1%</v>
      </c>
      <c r="O86" s="223">
        <v>410</v>
      </c>
      <c r="P86" s="223">
        <v>765</v>
      </c>
      <c r="Q86" s="226">
        <f t="shared" si="16"/>
        <v>0.64393939393939392</v>
      </c>
      <c r="R86" s="230" t="str">
        <f t="shared" si="17"/>
        <v>61.6% - 67.1%</v>
      </c>
      <c r="S86" s="223">
        <v>381</v>
      </c>
      <c r="T86" s="223">
        <v>755</v>
      </c>
      <c r="U86" s="226">
        <f t="shared" si="18"/>
        <v>0.66112084063047283</v>
      </c>
      <c r="V86" s="231" t="str">
        <f t="shared" si="19"/>
        <v>63.3% - 68.8%</v>
      </c>
      <c r="W86" s="385">
        <v>15</v>
      </c>
      <c r="X86" s="226">
        <f t="shared" si="20"/>
        <v>1.3661202185792349E-2</v>
      </c>
      <c r="Y86" s="384">
        <v>15</v>
      </c>
      <c r="Z86" s="226">
        <f t="shared" si="21"/>
        <v>1.2975778546712802E-2</v>
      </c>
      <c r="AA86" s="384">
        <v>13</v>
      </c>
      <c r="AB86" s="226">
        <f t="shared" si="22"/>
        <v>1.0942760942760943E-2</v>
      </c>
      <c r="AC86" s="76">
        <v>6</v>
      </c>
      <c r="AD86" s="96">
        <f t="shared" si="23"/>
        <v>5.2539404553415062E-3</v>
      </c>
      <c r="AE86" s="133">
        <v>0</v>
      </c>
      <c r="AF86" s="133">
        <v>0</v>
      </c>
      <c r="AG86" s="133">
        <v>0</v>
      </c>
      <c r="AH86" s="133">
        <v>0</v>
      </c>
      <c r="AI86" s="259"/>
      <c r="AJ86" s="259"/>
    </row>
    <row r="87" spans="1:36" s="77" customFormat="1" x14ac:dyDescent="0.2">
      <c r="A87" s="76" t="s">
        <v>191</v>
      </c>
      <c r="B87" s="76" t="s">
        <v>192</v>
      </c>
      <c r="C87" s="223">
        <v>568</v>
      </c>
      <c r="D87" s="223">
        <v>575</v>
      </c>
      <c r="E87" s="223">
        <v>553</v>
      </c>
      <c r="F87" s="223">
        <v>569</v>
      </c>
      <c r="G87" s="225">
        <v>206</v>
      </c>
      <c r="H87" s="223">
        <v>362</v>
      </c>
      <c r="I87" s="226">
        <f t="shared" si="12"/>
        <v>0.63732394366197187</v>
      </c>
      <c r="J87" s="230" t="str">
        <f t="shared" si="13"/>
        <v>59.7% - 67.6%</v>
      </c>
      <c r="K87" s="223">
        <v>202</v>
      </c>
      <c r="L87" s="223">
        <v>373</v>
      </c>
      <c r="M87" s="226">
        <f t="shared" si="14"/>
        <v>0.64869565217391301</v>
      </c>
      <c r="N87" s="230" t="str">
        <f t="shared" si="15"/>
        <v>60.9% - 68.7%</v>
      </c>
      <c r="O87" s="223">
        <v>216</v>
      </c>
      <c r="P87" s="223">
        <v>337</v>
      </c>
      <c r="Q87" s="226">
        <f t="shared" si="16"/>
        <v>0.60940325497287517</v>
      </c>
      <c r="R87" s="230" t="str">
        <f t="shared" si="17"/>
        <v>56.8% - 64.9%</v>
      </c>
      <c r="S87" s="223">
        <v>207</v>
      </c>
      <c r="T87" s="223">
        <v>362</v>
      </c>
      <c r="U87" s="226">
        <f t="shared" si="18"/>
        <v>0.63620386643233739</v>
      </c>
      <c r="V87" s="231" t="str">
        <f t="shared" si="19"/>
        <v>59.6% - 67.5%</v>
      </c>
      <c r="W87" s="385">
        <v>0</v>
      </c>
      <c r="X87" s="226">
        <f t="shared" si="20"/>
        <v>0</v>
      </c>
      <c r="Y87" s="384">
        <v>0</v>
      </c>
      <c r="Z87" s="226">
        <f t="shared" si="21"/>
        <v>0</v>
      </c>
      <c r="AA87" s="384">
        <v>0</v>
      </c>
      <c r="AB87" s="226">
        <f t="shared" si="22"/>
        <v>0</v>
      </c>
      <c r="AC87" s="76">
        <v>0</v>
      </c>
      <c r="AD87" s="96">
        <f t="shared" si="23"/>
        <v>0</v>
      </c>
      <c r="AE87" s="133">
        <v>0</v>
      </c>
      <c r="AF87" s="133">
        <v>0</v>
      </c>
      <c r="AG87" s="133">
        <v>0</v>
      </c>
      <c r="AH87" s="133">
        <v>0</v>
      </c>
      <c r="AI87" s="259"/>
      <c r="AJ87" s="259"/>
    </row>
    <row r="88" spans="1:36" s="77" customFormat="1" x14ac:dyDescent="0.2">
      <c r="A88" s="76" t="s">
        <v>193</v>
      </c>
      <c r="B88" s="76" t="s">
        <v>194</v>
      </c>
      <c r="C88" s="223">
        <v>2306</v>
      </c>
      <c r="D88" s="223">
        <v>2480</v>
      </c>
      <c r="E88" s="223">
        <v>2395</v>
      </c>
      <c r="F88" s="223">
        <v>2376</v>
      </c>
      <c r="G88" s="225">
        <v>603</v>
      </c>
      <c r="H88" s="223">
        <v>1654</v>
      </c>
      <c r="I88" s="226">
        <f t="shared" si="12"/>
        <v>0.71725932350390287</v>
      </c>
      <c r="J88" s="230" t="str">
        <f t="shared" si="13"/>
        <v>69.9% - 73.5%</v>
      </c>
      <c r="K88" s="223">
        <v>635</v>
      </c>
      <c r="L88" s="223">
        <v>1833</v>
      </c>
      <c r="M88" s="226">
        <f t="shared" si="14"/>
        <v>0.73911290322580647</v>
      </c>
      <c r="N88" s="230" t="str">
        <f t="shared" si="15"/>
        <v>72.1% - 75.6%</v>
      </c>
      <c r="O88" s="223">
        <v>668</v>
      </c>
      <c r="P88" s="223">
        <v>1721</v>
      </c>
      <c r="Q88" s="226">
        <f t="shared" si="16"/>
        <v>0.71858037578288103</v>
      </c>
      <c r="R88" s="230" t="str">
        <f t="shared" si="17"/>
        <v>70.0% - 73.6%</v>
      </c>
      <c r="S88" s="223">
        <v>627</v>
      </c>
      <c r="T88" s="223">
        <v>1721</v>
      </c>
      <c r="U88" s="226">
        <f t="shared" si="18"/>
        <v>0.72432659932659937</v>
      </c>
      <c r="V88" s="231" t="str">
        <f t="shared" si="19"/>
        <v>70.6% - 74.2%</v>
      </c>
      <c r="W88" s="385">
        <v>49</v>
      </c>
      <c r="X88" s="226">
        <f t="shared" si="20"/>
        <v>2.1248915871639202E-2</v>
      </c>
      <c r="Y88" s="384">
        <v>12</v>
      </c>
      <c r="Z88" s="226">
        <f t="shared" si="21"/>
        <v>4.8387096774193551E-3</v>
      </c>
      <c r="AA88" s="384">
        <v>6</v>
      </c>
      <c r="AB88" s="226">
        <f t="shared" si="22"/>
        <v>2.5052192066805845E-3</v>
      </c>
      <c r="AC88" s="76">
        <v>28</v>
      </c>
      <c r="AD88" s="96">
        <f t="shared" si="23"/>
        <v>1.1784511784511785E-2</v>
      </c>
      <c r="AE88" s="133">
        <v>0</v>
      </c>
      <c r="AF88" s="133">
        <v>0</v>
      </c>
      <c r="AG88" s="133">
        <v>0</v>
      </c>
      <c r="AH88" s="133">
        <v>0</v>
      </c>
      <c r="AI88" s="259"/>
      <c r="AJ88" s="259"/>
    </row>
    <row r="89" spans="1:36" s="77" customFormat="1" x14ac:dyDescent="0.2">
      <c r="A89" s="76" t="s">
        <v>195</v>
      </c>
      <c r="B89" s="76" t="s">
        <v>196</v>
      </c>
      <c r="C89" s="223">
        <v>2032</v>
      </c>
      <c r="D89" s="223">
        <v>2090</v>
      </c>
      <c r="E89" s="223">
        <v>2074</v>
      </c>
      <c r="F89" s="223">
        <v>2068</v>
      </c>
      <c r="G89" s="225">
        <v>325</v>
      </c>
      <c r="H89" s="223">
        <v>1676</v>
      </c>
      <c r="I89" s="226">
        <f t="shared" si="12"/>
        <v>0.82480314960629919</v>
      </c>
      <c r="J89" s="230" t="str">
        <f t="shared" si="13"/>
        <v>80.8% - 84.1%</v>
      </c>
      <c r="K89" s="223">
        <v>391</v>
      </c>
      <c r="L89" s="223">
        <v>1675</v>
      </c>
      <c r="M89" s="226">
        <f t="shared" si="14"/>
        <v>0.80143540669856461</v>
      </c>
      <c r="N89" s="230" t="str">
        <f t="shared" si="15"/>
        <v>78.4% - 81.8%</v>
      </c>
      <c r="O89" s="223">
        <v>373</v>
      </c>
      <c r="P89" s="223">
        <v>1664</v>
      </c>
      <c r="Q89" s="226">
        <f t="shared" si="16"/>
        <v>0.8023143683702989</v>
      </c>
      <c r="R89" s="230" t="str">
        <f t="shared" si="17"/>
        <v>78.5% - 81.9%</v>
      </c>
      <c r="S89" s="223">
        <v>331</v>
      </c>
      <c r="T89" s="223">
        <v>1717</v>
      </c>
      <c r="U89" s="226">
        <f t="shared" si="18"/>
        <v>0.83027079303675044</v>
      </c>
      <c r="V89" s="231" t="str">
        <f t="shared" si="19"/>
        <v>81.3% - 84.6%</v>
      </c>
      <c r="W89" s="385">
        <v>31</v>
      </c>
      <c r="X89" s="226">
        <f t="shared" si="20"/>
        <v>1.5255905511811024E-2</v>
      </c>
      <c r="Y89" s="384">
        <v>24</v>
      </c>
      <c r="Z89" s="226">
        <f t="shared" si="21"/>
        <v>1.1483253588516746E-2</v>
      </c>
      <c r="AA89" s="384">
        <v>37</v>
      </c>
      <c r="AB89" s="226">
        <f t="shared" si="22"/>
        <v>1.7839922854387655E-2</v>
      </c>
      <c r="AC89" s="76">
        <v>20</v>
      </c>
      <c r="AD89" s="96">
        <f t="shared" si="23"/>
        <v>9.6711798839458421E-3</v>
      </c>
      <c r="AE89" s="133">
        <v>0</v>
      </c>
      <c r="AF89" s="133">
        <v>0</v>
      </c>
      <c r="AG89" s="133">
        <v>0</v>
      </c>
      <c r="AH89" s="133">
        <v>0</v>
      </c>
      <c r="AI89" s="259"/>
      <c r="AJ89" s="259"/>
    </row>
    <row r="90" spans="1:36" s="77" customFormat="1" x14ac:dyDescent="0.2">
      <c r="A90" s="76" t="s">
        <v>197</v>
      </c>
      <c r="B90" s="76" t="s">
        <v>198</v>
      </c>
      <c r="C90" s="223">
        <v>2353</v>
      </c>
      <c r="D90" s="223">
        <v>2559</v>
      </c>
      <c r="E90" s="223">
        <v>2438</v>
      </c>
      <c r="F90" s="223">
        <v>2287</v>
      </c>
      <c r="G90" s="225">
        <v>738</v>
      </c>
      <c r="H90" s="223">
        <v>1562</v>
      </c>
      <c r="I90" s="226">
        <f t="shared" si="12"/>
        <v>0.66383340416489589</v>
      </c>
      <c r="J90" s="230" t="str">
        <f t="shared" si="13"/>
        <v>64.4% - 68.3%</v>
      </c>
      <c r="K90" s="223">
        <v>764</v>
      </c>
      <c r="L90" s="223">
        <v>1677</v>
      </c>
      <c r="M90" s="226">
        <f t="shared" si="14"/>
        <v>0.65533411488862836</v>
      </c>
      <c r="N90" s="230" t="str">
        <f t="shared" si="15"/>
        <v>63.7% - 67.4%</v>
      </c>
      <c r="O90" s="223">
        <v>846</v>
      </c>
      <c r="P90" s="223">
        <v>1565</v>
      </c>
      <c r="Q90" s="226">
        <f t="shared" si="16"/>
        <v>0.64191960623461852</v>
      </c>
      <c r="R90" s="230" t="str">
        <f t="shared" si="17"/>
        <v>62.3% - 66.1%</v>
      </c>
      <c r="S90" s="223">
        <v>723</v>
      </c>
      <c r="T90" s="223">
        <v>1480</v>
      </c>
      <c r="U90" s="226">
        <f t="shared" si="18"/>
        <v>0.64713598600787059</v>
      </c>
      <c r="V90" s="231" t="str">
        <f t="shared" si="19"/>
        <v>62.7% - 66.6%</v>
      </c>
      <c r="W90" s="385">
        <v>53</v>
      </c>
      <c r="X90" s="226">
        <f t="shared" si="20"/>
        <v>2.2524436889077772E-2</v>
      </c>
      <c r="Y90" s="384">
        <v>118</v>
      </c>
      <c r="Z90" s="226">
        <f t="shared" si="21"/>
        <v>4.611176240719031E-2</v>
      </c>
      <c r="AA90" s="384">
        <v>27</v>
      </c>
      <c r="AB90" s="226">
        <f t="shared" si="22"/>
        <v>1.1074651353568499E-2</v>
      </c>
      <c r="AC90" s="76">
        <v>84</v>
      </c>
      <c r="AD90" s="96">
        <f t="shared" si="23"/>
        <v>3.6729339746392656E-2</v>
      </c>
      <c r="AE90" s="133">
        <v>0</v>
      </c>
      <c r="AF90" s="133">
        <v>0</v>
      </c>
      <c r="AG90" s="133">
        <v>0</v>
      </c>
      <c r="AH90" s="133">
        <v>0</v>
      </c>
      <c r="AI90" s="259"/>
      <c r="AJ90" s="259"/>
    </row>
    <row r="91" spans="1:36" s="77" customFormat="1" x14ac:dyDescent="0.2">
      <c r="A91" s="76" t="s">
        <v>199</v>
      </c>
      <c r="B91" s="76" t="s">
        <v>200</v>
      </c>
      <c r="C91" s="223">
        <v>1208</v>
      </c>
      <c r="D91" s="223">
        <v>1271</v>
      </c>
      <c r="E91" s="223">
        <v>1229</v>
      </c>
      <c r="F91" s="223">
        <v>1179</v>
      </c>
      <c r="G91" s="225">
        <v>269</v>
      </c>
      <c r="H91" s="223">
        <v>908</v>
      </c>
      <c r="I91" s="226">
        <f t="shared" si="12"/>
        <v>0.7516556291390728</v>
      </c>
      <c r="J91" s="230" t="str">
        <f t="shared" si="13"/>
        <v>72.7% - 77.5%</v>
      </c>
      <c r="K91" s="223">
        <v>317</v>
      </c>
      <c r="L91" s="223">
        <v>930</v>
      </c>
      <c r="M91" s="226">
        <f t="shared" si="14"/>
        <v>0.73170731707317072</v>
      </c>
      <c r="N91" s="230" t="str">
        <f t="shared" si="15"/>
        <v>70.7% - 75.5%</v>
      </c>
      <c r="O91" s="223">
        <v>284</v>
      </c>
      <c r="P91" s="223">
        <v>914</v>
      </c>
      <c r="Q91" s="226">
        <f t="shared" si="16"/>
        <v>0.74369406021155415</v>
      </c>
      <c r="R91" s="230" t="str">
        <f t="shared" si="17"/>
        <v>71.9% - 76.7%</v>
      </c>
      <c r="S91" s="223">
        <v>295</v>
      </c>
      <c r="T91" s="223">
        <v>854</v>
      </c>
      <c r="U91" s="226">
        <f t="shared" si="18"/>
        <v>0.72434266327396102</v>
      </c>
      <c r="V91" s="231" t="str">
        <f t="shared" si="19"/>
        <v>69.8% - 74.9%</v>
      </c>
      <c r="W91" s="385">
        <v>31</v>
      </c>
      <c r="X91" s="226">
        <f t="shared" si="20"/>
        <v>2.5662251655629138E-2</v>
      </c>
      <c r="Y91" s="384">
        <v>24</v>
      </c>
      <c r="Z91" s="226">
        <f t="shared" si="21"/>
        <v>1.8882769472856019E-2</v>
      </c>
      <c r="AA91" s="384">
        <v>31</v>
      </c>
      <c r="AB91" s="226">
        <f t="shared" si="22"/>
        <v>2.5223759153783564E-2</v>
      </c>
      <c r="AC91" s="76">
        <v>30</v>
      </c>
      <c r="AD91" s="96">
        <f t="shared" si="23"/>
        <v>2.5445292620865138E-2</v>
      </c>
      <c r="AE91" s="133">
        <v>0</v>
      </c>
      <c r="AF91" s="133">
        <v>0</v>
      </c>
      <c r="AG91" s="133">
        <v>0</v>
      </c>
      <c r="AH91" s="133">
        <v>0</v>
      </c>
      <c r="AI91" s="259"/>
      <c r="AJ91" s="259"/>
    </row>
    <row r="92" spans="1:36" s="77" customFormat="1" x14ac:dyDescent="0.2">
      <c r="A92" s="76" t="s">
        <v>201</v>
      </c>
      <c r="B92" s="76" t="s">
        <v>202</v>
      </c>
      <c r="C92" s="223">
        <v>1069</v>
      </c>
      <c r="D92" s="223">
        <v>1119</v>
      </c>
      <c r="E92" s="223">
        <v>1065</v>
      </c>
      <c r="F92" s="223">
        <v>1061</v>
      </c>
      <c r="G92" s="225">
        <v>261</v>
      </c>
      <c r="H92" s="223">
        <v>788</v>
      </c>
      <c r="I92" s="226">
        <f t="shared" si="12"/>
        <v>0.73713751169317121</v>
      </c>
      <c r="J92" s="230" t="str">
        <f t="shared" si="13"/>
        <v>71.0% - 76.3%</v>
      </c>
      <c r="K92" s="223">
        <v>265</v>
      </c>
      <c r="L92" s="223">
        <v>839</v>
      </c>
      <c r="M92" s="226">
        <f t="shared" si="14"/>
        <v>0.74977658623771226</v>
      </c>
      <c r="N92" s="230" t="str">
        <f t="shared" si="15"/>
        <v>72.4% - 77.4%</v>
      </c>
      <c r="O92" s="223">
        <v>249</v>
      </c>
      <c r="P92" s="223">
        <v>798</v>
      </c>
      <c r="Q92" s="226">
        <f t="shared" si="16"/>
        <v>0.74929577464788732</v>
      </c>
      <c r="R92" s="230" t="str">
        <f t="shared" si="17"/>
        <v>72.2% - 77.4%</v>
      </c>
      <c r="S92" s="223">
        <v>269</v>
      </c>
      <c r="T92" s="223">
        <v>775</v>
      </c>
      <c r="U92" s="226">
        <f t="shared" si="18"/>
        <v>0.7304429783223374</v>
      </c>
      <c r="V92" s="231" t="str">
        <f t="shared" si="19"/>
        <v>70.3% - 75.6%</v>
      </c>
      <c r="W92" s="385">
        <v>20</v>
      </c>
      <c r="X92" s="226">
        <f t="shared" si="20"/>
        <v>1.8709073900841908E-2</v>
      </c>
      <c r="Y92" s="384">
        <v>15</v>
      </c>
      <c r="Z92" s="226">
        <f t="shared" si="21"/>
        <v>1.3404825737265416E-2</v>
      </c>
      <c r="AA92" s="384">
        <v>18</v>
      </c>
      <c r="AB92" s="226">
        <f t="shared" si="22"/>
        <v>1.6901408450704224E-2</v>
      </c>
      <c r="AC92" s="76">
        <v>17</v>
      </c>
      <c r="AD92" s="96">
        <f t="shared" si="23"/>
        <v>1.6022620169651274E-2</v>
      </c>
      <c r="AE92" s="133">
        <v>0</v>
      </c>
      <c r="AF92" s="133">
        <v>0</v>
      </c>
      <c r="AG92" s="133">
        <v>0</v>
      </c>
      <c r="AH92" s="133">
        <v>0</v>
      </c>
      <c r="AI92" s="259"/>
      <c r="AJ92" s="259"/>
    </row>
    <row r="93" spans="1:36" s="77" customFormat="1" x14ac:dyDescent="0.2">
      <c r="A93" s="76" t="s">
        <v>203</v>
      </c>
      <c r="B93" s="76" t="s">
        <v>1359</v>
      </c>
      <c r="C93" s="223">
        <v>1140</v>
      </c>
      <c r="D93" s="223">
        <v>1209</v>
      </c>
      <c r="E93" s="223">
        <v>1148</v>
      </c>
      <c r="F93" s="223">
        <v>1023</v>
      </c>
      <c r="G93" s="225">
        <v>244</v>
      </c>
      <c r="H93" s="223">
        <v>888</v>
      </c>
      <c r="I93" s="226">
        <f t="shared" si="12"/>
        <v>0.77894736842105261</v>
      </c>
      <c r="J93" s="230" t="str">
        <f t="shared" si="13"/>
        <v>75.4% - 80.2%</v>
      </c>
      <c r="K93" s="223">
        <v>240</v>
      </c>
      <c r="L93" s="223">
        <v>956</v>
      </c>
      <c r="M93" s="226">
        <f t="shared" si="14"/>
        <v>0.79073614557485528</v>
      </c>
      <c r="N93" s="230" t="str">
        <f t="shared" si="15"/>
        <v>76.7% - 81.3%</v>
      </c>
      <c r="O93" s="223">
        <v>212</v>
      </c>
      <c r="P93" s="223">
        <v>931</v>
      </c>
      <c r="Q93" s="226">
        <f t="shared" si="16"/>
        <v>0.81097560975609762</v>
      </c>
      <c r="R93" s="230" t="str">
        <f t="shared" si="17"/>
        <v>78.7% - 83.3%</v>
      </c>
      <c r="S93" s="223">
        <v>178</v>
      </c>
      <c r="T93" s="223">
        <v>840</v>
      </c>
      <c r="U93" s="226">
        <f t="shared" si="18"/>
        <v>0.82111436950146632</v>
      </c>
      <c r="V93" s="231" t="str">
        <f t="shared" si="19"/>
        <v>79.6% - 84.3%</v>
      </c>
      <c r="W93" s="385">
        <v>8</v>
      </c>
      <c r="X93" s="226">
        <f t="shared" si="20"/>
        <v>7.0175438596491229E-3</v>
      </c>
      <c r="Y93" s="384">
        <v>13</v>
      </c>
      <c r="Z93" s="226">
        <f t="shared" si="21"/>
        <v>1.0752688172043012E-2</v>
      </c>
      <c r="AA93" s="384">
        <v>5</v>
      </c>
      <c r="AB93" s="226">
        <f t="shared" si="22"/>
        <v>4.3554006968641113E-3</v>
      </c>
      <c r="AC93" s="76">
        <v>5</v>
      </c>
      <c r="AD93" s="96">
        <f t="shared" si="23"/>
        <v>4.8875855327468231E-3</v>
      </c>
      <c r="AE93" s="133">
        <v>0</v>
      </c>
      <c r="AF93" s="133">
        <v>0</v>
      </c>
      <c r="AG93" s="133">
        <v>0</v>
      </c>
      <c r="AH93" s="133">
        <v>0</v>
      </c>
      <c r="AI93" s="259"/>
      <c r="AJ93" s="259"/>
    </row>
    <row r="94" spans="1:36" s="77" customFormat="1" x14ac:dyDescent="0.2">
      <c r="A94" s="76" t="s">
        <v>204</v>
      </c>
      <c r="B94" s="76" t="s">
        <v>205</v>
      </c>
      <c r="C94" s="223">
        <v>1415</v>
      </c>
      <c r="D94" s="223">
        <v>1555</v>
      </c>
      <c r="E94" s="223">
        <v>1479</v>
      </c>
      <c r="F94" s="223">
        <v>1519</v>
      </c>
      <c r="G94" s="225">
        <v>361</v>
      </c>
      <c r="H94" s="223">
        <v>1042</v>
      </c>
      <c r="I94" s="226">
        <f t="shared" si="12"/>
        <v>0.73639575971731452</v>
      </c>
      <c r="J94" s="230" t="str">
        <f t="shared" si="13"/>
        <v>71.3% - 75.9%</v>
      </c>
      <c r="K94" s="223">
        <v>380</v>
      </c>
      <c r="L94" s="223">
        <v>1168</v>
      </c>
      <c r="M94" s="226">
        <f t="shared" si="14"/>
        <v>0.75112540192926047</v>
      </c>
      <c r="N94" s="230" t="str">
        <f t="shared" si="15"/>
        <v>72.9% - 77.2%</v>
      </c>
      <c r="O94" s="223">
        <v>361</v>
      </c>
      <c r="P94" s="223">
        <v>1096</v>
      </c>
      <c r="Q94" s="226">
        <f t="shared" si="16"/>
        <v>0.74104124408384042</v>
      </c>
      <c r="R94" s="230" t="str">
        <f t="shared" si="17"/>
        <v>71.8% - 76.3%</v>
      </c>
      <c r="S94" s="223">
        <v>398</v>
      </c>
      <c r="T94" s="223">
        <v>1115</v>
      </c>
      <c r="U94" s="226">
        <f t="shared" si="18"/>
        <v>0.73403554970375251</v>
      </c>
      <c r="V94" s="231" t="str">
        <f t="shared" si="19"/>
        <v>71.1% - 75.6%</v>
      </c>
      <c r="W94" s="385">
        <v>12</v>
      </c>
      <c r="X94" s="226">
        <f t="shared" si="20"/>
        <v>8.4805653710247342E-3</v>
      </c>
      <c r="Y94" s="384">
        <v>7</v>
      </c>
      <c r="Z94" s="226">
        <f t="shared" si="21"/>
        <v>4.5016077170418004E-3</v>
      </c>
      <c r="AA94" s="384">
        <v>22</v>
      </c>
      <c r="AB94" s="226">
        <f t="shared" si="22"/>
        <v>1.4874915483434753E-2</v>
      </c>
      <c r="AC94" s="76">
        <v>6</v>
      </c>
      <c r="AD94" s="96">
        <f t="shared" si="23"/>
        <v>3.9499670836076368E-3</v>
      </c>
      <c r="AE94" s="133">
        <v>0</v>
      </c>
      <c r="AF94" s="133">
        <v>0</v>
      </c>
      <c r="AG94" s="133">
        <v>0</v>
      </c>
      <c r="AH94" s="133">
        <v>0</v>
      </c>
      <c r="AI94" s="259"/>
      <c r="AJ94" s="259"/>
    </row>
    <row r="95" spans="1:36" s="77" customFormat="1" x14ac:dyDescent="0.2">
      <c r="A95" s="76" t="s">
        <v>206</v>
      </c>
      <c r="B95" s="76" t="s">
        <v>207</v>
      </c>
      <c r="C95" s="223">
        <v>1446</v>
      </c>
      <c r="D95" s="223">
        <v>1451</v>
      </c>
      <c r="E95" s="223">
        <v>1396</v>
      </c>
      <c r="F95" s="223">
        <v>1286</v>
      </c>
      <c r="G95" s="225">
        <v>284</v>
      </c>
      <c r="H95" s="223">
        <v>1151</v>
      </c>
      <c r="I95" s="226">
        <f t="shared" si="12"/>
        <v>0.79598893499308432</v>
      </c>
      <c r="J95" s="230" t="str">
        <f t="shared" si="13"/>
        <v>77.4% - 81.6%</v>
      </c>
      <c r="K95" s="223">
        <v>279</v>
      </c>
      <c r="L95" s="223">
        <v>1161</v>
      </c>
      <c r="M95" s="226">
        <f t="shared" si="14"/>
        <v>0.8001378359751895</v>
      </c>
      <c r="N95" s="230" t="str">
        <f t="shared" si="15"/>
        <v>77.9% - 82.0%</v>
      </c>
      <c r="O95" s="223">
        <v>268</v>
      </c>
      <c r="P95" s="223">
        <v>1118</v>
      </c>
      <c r="Q95" s="226">
        <f t="shared" si="16"/>
        <v>0.80085959885386815</v>
      </c>
      <c r="R95" s="230" t="str">
        <f t="shared" si="17"/>
        <v>77.9% - 82.1%</v>
      </c>
      <c r="S95" s="223">
        <v>267</v>
      </c>
      <c r="T95" s="223">
        <v>1005</v>
      </c>
      <c r="U95" s="226">
        <f t="shared" si="18"/>
        <v>0.78149300155520995</v>
      </c>
      <c r="V95" s="231" t="str">
        <f t="shared" si="19"/>
        <v>75.8% - 80.3%</v>
      </c>
      <c r="W95" s="385">
        <v>11</v>
      </c>
      <c r="X95" s="226">
        <f t="shared" si="20"/>
        <v>7.6071922544951589E-3</v>
      </c>
      <c r="Y95" s="384">
        <v>11</v>
      </c>
      <c r="Z95" s="226">
        <f t="shared" si="21"/>
        <v>7.5809786354238459E-3</v>
      </c>
      <c r="AA95" s="384">
        <v>10</v>
      </c>
      <c r="AB95" s="226">
        <f t="shared" si="22"/>
        <v>7.1633237822349575E-3</v>
      </c>
      <c r="AC95" s="76">
        <v>14</v>
      </c>
      <c r="AD95" s="96">
        <f t="shared" si="23"/>
        <v>1.088646967340591E-2</v>
      </c>
      <c r="AE95" s="133">
        <v>0</v>
      </c>
      <c r="AF95" s="133">
        <v>0</v>
      </c>
      <c r="AG95" s="133">
        <v>0</v>
      </c>
      <c r="AH95" s="133">
        <v>0</v>
      </c>
      <c r="AI95" s="259"/>
      <c r="AJ95" s="259"/>
    </row>
    <row r="96" spans="1:36" s="77" customFormat="1" x14ac:dyDescent="0.2">
      <c r="A96" s="76" t="s">
        <v>208</v>
      </c>
      <c r="B96" s="76" t="s">
        <v>209</v>
      </c>
      <c r="C96" s="223">
        <v>1036</v>
      </c>
      <c r="D96" s="223">
        <v>1160</v>
      </c>
      <c r="E96" s="223">
        <v>1062</v>
      </c>
      <c r="F96" s="223">
        <v>1003</v>
      </c>
      <c r="G96" s="225">
        <v>217</v>
      </c>
      <c r="H96" s="223">
        <v>819</v>
      </c>
      <c r="I96" s="226">
        <f t="shared" si="12"/>
        <v>0.79054054054054057</v>
      </c>
      <c r="J96" s="230" t="str">
        <f t="shared" si="13"/>
        <v>76.5% - 81.4%</v>
      </c>
      <c r="K96" s="223">
        <v>222</v>
      </c>
      <c r="L96" s="223">
        <v>938</v>
      </c>
      <c r="M96" s="226">
        <f t="shared" si="14"/>
        <v>0.80862068965517242</v>
      </c>
      <c r="N96" s="230" t="str">
        <f t="shared" si="15"/>
        <v>78.5% - 83.0%</v>
      </c>
      <c r="O96" s="223">
        <v>210</v>
      </c>
      <c r="P96" s="223">
        <v>852</v>
      </c>
      <c r="Q96" s="226">
        <f t="shared" si="16"/>
        <v>0.80225988700564976</v>
      </c>
      <c r="R96" s="230" t="str">
        <f t="shared" si="17"/>
        <v>77.7% - 82.5%</v>
      </c>
      <c r="S96" s="223">
        <v>223</v>
      </c>
      <c r="T96" s="223">
        <v>780</v>
      </c>
      <c r="U96" s="226">
        <f t="shared" si="18"/>
        <v>0.77766699900299108</v>
      </c>
      <c r="V96" s="231" t="str">
        <f t="shared" si="19"/>
        <v>75.1% - 80.2%</v>
      </c>
      <c r="W96" s="385">
        <v>0</v>
      </c>
      <c r="X96" s="226">
        <f t="shared" si="20"/>
        <v>0</v>
      </c>
      <c r="Y96" s="384">
        <v>0</v>
      </c>
      <c r="Z96" s="226">
        <f t="shared" si="21"/>
        <v>0</v>
      </c>
      <c r="AA96" s="384">
        <v>0</v>
      </c>
      <c r="AB96" s="226">
        <f t="shared" si="22"/>
        <v>0</v>
      </c>
      <c r="AC96" s="76">
        <v>0</v>
      </c>
      <c r="AD96" s="96">
        <f t="shared" si="23"/>
        <v>0</v>
      </c>
      <c r="AE96" s="133">
        <v>0</v>
      </c>
      <c r="AF96" s="133">
        <v>0</v>
      </c>
      <c r="AG96" s="133">
        <v>0</v>
      </c>
      <c r="AH96" s="133">
        <v>0</v>
      </c>
      <c r="AI96" s="259"/>
      <c r="AJ96" s="259"/>
    </row>
    <row r="97" spans="1:37" s="77" customFormat="1" x14ac:dyDescent="0.2">
      <c r="A97" s="76" t="s">
        <v>210</v>
      </c>
      <c r="B97" s="76" t="s">
        <v>211</v>
      </c>
      <c r="C97" s="223">
        <v>939</v>
      </c>
      <c r="D97" s="223">
        <v>1044</v>
      </c>
      <c r="E97" s="223">
        <v>947</v>
      </c>
      <c r="F97" s="223">
        <v>893</v>
      </c>
      <c r="G97" s="225">
        <v>181</v>
      </c>
      <c r="H97" s="223">
        <v>738</v>
      </c>
      <c r="I97" s="226">
        <f t="shared" si="12"/>
        <v>0.78594249201277955</v>
      </c>
      <c r="J97" s="230" t="str">
        <f t="shared" si="13"/>
        <v>75.9% - 81.1%</v>
      </c>
      <c r="K97" s="223">
        <v>203</v>
      </c>
      <c r="L97" s="223">
        <v>823</v>
      </c>
      <c r="M97" s="226">
        <f t="shared" si="14"/>
        <v>0.78831417624521072</v>
      </c>
      <c r="N97" s="230" t="str">
        <f t="shared" si="15"/>
        <v>76.3% - 81.2%</v>
      </c>
      <c r="O97" s="223">
        <v>195</v>
      </c>
      <c r="P97" s="223">
        <v>738</v>
      </c>
      <c r="Q97" s="226">
        <f t="shared" si="16"/>
        <v>0.7793030623020063</v>
      </c>
      <c r="R97" s="230" t="str">
        <f t="shared" si="17"/>
        <v>75.2% - 80.5%</v>
      </c>
      <c r="S97" s="223">
        <v>170</v>
      </c>
      <c r="T97" s="223">
        <v>695</v>
      </c>
      <c r="U97" s="226">
        <f t="shared" si="18"/>
        <v>0.77827547592385216</v>
      </c>
      <c r="V97" s="231" t="str">
        <f t="shared" si="19"/>
        <v>75.0% - 80.4%</v>
      </c>
      <c r="W97" s="385">
        <v>20</v>
      </c>
      <c r="X97" s="226">
        <f t="shared" si="20"/>
        <v>2.1299254526091587E-2</v>
      </c>
      <c r="Y97" s="384">
        <v>18</v>
      </c>
      <c r="Z97" s="226">
        <f t="shared" si="21"/>
        <v>1.7241379310344827E-2</v>
      </c>
      <c r="AA97" s="384">
        <v>14</v>
      </c>
      <c r="AB97" s="226">
        <f t="shared" si="22"/>
        <v>1.4783526927138331E-2</v>
      </c>
      <c r="AC97" s="76">
        <v>28</v>
      </c>
      <c r="AD97" s="96">
        <f t="shared" si="23"/>
        <v>3.1354983202687571E-2</v>
      </c>
      <c r="AE97" s="133">
        <v>0</v>
      </c>
      <c r="AF97" s="133">
        <v>0</v>
      </c>
      <c r="AG97" s="133">
        <v>0</v>
      </c>
      <c r="AH97" s="133">
        <v>0</v>
      </c>
      <c r="AI97" s="259"/>
      <c r="AJ97" s="259"/>
    </row>
    <row r="98" spans="1:37" s="77" customFormat="1" x14ac:dyDescent="0.2">
      <c r="A98" s="76" t="s">
        <v>212</v>
      </c>
      <c r="B98" s="76" t="s">
        <v>1516</v>
      </c>
      <c r="C98" s="223">
        <v>683</v>
      </c>
      <c r="D98" s="223">
        <v>2117</v>
      </c>
      <c r="E98" s="223">
        <v>1986</v>
      </c>
      <c r="F98" s="223">
        <v>1974</v>
      </c>
      <c r="G98" s="225">
        <v>75</v>
      </c>
      <c r="H98" s="223">
        <v>608</v>
      </c>
      <c r="I98" s="226">
        <f t="shared" si="12"/>
        <v>0.89019033674963399</v>
      </c>
      <c r="J98" s="230" t="str">
        <f t="shared" si="13"/>
        <v>86.5% - 91.1%</v>
      </c>
      <c r="K98" s="223">
        <v>334</v>
      </c>
      <c r="L98" s="223">
        <v>1747</v>
      </c>
      <c r="M98" s="226">
        <f t="shared" si="14"/>
        <v>0.82522437411431271</v>
      </c>
      <c r="N98" s="230" t="str">
        <f t="shared" si="15"/>
        <v>80.8% - 84.1%</v>
      </c>
      <c r="O98" s="223">
        <v>317</v>
      </c>
      <c r="P98" s="223">
        <v>1633</v>
      </c>
      <c r="Q98" s="226">
        <f t="shared" si="16"/>
        <v>0.82225579053373621</v>
      </c>
      <c r="R98" s="230" t="str">
        <f t="shared" si="17"/>
        <v>80.5% - 83.8%</v>
      </c>
      <c r="S98" s="223">
        <v>297</v>
      </c>
      <c r="T98" s="223">
        <v>1638</v>
      </c>
      <c r="U98" s="226">
        <f t="shared" si="18"/>
        <v>0.82978723404255317</v>
      </c>
      <c r="V98" s="231" t="str">
        <f t="shared" si="19"/>
        <v>81.3% - 84.6%</v>
      </c>
      <c r="W98" s="385">
        <v>0</v>
      </c>
      <c r="X98" s="226">
        <f t="shared" si="20"/>
        <v>0</v>
      </c>
      <c r="Y98" s="384">
        <v>36</v>
      </c>
      <c r="Z98" s="226">
        <f t="shared" si="21"/>
        <v>1.7005196032120924E-2</v>
      </c>
      <c r="AA98" s="384">
        <v>36</v>
      </c>
      <c r="AB98" s="226">
        <f t="shared" si="22"/>
        <v>1.812688821752266E-2</v>
      </c>
      <c r="AC98" s="76">
        <v>39</v>
      </c>
      <c r="AD98" s="96">
        <f t="shared" si="23"/>
        <v>1.9756838905775075E-2</v>
      </c>
      <c r="AE98" s="133">
        <v>0</v>
      </c>
      <c r="AF98" s="133">
        <v>0</v>
      </c>
      <c r="AG98" s="133">
        <v>0</v>
      </c>
      <c r="AH98" s="133">
        <v>0</v>
      </c>
      <c r="AI98" s="259"/>
      <c r="AJ98" s="259"/>
    </row>
    <row r="99" spans="1:37" s="77" customFormat="1" x14ac:dyDescent="0.2">
      <c r="A99" s="76" t="s">
        <v>213</v>
      </c>
      <c r="B99" s="76" t="s">
        <v>214</v>
      </c>
      <c r="C99" s="223">
        <v>819</v>
      </c>
      <c r="D99" s="223">
        <v>777</v>
      </c>
      <c r="E99" s="223">
        <v>734</v>
      </c>
      <c r="F99" s="223">
        <v>675</v>
      </c>
      <c r="G99" s="225">
        <v>142</v>
      </c>
      <c r="H99" s="223">
        <v>676</v>
      </c>
      <c r="I99" s="226">
        <f t="shared" si="12"/>
        <v>0.82539682539682535</v>
      </c>
      <c r="J99" s="230" t="str">
        <f t="shared" si="13"/>
        <v>79.8% - 85.0%</v>
      </c>
      <c r="K99" s="223">
        <v>123</v>
      </c>
      <c r="L99" s="223">
        <v>654</v>
      </c>
      <c r="M99" s="226">
        <f t="shared" si="14"/>
        <v>0.84169884169884168</v>
      </c>
      <c r="N99" s="230" t="str">
        <f t="shared" si="15"/>
        <v>81.4% - 86.6%</v>
      </c>
      <c r="O99" s="223">
        <v>103</v>
      </c>
      <c r="P99" s="223">
        <v>631</v>
      </c>
      <c r="Q99" s="226">
        <f t="shared" si="16"/>
        <v>0.85967302452316074</v>
      </c>
      <c r="R99" s="230" t="str">
        <f t="shared" si="17"/>
        <v>83.3% - 88.3%</v>
      </c>
      <c r="S99" s="223">
        <v>114</v>
      </c>
      <c r="T99" s="223">
        <v>561</v>
      </c>
      <c r="U99" s="226"/>
      <c r="V99" s="231" t="str">
        <f t="shared" si="19"/>
        <v/>
      </c>
      <c r="W99" s="385">
        <v>1</v>
      </c>
      <c r="X99" s="226">
        <f t="shared" si="20"/>
        <v>1.221001221001221E-3</v>
      </c>
      <c r="Y99" s="384">
        <v>0</v>
      </c>
      <c r="Z99" s="226">
        <f t="shared" si="21"/>
        <v>0</v>
      </c>
      <c r="AA99" s="384">
        <v>0</v>
      </c>
      <c r="AB99" s="226">
        <f t="shared" si="22"/>
        <v>0</v>
      </c>
      <c r="AC99" s="76">
        <v>0</v>
      </c>
      <c r="AD99" s="96"/>
      <c r="AE99" s="133">
        <v>0</v>
      </c>
      <c r="AF99" s="133">
        <v>0</v>
      </c>
      <c r="AG99" s="133">
        <v>0</v>
      </c>
      <c r="AH99" s="133">
        <v>1</v>
      </c>
      <c r="AI99" s="259"/>
      <c r="AJ99" s="259"/>
    </row>
    <row r="100" spans="1:37" s="77" customFormat="1" x14ac:dyDescent="0.2">
      <c r="A100" s="76" t="s">
        <v>1437</v>
      </c>
      <c r="B100" s="76" t="s">
        <v>1453</v>
      </c>
      <c r="C100" s="223">
        <v>383</v>
      </c>
      <c r="D100" s="223">
        <v>1214</v>
      </c>
      <c r="E100" s="223">
        <v>1162</v>
      </c>
      <c r="F100" s="223">
        <v>1087</v>
      </c>
      <c r="G100" s="225">
        <v>57</v>
      </c>
      <c r="H100" s="223">
        <v>320</v>
      </c>
      <c r="I100" s="226">
        <f t="shared" si="12"/>
        <v>0.835509138381201</v>
      </c>
      <c r="J100" s="230" t="str">
        <f t="shared" si="13"/>
        <v>79.5% - 86.9%</v>
      </c>
      <c r="K100" s="223">
        <v>194</v>
      </c>
      <c r="L100" s="223">
        <v>1003</v>
      </c>
      <c r="M100" s="226">
        <f t="shared" si="14"/>
        <v>0.82619439868204281</v>
      </c>
      <c r="N100" s="230" t="str">
        <f t="shared" si="15"/>
        <v>80.4% - 84.6%</v>
      </c>
      <c r="O100" s="223">
        <v>190</v>
      </c>
      <c r="P100" s="223">
        <v>920</v>
      </c>
      <c r="Q100" s="226">
        <f t="shared" si="16"/>
        <v>0.79173838209982783</v>
      </c>
      <c r="R100" s="230" t="str">
        <f t="shared" si="17"/>
        <v>76.7% - 81.4%</v>
      </c>
      <c r="S100" s="223">
        <v>199</v>
      </c>
      <c r="T100" s="223">
        <v>861</v>
      </c>
      <c r="U100" s="226">
        <f t="shared" si="18"/>
        <v>0.79208831646734135</v>
      </c>
      <c r="V100" s="231" t="str">
        <f t="shared" si="19"/>
        <v>76.7% - 81.5%</v>
      </c>
      <c r="W100" s="385">
        <v>6</v>
      </c>
      <c r="X100" s="226">
        <f t="shared" si="20"/>
        <v>1.5665796344647518E-2</v>
      </c>
      <c r="Y100" s="384">
        <v>17</v>
      </c>
      <c r="Z100" s="226">
        <f t="shared" si="21"/>
        <v>1.400329489291598E-2</v>
      </c>
      <c r="AA100" s="384">
        <v>52</v>
      </c>
      <c r="AB100" s="226">
        <f t="shared" si="22"/>
        <v>4.4750430292598967E-2</v>
      </c>
      <c r="AC100" s="76">
        <v>27</v>
      </c>
      <c r="AD100" s="96">
        <f t="shared" si="23"/>
        <v>2.4839006439742409E-2</v>
      </c>
      <c r="AE100" s="133">
        <v>0</v>
      </c>
      <c r="AF100" s="133">
        <v>0</v>
      </c>
      <c r="AG100" s="133">
        <v>0</v>
      </c>
      <c r="AH100" s="133">
        <v>0</v>
      </c>
      <c r="AI100" s="259"/>
      <c r="AJ100" s="259"/>
    </row>
    <row r="101" spans="1:37" x14ac:dyDescent="0.2">
      <c r="A101" s="76" t="s">
        <v>215</v>
      </c>
      <c r="B101" s="76" t="s">
        <v>216</v>
      </c>
      <c r="C101" s="223">
        <v>577</v>
      </c>
      <c r="D101" s="223">
        <v>632</v>
      </c>
      <c r="E101" s="223">
        <v>609</v>
      </c>
      <c r="F101" s="223">
        <v>547</v>
      </c>
      <c r="G101" s="225">
        <v>102</v>
      </c>
      <c r="H101" s="223">
        <v>475</v>
      </c>
      <c r="I101" s="226">
        <f t="shared" si="12"/>
        <v>0.8232235701906413</v>
      </c>
      <c r="J101" s="230" t="str">
        <f t="shared" si="13"/>
        <v>79.0% - 85.2%</v>
      </c>
      <c r="K101" s="223">
        <v>132</v>
      </c>
      <c r="L101" s="223">
        <v>500</v>
      </c>
      <c r="M101" s="226">
        <f t="shared" si="14"/>
        <v>0.79113924050632911</v>
      </c>
      <c r="N101" s="230" t="str">
        <f t="shared" si="15"/>
        <v>75.8% - 82.1%</v>
      </c>
      <c r="O101" s="223">
        <v>116</v>
      </c>
      <c r="P101" s="223">
        <v>493</v>
      </c>
      <c r="Q101" s="226">
        <f t="shared" si="16"/>
        <v>0.80952380952380953</v>
      </c>
      <c r="R101" s="230" t="str">
        <f t="shared" si="17"/>
        <v>77.6% - 83.9%</v>
      </c>
      <c r="S101" s="223">
        <v>92</v>
      </c>
      <c r="T101" s="223">
        <v>455</v>
      </c>
      <c r="U101" s="226">
        <f t="shared" si="18"/>
        <v>0.8318098720292505</v>
      </c>
      <c r="V101" s="231" t="str">
        <f t="shared" si="19"/>
        <v>79.8% - 86.1%</v>
      </c>
      <c r="W101" s="385">
        <v>0</v>
      </c>
      <c r="X101" s="226">
        <f t="shared" si="20"/>
        <v>0</v>
      </c>
      <c r="Y101" s="384">
        <v>0</v>
      </c>
      <c r="Z101" s="226">
        <f t="shared" si="21"/>
        <v>0</v>
      </c>
      <c r="AA101" s="384">
        <v>0</v>
      </c>
      <c r="AB101" s="226">
        <f t="shared" si="22"/>
        <v>0</v>
      </c>
      <c r="AC101" s="76">
        <v>0</v>
      </c>
      <c r="AD101" s="96">
        <f t="shared" si="23"/>
        <v>0</v>
      </c>
      <c r="AE101" s="133">
        <v>0</v>
      </c>
      <c r="AF101" s="133">
        <v>0</v>
      </c>
      <c r="AG101" s="133">
        <v>0</v>
      </c>
      <c r="AH101" s="133">
        <v>0</v>
      </c>
      <c r="AK101" s="77"/>
    </row>
    <row r="102" spans="1:37" x14ac:dyDescent="0.2">
      <c r="A102" s="76" t="s">
        <v>217</v>
      </c>
      <c r="B102" s="76" t="s">
        <v>1440</v>
      </c>
      <c r="C102" s="223">
        <v>1393</v>
      </c>
      <c r="D102" s="223">
        <v>1512</v>
      </c>
      <c r="E102" s="223">
        <v>1364</v>
      </c>
      <c r="F102" s="223">
        <v>1341</v>
      </c>
      <c r="G102" s="225">
        <v>0</v>
      </c>
      <c r="H102" s="223">
        <v>0</v>
      </c>
      <c r="I102" s="226"/>
      <c r="J102" s="230" t="str">
        <f t="shared" si="13"/>
        <v/>
      </c>
      <c r="K102" s="223">
        <v>347</v>
      </c>
      <c r="L102" s="223">
        <v>1017</v>
      </c>
      <c r="M102" s="226"/>
      <c r="N102" s="230" t="str">
        <f t="shared" si="15"/>
        <v/>
      </c>
      <c r="O102" s="223">
        <v>311</v>
      </c>
      <c r="P102" s="223">
        <v>962</v>
      </c>
      <c r="Q102" s="226"/>
      <c r="R102" s="230" t="str">
        <f t="shared" si="17"/>
        <v/>
      </c>
      <c r="S102" s="223">
        <v>284</v>
      </c>
      <c r="T102" s="223">
        <v>979</v>
      </c>
      <c r="U102" s="226"/>
      <c r="V102" s="231" t="str">
        <f t="shared" si="19"/>
        <v/>
      </c>
      <c r="W102" s="385">
        <v>1393</v>
      </c>
      <c r="X102" s="226">
        <f t="shared" si="20"/>
        <v>1</v>
      </c>
      <c r="Y102" s="384">
        <v>148</v>
      </c>
      <c r="Z102" s="226">
        <f t="shared" si="21"/>
        <v>9.7883597883597878E-2</v>
      </c>
      <c r="AA102" s="384">
        <v>91</v>
      </c>
      <c r="AB102" s="226">
        <f t="shared" si="22"/>
        <v>6.6715542521994131E-2</v>
      </c>
      <c r="AC102" s="76">
        <v>78</v>
      </c>
      <c r="AD102" s="96">
        <f t="shared" si="23"/>
        <v>5.8165548098434001E-2</v>
      </c>
      <c r="AE102" s="133">
        <v>0</v>
      </c>
      <c r="AF102" s="133">
        <v>0</v>
      </c>
      <c r="AG102" s="133">
        <v>0</v>
      </c>
      <c r="AH102" s="133">
        <v>0</v>
      </c>
      <c r="AK102" s="77"/>
    </row>
    <row r="103" spans="1:37" x14ac:dyDescent="0.2">
      <c r="A103" s="76" t="s">
        <v>218</v>
      </c>
      <c r="B103" s="76" t="s">
        <v>1360</v>
      </c>
      <c r="C103" s="223">
        <v>1717</v>
      </c>
      <c r="D103" s="223">
        <v>1819</v>
      </c>
      <c r="E103" s="223">
        <v>1741</v>
      </c>
      <c r="F103" s="223">
        <v>1685</v>
      </c>
      <c r="G103" s="225">
        <v>332</v>
      </c>
      <c r="H103" s="223">
        <v>1385</v>
      </c>
      <c r="I103" s="226">
        <f t="shared" si="12"/>
        <v>0.80663948747815961</v>
      </c>
      <c r="J103" s="230" t="str">
        <f t="shared" si="13"/>
        <v>78.7% - 82.5%</v>
      </c>
      <c r="K103" s="223">
        <v>340</v>
      </c>
      <c r="L103" s="223">
        <v>1479</v>
      </c>
      <c r="M103" s="226">
        <f t="shared" si="14"/>
        <v>0.81308411214953269</v>
      </c>
      <c r="N103" s="230" t="str">
        <f t="shared" si="15"/>
        <v>79.5% - 83.0%</v>
      </c>
      <c r="O103" s="223">
        <v>336</v>
      </c>
      <c r="P103" s="223">
        <v>1405</v>
      </c>
      <c r="Q103" s="226">
        <f t="shared" si="16"/>
        <v>0.80700746697300407</v>
      </c>
      <c r="R103" s="230" t="str">
        <f t="shared" si="17"/>
        <v>78.8% - 82.5%</v>
      </c>
      <c r="S103" s="223">
        <v>342</v>
      </c>
      <c r="T103" s="223">
        <v>1343</v>
      </c>
      <c r="U103" s="226">
        <f t="shared" si="18"/>
        <v>0.79703264094955495</v>
      </c>
      <c r="V103" s="231" t="str">
        <f t="shared" si="19"/>
        <v>77.7% - 81.6%</v>
      </c>
      <c r="W103" s="385">
        <v>0</v>
      </c>
      <c r="X103" s="226">
        <f t="shared" si="20"/>
        <v>0</v>
      </c>
      <c r="Y103" s="384">
        <v>0</v>
      </c>
      <c r="Z103" s="226">
        <f t="shared" si="21"/>
        <v>0</v>
      </c>
      <c r="AA103" s="384">
        <v>0</v>
      </c>
      <c r="AB103" s="226">
        <f t="shared" si="22"/>
        <v>0</v>
      </c>
      <c r="AC103" s="76">
        <v>0</v>
      </c>
      <c r="AD103" s="96">
        <f t="shared" si="23"/>
        <v>0</v>
      </c>
      <c r="AE103" s="133">
        <v>0</v>
      </c>
      <c r="AF103" s="133">
        <v>0</v>
      </c>
      <c r="AG103" s="133">
        <v>0</v>
      </c>
      <c r="AH103" s="133">
        <v>0</v>
      </c>
      <c r="AK103" s="77"/>
    </row>
    <row r="104" spans="1:37" x14ac:dyDescent="0.2">
      <c r="A104" s="76" t="s">
        <v>219</v>
      </c>
      <c r="B104" s="76" t="s">
        <v>220</v>
      </c>
      <c r="C104" s="223">
        <v>805</v>
      </c>
      <c r="D104" s="223">
        <v>899</v>
      </c>
      <c r="E104" s="223">
        <v>828</v>
      </c>
      <c r="F104" s="223">
        <v>820</v>
      </c>
      <c r="G104" s="225">
        <v>327</v>
      </c>
      <c r="H104" s="223">
        <v>461</v>
      </c>
      <c r="I104" s="226">
        <f t="shared" si="12"/>
        <v>0.57267080745341614</v>
      </c>
      <c r="J104" s="230" t="str">
        <f t="shared" si="13"/>
        <v>53.8% - 60.6%</v>
      </c>
      <c r="K104" s="223">
        <v>319</v>
      </c>
      <c r="L104" s="223">
        <v>580</v>
      </c>
      <c r="M104" s="226">
        <f t="shared" si="14"/>
        <v>0.64516129032258063</v>
      </c>
      <c r="N104" s="230" t="str">
        <f t="shared" si="15"/>
        <v>61.3% - 67.6%</v>
      </c>
      <c r="O104" s="223">
        <v>266</v>
      </c>
      <c r="P104" s="223">
        <v>528</v>
      </c>
      <c r="Q104" s="226">
        <f t="shared" si="16"/>
        <v>0.6376811594202898</v>
      </c>
      <c r="R104" s="230" t="str">
        <f t="shared" si="17"/>
        <v>60.4% - 67.0%</v>
      </c>
      <c r="S104" s="223">
        <v>279</v>
      </c>
      <c r="T104" s="223">
        <v>516</v>
      </c>
      <c r="U104" s="226">
        <f t="shared" si="18"/>
        <v>0.62926829268292683</v>
      </c>
      <c r="V104" s="231" t="str">
        <f t="shared" si="19"/>
        <v>59.6% - 66.2%</v>
      </c>
      <c r="W104" s="385">
        <v>17</v>
      </c>
      <c r="X104" s="226">
        <f t="shared" si="20"/>
        <v>2.1118012422360249E-2</v>
      </c>
      <c r="Y104" s="384">
        <v>0</v>
      </c>
      <c r="Z104" s="226">
        <f t="shared" si="21"/>
        <v>0</v>
      </c>
      <c r="AA104" s="384">
        <v>34</v>
      </c>
      <c r="AB104" s="226">
        <f t="shared" si="22"/>
        <v>4.1062801932367152E-2</v>
      </c>
      <c r="AC104" s="76">
        <v>25</v>
      </c>
      <c r="AD104" s="96">
        <f t="shared" si="23"/>
        <v>3.048780487804878E-2</v>
      </c>
      <c r="AE104" s="133">
        <v>0</v>
      </c>
      <c r="AF104" s="133">
        <v>0</v>
      </c>
      <c r="AG104" s="133">
        <v>0</v>
      </c>
      <c r="AH104" s="133">
        <v>0</v>
      </c>
      <c r="AK104" s="77"/>
    </row>
    <row r="105" spans="1:37" x14ac:dyDescent="0.2">
      <c r="A105" s="76" t="s">
        <v>221</v>
      </c>
      <c r="B105" s="76" t="s">
        <v>1361</v>
      </c>
      <c r="C105" s="223">
        <v>1104</v>
      </c>
      <c r="D105" s="223">
        <v>1109</v>
      </c>
      <c r="E105" s="223">
        <v>1089</v>
      </c>
      <c r="F105" s="223">
        <v>1051</v>
      </c>
      <c r="G105" s="225">
        <v>280</v>
      </c>
      <c r="H105" s="223">
        <v>805</v>
      </c>
      <c r="I105" s="226">
        <f t="shared" si="12"/>
        <v>0.72916666666666663</v>
      </c>
      <c r="J105" s="230" t="str">
        <f t="shared" si="13"/>
        <v>70.2% - 75.5%</v>
      </c>
      <c r="K105" s="223">
        <v>303</v>
      </c>
      <c r="L105" s="223">
        <v>793</v>
      </c>
      <c r="M105" s="226">
        <f t="shared" si="14"/>
        <v>0.71505861136158699</v>
      </c>
      <c r="N105" s="230" t="str">
        <f t="shared" si="15"/>
        <v>68.8% - 74.1%</v>
      </c>
      <c r="O105" s="223">
        <v>278</v>
      </c>
      <c r="P105" s="223">
        <v>791</v>
      </c>
      <c r="Q105" s="226">
        <f t="shared" si="16"/>
        <v>0.72635445362718087</v>
      </c>
      <c r="R105" s="230" t="str">
        <f t="shared" si="17"/>
        <v>69.9% - 75.2%</v>
      </c>
      <c r="S105" s="223">
        <v>259</v>
      </c>
      <c r="T105" s="223">
        <v>763</v>
      </c>
      <c r="U105" s="226">
        <f t="shared" si="18"/>
        <v>0.72597526165556614</v>
      </c>
      <c r="V105" s="231" t="str">
        <f t="shared" si="19"/>
        <v>69.8% - 75.2%</v>
      </c>
      <c r="W105" s="385">
        <v>19</v>
      </c>
      <c r="X105" s="226">
        <f t="shared" si="20"/>
        <v>1.7210144927536232E-2</v>
      </c>
      <c r="Y105" s="384">
        <v>13</v>
      </c>
      <c r="Z105" s="226">
        <f t="shared" si="21"/>
        <v>1.1722272317403066E-2</v>
      </c>
      <c r="AA105" s="384">
        <v>20</v>
      </c>
      <c r="AB105" s="226">
        <f t="shared" si="22"/>
        <v>1.8365472910927456E-2</v>
      </c>
      <c r="AC105" s="76">
        <v>29</v>
      </c>
      <c r="AD105" s="96">
        <f t="shared" si="23"/>
        <v>2.7592768791627021E-2</v>
      </c>
      <c r="AE105" s="133">
        <v>0</v>
      </c>
      <c r="AF105" s="133">
        <v>0</v>
      </c>
      <c r="AG105" s="133">
        <v>0</v>
      </c>
      <c r="AH105" s="133">
        <v>0</v>
      </c>
      <c r="AK105" s="77"/>
    </row>
    <row r="106" spans="1:37" x14ac:dyDescent="0.2">
      <c r="A106" s="76" t="s">
        <v>222</v>
      </c>
      <c r="B106" s="76" t="s">
        <v>1362</v>
      </c>
      <c r="C106" s="223">
        <v>565</v>
      </c>
      <c r="D106" s="223">
        <v>672</v>
      </c>
      <c r="E106" s="223">
        <v>624</v>
      </c>
      <c r="F106" s="223"/>
      <c r="G106" s="225">
        <v>127</v>
      </c>
      <c r="H106" s="223">
        <v>423</v>
      </c>
      <c r="I106" s="226">
        <f t="shared" si="12"/>
        <v>0.74867256637168145</v>
      </c>
      <c r="J106" s="230" t="str">
        <f t="shared" si="13"/>
        <v>71.1% - 78.3%</v>
      </c>
      <c r="K106" s="223">
        <v>171</v>
      </c>
      <c r="L106" s="223">
        <v>477</v>
      </c>
      <c r="M106" s="226">
        <f t="shared" si="14"/>
        <v>0.7098214285714286</v>
      </c>
      <c r="N106" s="230" t="str">
        <f t="shared" si="15"/>
        <v>67.4% - 74.3%</v>
      </c>
      <c r="O106" s="223">
        <v>144</v>
      </c>
      <c r="P106" s="223">
        <v>470</v>
      </c>
      <c r="Q106" s="226">
        <f t="shared" si="16"/>
        <v>0.75320512820512819</v>
      </c>
      <c r="R106" s="230" t="str">
        <f t="shared" si="17"/>
        <v>71.8% - 78.5%</v>
      </c>
      <c r="S106" s="223"/>
      <c r="T106" s="223"/>
      <c r="U106" s="226"/>
      <c r="V106" s="231" t="str">
        <f t="shared" si="19"/>
        <v/>
      </c>
      <c r="W106" s="385">
        <v>15</v>
      </c>
      <c r="X106" s="226">
        <f t="shared" si="20"/>
        <v>2.6548672566371681E-2</v>
      </c>
      <c r="Y106" s="384">
        <v>24</v>
      </c>
      <c r="Z106" s="226">
        <f t="shared" si="21"/>
        <v>3.5714285714285712E-2</v>
      </c>
      <c r="AA106" s="384">
        <v>10</v>
      </c>
      <c r="AB106" s="226">
        <f t="shared" si="22"/>
        <v>1.6025641025641024E-2</v>
      </c>
      <c r="AD106" s="96"/>
      <c r="AE106" s="133">
        <v>0</v>
      </c>
      <c r="AF106" s="133">
        <v>0</v>
      </c>
      <c r="AG106" s="133">
        <v>0</v>
      </c>
      <c r="AK106" s="77"/>
    </row>
    <row r="107" spans="1:37" x14ac:dyDescent="0.2">
      <c r="A107" s="76" t="s">
        <v>223</v>
      </c>
      <c r="B107" s="76" t="s">
        <v>1363</v>
      </c>
      <c r="C107" s="223"/>
      <c r="D107" s="223"/>
      <c r="E107" s="223"/>
      <c r="F107" s="223"/>
      <c r="G107" s="225"/>
      <c r="H107" s="223"/>
      <c r="I107" s="226"/>
      <c r="J107" s="230" t="str">
        <f t="shared" si="13"/>
        <v/>
      </c>
      <c r="K107" s="223"/>
      <c r="L107" s="223"/>
      <c r="M107" s="226"/>
      <c r="N107" s="230" t="str">
        <f t="shared" si="15"/>
        <v/>
      </c>
      <c r="O107" s="223"/>
      <c r="P107" s="223"/>
      <c r="Q107" s="226"/>
      <c r="R107" s="230" t="str">
        <f t="shared" si="17"/>
        <v/>
      </c>
      <c r="S107" s="223"/>
      <c r="T107" s="223"/>
      <c r="U107" s="226"/>
      <c r="V107" s="231" t="str">
        <f t="shared" si="19"/>
        <v/>
      </c>
      <c r="W107" s="385"/>
      <c r="X107" s="226"/>
      <c r="Y107" s="384"/>
      <c r="Z107" s="226"/>
      <c r="AA107" s="384"/>
      <c r="AB107" s="226"/>
      <c r="AD107" s="96"/>
      <c r="AK107" s="77"/>
    </row>
    <row r="108" spans="1:37" x14ac:dyDescent="0.2">
      <c r="A108" s="76" t="s">
        <v>224</v>
      </c>
      <c r="B108" s="76" t="s">
        <v>1441</v>
      </c>
      <c r="C108" s="223">
        <v>1295</v>
      </c>
      <c r="D108" s="223">
        <v>1314</v>
      </c>
      <c r="E108" s="223">
        <v>1170</v>
      </c>
      <c r="F108" s="223">
        <v>1182</v>
      </c>
      <c r="G108" s="225">
        <v>525</v>
      </c>
      <c r="H108" s="223">
        <v>770</v>
      </c>
      <c r="I108" s="226">
        <f t="shared" si="12"/>
        <v>0.59459459459459463</v>
      </c>
      <c r="J108" s="230" t="str">
        <f t="shared" si="13"/>
        <v>56.8% - 62.1%</v>
      </c>
      <c r="K108" s="223">
        <v>588</v>
      </c>
      <c r="L108" s="223">
        <v>726</v>
      </c>
      <c r="M108" s="226">
        <f t="shared" si="14"/>
        <v>0.55251141552511418</v>
      </c>
      <c r="N108" s="230" t="str">
        <f t="shared" si="15"/>
        <v>52.6% - 57.9%</v>
      </c>
      <c r="O108" s="223">
        <v>511</v>
      </c>
      <c r="P108" s="223">
        <v>659</v>
      </c>
      <c r="Q108" s="226">
        <f t="shared" si="16"/>
        <v>0.56324786324786325</v>
      </c>
      <c r="R108" s="230" t="str">
        <f t="shared" si="17"/>
        <v>53.5% - 59.1%</v>
      </c>
      <c r="S108" s="223">
        <v>470</v>
      </c>
      <c r="T108" s="223">
        <v>712</v>
      </c>
      <c r="U108" s="226">
        <f t="shared" si="18"/>
        <v>0.60236886632825715</v>
      </c>
      <c r="V108" s="231" t="str">
        <f t="shared" si="19"/>
        <v>57.4% - 63.0%</v>
      </c>
      <c r="W108" s="385">
        <v>0</v>
      </c>
      <c r="X108" s="226">
        <f t="shared" si="20"/>
        <v>0</v>
      </c>
      <c r="Y108" s="384">
        <v>0</v>
      </c>
      <c r="Z108" s="226">
        <f t="shared" si="21"/>
        <v>0</v>
      </c>
      <c r="AA108" s="384">
        <v>0</v>
      </c>
      <c r="AB108" s="226">
        <f t="shared" si="22"/>
        <v>0</v>
      </c>
      <c r="AC108" s="76">
        <v>0</v>
      </c>
      <c r="AD108" s="96">
        <f t="shared" si="23"/>
        <v>0</v>
      </c>
      <c r="AE108" s="133">
        <v>0</v>
      </c>
      <c r="AF108" s="133">
        <v>0</v>
      </c>
      <c r="AG108" s="133">
        <v>0</v>
      </c>
      <c r="AH108" s="133">
        <v>0</v>
      </c>
    </row>
    <row r="109" spans="1:37" x14ac:dyDescent="0.2">
      <c r="A109" s="76" t="s">
        <v>225</v>
      </c>
      <c r="B109" s="76" t="s">
        <v>226</v>
      </c>
      <c r="C109" s="223">
        <v>340</v>
      </c>
      <c r="D109" s="223">
        <v>309</v>
      </c>
      <c r="E109" s="223">
        <v>328</v>
      </c>
      <c r="F109" s="223">
        <v>328</v>
      </c>
      <c r="G109" s="225">
        <v>154</v>
      </c>
      <c r="H109" s="223">
        <v>186</v>
      </c>
      <c r="I109" s="226">
        <f t="shared" si="12"/>
        <v>0.54705882352941182</v>
      </c>
      <c r="J109" s="230" t="str">
        <f t="shared" si="13"/>
        <v>49.4% - 59.9%</v>
      </c>
      <c r="K109" s="223">
        <v>160</v>
      </c>
      <c r="L109" s="223">
        <v>149</v>
      </c>
      <c r="M109" s="226">
        <f t="shared" si="14"/>
        <v>0.48220064724919093</v>
      </c>
      <c r="N109" s="230" t="str">
        <f t="shared" si="15"/>
        <v>42.7% - 53.8%</v>
      </c>
      <c r="O109" s="223">
        <v>172</v>
      </c>
      <c r="P109" s="223">
        <v>156</v>
      </c>
      <c r="Q109" s="226">
        <f t="shared" si="16"/>
        <v>0.47560975609756095</v>
      </c>
      <c r="R109" s="230" t="str">
        <f t="shared" si="17"/>
        <v>42.2% - 53.0%</v>
      </c>
      <c r="S109" s="223">
        <v>172</v>
      </c>
      <c r="T109" s="223">
        <v>156</v>
      </c>
      <c r="U109" s="226">
        <f t="shared" si="18"/>
        <v>0.47560975609756095</v>
      </c>
      <c r="V109" s="231" t="str">
        <f t="shared" si="19"/>
        <v>42.2% - 53.0%</v>
      </c>
      <c r="W109" s="385">
        <v>0</v>
      </c>
      <c r="X109" s="226">
        <f t="shared" si="20"/>
        <v>0</v>
      </c>
      <c r="Y109" s="384">
        <v>0</v>
      </c>
      <c r="Z109" s="226">
        <f t="shared" si="21"/>
        <v>0</v>
      </c>
      <c r="AA109" s="384">
        <v>0</v>
      </c>
      <c r="AB109" s="226">
        <f t="shared" si="22"/>
        <v>0</v>
      </c>
      <c r="AC109" s="76">
        <v>0</v>
      </c>
      <c r="AD109" s="96">
        <f t="shared" si="23"/>
        <v>0</v>
      </c>
      <c r="AE109" s="133">
        <v>0</v>
      </c>
      <c r="AF109" s="133">
        <v>0</v>
      </c>
      <c r="AG109" s="133">
        <v>0</v>
      </c>
      <c r="AH109" s="133">
        <v>0</v>
      </c>
    </row>
    <row r="110" spans="1:37" x14ac:dyDescent="0.2">
      <c r="A110" s="76" t="s">
        <v>227</v>
      </c>
      <c r="B110" s="76" t="s">
        <v>228</v>
      </c>
      <c r="C110" s="223">
        <v>644</v>
      </c>
      <c r="D110" s="223">
        <v>660</v>
      </c>
      <c r="E110" s="223">
        <v>676</v>
      </c>
      <c r="F110" s="223">
        <v>628</v>
      </c>
      <c r="G110" s="225">
        <v>140</v>
      </c>
      <c r="H110" s="223">
        <v>504</v>
      </c>
      <c r="I110" s="226">
        <f t="shared" si="12"/>
        <v>0.78260869565217395</v>
      </c>
      <c r="J110" s="230" t="str">
        <f t="shared" si="13"/>
        <v>74.9% - 81.3%</v>
      </c>
      <c r="K110" s="223">
        <v>164</v>
      </c>
      <c r="L110" s="223">
        <v>496</v>
      </c>
      <c r="M110" s="226">
        <f t="shared" si="14"/>
        <v>0.75151515151515147</v>
      </c>
      <c r="N110" s="230" t="str">
        <f t="shared" si="15"/>
        <v>71.7% - 78.3%</v>
      </c>
      <c r="O110" s="223">
        <v>253</v>
      </c>
      <c r="P110" s="223">
        <v>423</v>
      </c>
      <c r="Q110" s="226">
        <f t="shared" si="16"/>
        <v>0.62573964497041423</v>
      </c>
      <c r="R110" s="230" t="str">
        <f t="shared" si="17"/>
        <v>58.9% - 66.1%</v>
      </c>
      <c r="S110" s="223">
        <v>203</v>
      </c>
      <c r="T110" s="223">
        <v>425</v>
      </c>
      <c r="U110" s="226">
        <f t="shared" si="18"/>
        <v>0.67675159235668791</v>
      </c>
      <c r="V110" s="231" t="str">
        <f t="shared" si="19"/>
        <v>63.9% - 71.2%</v>
      </c>
      <c r="W110" s="385">
        <v>0</v>
      </c>
      <c r="X110" s="226">
        <f t="shared" si="20"/>
        <v>0</v>
      </c>
      <c r="Y110" s="384">
        <v>0</v>
      </c>
      <c r="Z110" s="226">
        <f t="shared" si="21"/>
        <v>0</v>
      </c>
      <c r="AA110" s="384">
        <v>0</v>
      </c>
      <c r="AB110" s="226">
        <f t="shared" si="22"/>
        <v>0</v>
      </c>
      <c r="AC110" s="76">
        <v>0</v>
      </c>
      <c r="AD110" s="96">
        <f t="shared" si="23"/>
        <v>0</v>
      </c>
      <c r="AE110" s="133">
        <v>0</v>
      </c>
      <c r="AF110" s="133">
        <v>0</v>
      </c>
      <c r="AG110" s="133">
        <v>0</v>
      </c>
      <c r="AH110" s="133">
        <v>0</v>
      </c>
    </row>
    <row r="111" spans="1:37" x14ac:dyDescent="0.2">
      <c r="A111" s="76" t="s">
        <v>229</v>
      </c>
      <c r="B111" s="76" t="s">
        <v>1364</v>
      </c>
      <c r="C111" s="223">
        <v>917</v>
      </c>
      <c r="D111" s="223">
        <v>965</v>
      </c>
      <c r="E111" s="223">
        <v>918</v>
      </c>
      <c r="F111" s="223">
        <v>846</v>
      </c>
      <c r="G111" s="225">
        <v>178</v>
      </c>
      <c r="H111" s="223">
        <v>737</v>
      </c>
      <c r="I111" s="226">
        <f t="shared" si="12"/>
        <v>0.80370774263904032</v>
      </c>
      <c r="J111" s="230" t="str">
        <f t="shared" si="13"/>
        <v>77.7% - 82.8%</v>
      </c>
      <c r="K111" s="223">
        <v>223</v>
      </c>
      <c r="L111" s="223">
        <v>741</v>
      </c>
      <c r="M111" s="226">
        <f t="shared" si="14"/>
        <v>0.76787564766839378</v>
      </c>
      <c r="N111" s="230" t="str">
        <f t="shared" si="15"/>
        <v>74.0% - 79.3%</v>
      </c>
      <c r="O111" s="223">
        <v>194</v>
      </c>
      <c r="P111" s="223">
        <v>722</v>
      </c>
      <c r="Q111" s="226">
        <f t="shared" si="16"/>
        <v>0.78649237472766886</v>
      </c>
      <c r="R111" s="230" t="str">
        <f t="shared" si="17"/>
        <v>75.9% - 81.2%</v>
      </c>
      <c r="S111" s="223">
        <v>168</v>
      </c>
      <c r="T111" s="223">
        <v>674</v>
      </c>
      <c r="U111" s="226">
        <f t="shared" si="18"/>
        <v>0.79669030732860524</v>
      </c>
      <c r="V111" s="231" t="str">
        <f t="shared" si="19"/>
        <v>76.8% - 82.2%</v>
      </c>
      <c r="W111" s="385">
        <v>2</v>
      </c>
      <c r="X111" s="226">
        <f t="shared" si="20"/>
        <v>2.1810250817884407E-3</v>
      </c>
      <c r="Y111" s="384">
        <v>1</v>
      </c>
      <c r="Z111" s="226">
        <f t="shared" si="21"/>
        <v>1.0362694300518134E-3</v>
      </c>
      <c r="AA111" s="384">
        <v>2</v>
      </c>
      <c r="AB111" s="226">
        <f t="shared" si="22"/>
        <v>2.1786492374727671E-3</v>
      </c>
      <c r="AC111" s="76">
        <v>4</v>
      </c>
      <c r="AD111" s="96">
        <f t="shared" si="23"/>
        <v>4.7281323877068557E-3</v>
      </c>
      <c r="AE111" s="133">
        <v>0</v>
      </c>
      <c r="AF111" s="133">
        <v>0</v>
      </c>
      <c r="AG111" s="133">
        <v>0</v>
      </c>
      <c r="AH111" s="133">
        <v>0</v>
      </c>
    </row>
    <row r="112" spans="1:37" x14ac:dyDescent="0.2">
      <c r="A112" s="76" t="s">
        <v>230</v>
      </c>
      <c r="B112" s="76" t="s">
        <v>231</v>
      </c>
      <c r="C112" s="223">
        <v>671</v>
      </c>
      <c r="D112" s="223">
        <v>691</v>
      </c>
      <c r="E112" s="223">
        <v>616</v>
      </c>
      <c r="F112" s="223">
        <v>676</v>
      </c>
      <c r="G112" s="225">
        <v>266</v>
      </c>
      <c r="H112" s="223">
        <v>401</v>
      </c>
      <c r="I112" s="226">
        <f t="shared" si="12"/>
        <v>0.59761549925484347</v>
      </c>
      <c r="J112" s="230" t="str">
        <f t="shared" si="13"/>
        <v>56.0% - 63.4%</v>
      </c>
      <c r="K112" s="223">
        <v>224</v>
      </c>
      <c r="L112" s="223">
        <v>460</v>
      </c>
      <c r="M112" s="226">
        <f t="shared" si="14"/>
        <v>0.66570188133140373</v>
      </c>
      <c r="N112" s="230" t="str">
        <f t="shared" si="15"/>
        <v>63.0% - 70.0%</v>
      </c>
      <c r="O112" s="223">
        <v>231</v>
      </c>
      <c r="P112" s="223">
        <v>376</v>
      </c>
      <c r="Q112" s="226">
        <f t="shared" si="16"/>
        <v>0.61038961038961037</v>
      </c>
      <c r="R112" s="230" t="str">
        <f t="shared" si="17"/>
        <v>57.1% - 64.8%</v>
      </c>
      <c r="S112" s="223">
        <v>261</v>
      </c>
      <c r="T112" s="223">
        <v>412</v>
      </c>
      <c r="U112" s="226">
        <f t="shared" si="18"/>
        <v>0.60946745562130178</v>
      </c>
      <c r="V112" s="231" t="str">
        <f t="shared" si="19"/>
        <v>57.2% - 64.6%</v>
      </c>
      <c r="W112" s="385">
        <v>4</v>
      </c>
      <c r="X112" s="226">
        <f t="shared" si="20"/>
        <v>5.9612518628912071E-3</v>
      </c>
      <c r="Y112" s="384">
        <v>7</v>
      </c>
      <c r="Z112" s="226">
        <f t="shared" si="21"/>
        <v>1.0130246020260492E-2</v>
      </c>
      <c r="AA112" s="384">
        <v>9</v>
      </c>
      <c r="AB112" s="226">
        <f t="shared" si="22"/>
        <v>1.461038961038961E-2</v>
      </c>
      <c r="AC112" s="76">
        <v>3</v>
      </c>
      <c r="AD112" s="96">
        <f t="shared" si="23"/>
        <v>4.4378698224852072E-3</v>
      </c>
      <c r="AE112" s="133">
        <v>0</v>
      </c>
      <c r="AF112" s="133">
        <v>0</v>
      </c>
      <c r="AG112" s="133">
        <v>0</v>
      </c>
      <c r="AH112" s="133">
        <v>0</v>
      </c>
    </row>
    <row r="113" spans="1:37" x14ac:dyDescent="0.2">
      <c r="A113" s="76" t="s">
        <v>232</v>
      </c>
      <c r="B113" s="76" t="s">
        <v>2388</v>
      </c>
      <c r="C113" s="223">
        <v>1230</v>
      </c>
      <c r="D113" s="223">
        <v>1167</v>
      </c>
      <c r="E113" s="223">
        <v>1260</v>
      </c>
      <c r="F113" s="223">
        <v>1185</v>
      </c>
      <c r="G113" s="225">
        <v>68</v>
      </c>
      <c r="H113" s="223">
        <v>1135</v>
      </c>
      <c r="I113" s="226">
        <f t="shared" si="12"/>
        <v>0.92276422764227639</v>
      </c>
      <c r="J113" s="230" t="str">
        <f t="shared" si="13"/>
        <v>90.6% - 93.6%</v>
      </c>
      <c r="K113" s="223">
        <v>63</v>
      </c>
      <c r="L113" s="223">
        <v>1082</v>
      </c>
      <c r="M113" s="226">
        <f t="shared" si="14"/>
        <v>0.92716366752356472</v>
      </c>
      <c r="N113" s="230" t="str">
        <f t="shared" si="15"/>
        <v>91.1% - 94.1%</v>
      </c>
      <c r="O113" s="223">
        <v>71</v>
      </c>
      <c r="P113" s="223">
        <v>1159</v>
      </c>
      <c r="Q113" s="226">
        <f t="shared" si="16"/>
        <v>0.91984126984126979</v>
      </c>
      <c r="R113" s="230" t="str">
        <f t="shared" si="17"/>
        <v>90.4% - 93.4%</v>
      </c>
      <c r="S113" s="223">
        <v>42</v>
      </c>
      <c r="T113" s="223">
        <v>1118</v>
      </c>
      <c r="U113" s="226">
        <f t="shared" si="18"/>
        <v>0.9434599156118143</v>
      </c>
      <c r="V113" s="231" t="str">
        <f t="shared" si="19"/>
        <v>92.9% - 95.5%</v>
      </c>
      <c r="W113" s="385">
        <v>27</v>
      </c>
      <c r="X113" s="226">
        <f t="shared" si="20"/>
        <v>2.1951219512195121E-2</v>
      </c>
      <c r="Y113" s="384">
        <v>22</v>
      </c>
      <c r="Z113" s="226">
        <f t="shared" si="21"/>
        <v>1.8851756640959727E-2</v>
      </c>
      <c r="AA113" s="384">
        <v>30</v>
      </c>
      <c r="AB113" s="226">
        <f t="shared" si="22"/>
        <v>2.3809523809523808E-2</v>
      </c>
      <c r="AC113" s="76">
        <v>25</v>
      </c>
      <c r="AD113" s="96">
        <f t="shared" si="23"/>
        <v>2.1097046413502109E-2</v>
      </c>
      <c r="AE113" s="133">
        <v>0</v>
      </c>
      <c r="AF113" s="133">
        <v>0</v>
      </c>
      <c r="AG113" s="133">
        <v>0</v>
      </c>
      <c r="AH113" s="133">
        <v>0</v>
      </c>
    </row>
    <row r="114" spans="1:37" x14ac:dyDescent="0.2">
      <c r="A114" s="76" t="s">
        <v>233</v>
      </c>
      <c r="B114" s="76" t="s">
        <v>234</v>
      </c>
      <c r="C114" s="223">
        <v>924</v>
      </c>
      <c r="D114" s="223">
        <v>1023</v>
      </c>
      <c r="E114" s="223">
        <v>992</v>
      </c>
      <c r="F114" s="223">
        <v>894</v>
      </c>
      <c r="G114" s="225">
        <v>412</v>
      </c>
      <c r="H114" s="223">
        <v>509</v>
      </c>
      <c r="I114" s="226">
        <f t="shared" si="12"/>
        <v>0.55086580086580084</v>
      </c>
      <c r="J114" s="230" t="str">
        <f t="shared" si="13"/>
        <v>51.9% - 58.3%</v>
      </c>
      <c r="K114" s="223">
        <v>470</v>
      </c>
      <c r="L114" s="223">
        <v>551</v>
      </c>
      <c r="M114" s="226">
        <f t="shared" si="14"/>
        <v>0.53861192570869987</v>
      </c>
      <c r="N114" s="230" t="str">
        <f t="shared" si="15"/>
        <v>50.8% - 56.9%</v>
      </c>
      <c r="O114" s="223">
        <v>431</v>
      </c>
      <c r="P114" s="223">
        <v>557</v>
      </c>
      <c r="Q114" s="226">
        <f t="shared" si="16"/>
        <v>0.561491935483871</v>
      </c>
      <c r="R114" s="230" t="str">
        <f t="shared" si="17"/>
        <v>53.0% - 59.2%</v>
      </c>
      <c r="S114" s="223">
        <v>418</v>
      </c>
      <c r="T114" s="223">
        <v>474</v>
      </c>
      <c r="U114" s="226">
        <f t="shared" si="18"/>
        <v>0.53020134228187921</v>
      </c>
      <c r="V114" s="231" t="str">
        <f t="shared" si="19"/>
        <v>49.7% - 56.3%</v>
      </c>
      <c r="W114" s="385">
        <v>3</v>
      </c>
      <c r="X114" s="226">
        <f t="shared" si="20"/>
        <v>3.246753246753247E-3</v>
      </c>
      <c r="Y114" s="384">
        <v>2</v>
      </c>
      <c r="Z114" s="226">
        <f t="shared" si="21"/>
        <v>1.9550342130987292E-3</v>
      </c>
      <c r="AA114" s="384">
        <v>4</v>
      </c>
      <c r="AB114" s="226">
        <f t="shared" si="22"/>
        <v>4.0322580645161289E-3</v>
      </c>
      <c r="AC114" s="76">
        <v>2</v>
      </c>
      <c r="AD114" s="96">
        <f t="shared" si="23"/>
        <v>2.2371364653243847E-3</v>
      </c>
      <c r="AE114" s="133">
        <v>0</v>
      </c>
      <c r="AF114" s="133">
        <v>0</v>
      </c>
      <c r="AG114" s="133">
        <v>0</v>
      </c>
      <c r="AH114" s="133">
        <v>0</v>
      </c>
    </row>
    <row r="115" spans="1:37" x14ac:dyDescent="0.2">
      <c r="A115" s="76" t="s">
        <v>235</v>
      </c>
      <c r="B115" s="76" t="s">
        <v>236</v>
      </c>
      <c r="C115" s="223">
        <v>795</v>
      </c>
      <c r="D115" s="223">
        <v>867</v>
      </c>
      <c r="E115" s="223">
        <v>844</v>
      </c>
      <c r="F115" s="223">
        <v>765</v>
      </c>
      <c r="G115" s="225">
        <v>192</v>
      </c>
      <c r="H115" s="223">
        <v>603</v>
      </c>
      <c r="I115" s="226">
        <f t="shared" si="12"/>
        <v>0.7584905660377359</v>
      </c>
      <c r="J115" s="230" t="str">
        <f t="shared" si="13"/>
        <v>72.8% - 78.7%</v>
      </c>
      <c r="K115" s="223">
        <v>221</v>
      </c>
      <c r="L115" s="223">
        <v>646</v>
      </c>
      <c r="M115" s="226">
        <f t="shared" si="14"/>
        <v>0.74509803921568629</v>
      </c>
      <c r="N115" s="230" t="str">
        <f t="shared" si="15"/>
        <v>71.5% - 77.3%</v>
      </c>
      <c r="O115" s="223">
        <v>227</v>
      </c>
      <c r="P115" s="223">
        <v>614</v>
      </c>
      <c r="Q115" s="226">
        <f t="shared" si="16"/>
        <v>0.72748815165876779</v>
      </c>
      <c r="R115" s="230" t="str">
        <f t="shared" si="17"/>
        <v>69.6% - 75.6%</v>
      </c>
      <c r="S115" s="223">
        <v>186</v>
      </c>
      <c r="T115" s="223">
        <v>579</v>
      </c>
      <c r="U115" s="226">
        <f t="shared" si="18"/>
        <v>0.75686274509803919</v>
      </c>
      <c r="V115" s="231" t="str">
        <f t="shared" si="19"/>
        <v>72.5% - 78.6%</v>
      </c>
      <c r="W115" s="385">
        <v>0</v>
      </c>
      <c r="X115" s="226">
        <f t="shared" si="20"/>
        <v>0</v>
      </c>
      <c r="Y115" s="384">
        <v>0</v>
      </c>
      <c r="Z115" s="226">
        <f t="shared" si="21"/>
        <v>0</v>
      </c>
      <c r="AA115" s="384">
        <v>3</v>
      </c>
      <c r="AB115" s="226">
        <f t="shared" si="22"/>
        <v>3.5545023696682463E-3</v>
      </c>
      <c r="AC115" s="76">
        <v>0</v>
      </c>
      <c r="AD115" s="96">
        <f t="shared" si="23"/>
        <v>0</v>
      </c>
      <c r="AE115" s="133">
        <v>0</v>
      </c>
      <c r="AF115" s="133">
        <v>0</v>
      </c>
      <c r="AG115" s="133">
        <v>0</v>
      </c>
      <c r="AH115" s="133">
        <v>0</v>
      </c>
    </row>
    <row r="116" spans="1:37" x14ac:dyDescent="0.2">
      <c r="A116" s="76" t="s">
        <v>237</v>
      </c>
      <c r="B116" s="76" t="s">
        <v>1365</v>
      </c>
      <c r="C116" s="223">
        <v>1112</v>
      </c>
      <c r="D116" s="223">
        <v>1167</v>
      </c>
      <c r="E116" s="223">
        <v>1113</v>
      </c>
      <c r="F116" s="223">
        <v>1068</v>
      </c>
      <c r="G116" s="225">
        <v>185</v>
      </c>
      <c r="H116" s="223">
        <v>927</v>
      </c>
      <c r="I116" s="226">
        <f t="shared" si="12"/>
        <v>0.83363309352517989</v>
      </c>
      <c r="J116" s="230" t="str">
        <f t="shared" si="13"/>
        <v>81.1% - 85.4%</v>
      </c>
      <c r="K116" s="223">
        <v>176</v>
      </c>
      <c r="L116" s="223">
        <v>987</v>
      </c>
      <c r="M116" s="226">
        <f t="shared" si="14"/>
        <v>0.84575835475578409</v>
      </c>
      <c r="N116" s="230" t="str">
        <f t="shared" si="15"/>
        <v>82.4% - 86.5%</v>
      </c>
      <c r="O116" s="223">
        <v>175</v>
      </c>
      <c r="P116" s="223">
        <v>938</v>
      </c>
      <c r="Q116" s="226">
        <f t="shared" si="16"/>
        <v>0.84276729559748431</v>
      </c>
      <c r="R116" s="230" t="str">
        <f t="shared" si="17"/>
        <v>82.0% - 86.3%</v>
      </c>
      <c r="S116" s="223">
        <v>193</v>
      </c>
      <c r="T116" s="223">
        <v>875</v>
      </c>
      <c r="U116" s="226">
        <f t="shared" si="18"/>
        <v>0.81928838951310856</v>
      </c>
      <c r="V116" s="231" t="str">
        <f t="shared" si="19"/>
        <v>79.5% - 84.1%</v>
      </c>
      <c r="W116" s="385">
        <v>0</v>
      </c>
      <c r="X116" s="226">
        <f t="shared" si="20"/>
        <v>0</v>
      </c>
      <c r="Y116" s="384">
        <v>4</v>
      </c>
      <c r="Z116" s="226">
        <f t="shared" si="21"/>
        <v>3.4275921165381321E-3</v>
      </c>
      <c r="AA116" s="384">
        <v>0</v>
      </c>
      <c r="AB116" s="226">
        <f t="shared" si="22"/>
        <v>0</v>
      </c>
      <c r="AC116" s="76">
        <v>0</v>
      </c>
      <c r="AD116" s="96">
        <f t="shared" si="23"/>
        <v>0</v>
      </c>
      <c r="AE116" s="133">
        <v>0</v>
      </c>
      <c r="AF116" s="133">
        <v>0</v>
      </c>
      <c r="AG116" s="133">
        <v>0</v>
      </c>
      <c r="AH116" s="133">
        <v>0</v>
      </c>
    </row>
    <row r="117" spans="1:37" x14ac:dyDescent="0.2">
      <c r="A117" s="76" t="s">
        <v>238</v>
      </c>
      <c r="B117" s="76" t="s">
        <v>239</v>
      </c>
      <c r="C117" s="223">
        <v>513</v>
      </c>
      <c r="D117" s="223">
        <v>658</v>
      </c>
      <c r="E117" s="223">
        <v>630</v>
      </c>
      <c r="F117" s="223">
        <v>558</v>
      </c>
      <c r="G117" s="225">
        <v>183</v>
      </c>
      <c r="H117" s="223">
        <v>330</v>
      </c>
      <c r="I117" s="226">
        <f t="shared" si="12"/>
        <v>0.64327485380116955</v>
      </c>
      <c r="J117" s="230" t="str">
        <f t="shared" si="13"/>
        <v>60.1% - 68.4%</v>
      </c>
      <c r="K117" s="223">
        <v>247</v>
      </c>
      <c r="L117" s="223">
        <v>411</v>
      </c>
      <c r="M117" s="226">
        <f t="shared" si="14"/>
        <v>0.62462006079027355</v>
      </c>
      <c r="N117" s="230" t="str">
        <f t="shared" si="15"/>
        <v>58.7% - 66.1%</v>
      </c>
      <c r="O117" s="223">
        <v>270</v>
      </c>
      <c r="P117" s="223">
        <v>360</v>
      </c>
      <c r="Q117" s="226">
        <f t="shared" si="16"/>
        <v>0.5714285714285714</v>
      </c>
      <c r="R117" s="230" t="str">
        <f t="shared" si="17"/>
        <v>53.2% - 61.0%</v>
      </c>
      <c r="S117" s="223">
        <v>232</v>
      </c>
      <c r="T117" s="223">
        <v>326</v>
      </c>
      <c r="U117" s="226">
        <f t="shared" si="18"/>
        <v>0.58422939068100355</v>
      </c>
      <c r="V117" s="231" t="str">
        <f t="shared" si="19"/>
        <v>54.3% - 62.4%</v>
      </c>
      <c r="W117" s="385">
        <v>0</v>
      </c>
      <c r="X117" s="226">
        <f t="shared" si="20"/>
        <v>0</v>
      </c>
      <c r="Y117" s="384">
        <v>0</v>
      </c>
      <c r="Z117" s="226">
        <f t="shared" si="21"/>
        <v>0</v>
      </c>
      <c r="AA117" s="384">
        <v>0</v>
      </c>
      <c r="AB117" s="226">
        <f t="shared" si="22"/>
        <v>0</v>
      </c>
      <c r="AC117" s="76">
        <v>0</v>
      </c>
      <c r="AD117" s="96">
        <f t="shared" si="23"/>
        <v>0</v>
      </c>
      <c r="AE117" s="133">
        <v>0</v>
      </c>
      <c r="AF117" s="133">
        <v>0</v>
      </c>
      <c r="AG117" s="133">
        <v>0</v>
      </c>
      <c r="AH117" s="133">
        <v>0</v>
      </c>
    </row>
    <row r="118" spans="1:37" x14ac:dyDescent="0.2">
      <c r="A118" s="76" t="s">
        <v>240</v>
      </c>
      <c r="B118" s="76" t="s">
        <v>1366</v>
      </c>
      <c r="C118" s="223">
        <v>864</v>
      </c>
      <c r="D118" s="223">
        <v>860</v>
      </c>
      <c r="E118" s="223">
        <v>780</v>
      </c>
      <c r="F118" s="223">
        <v>781</v>
      </c>
      <c r="G118" s="225">
        <v>168</v>
      </c>
      <c r="H118" s="223">
        <v>695</v>
      </c>
      <c r="I118" s="226">
        <f t="shared" si="12"/>
        <v>0.80439814814814814</v>
      </c>
      <c r="J118" s="230" t="str">
        <f t="shared" si="13"/>
        <v>77.7% - 82.9%</v>
      </c>
      <c r="K118" s="223">
        <v>158</v>
      </c>
      <c r="L118" s="223">
        <v>699</v>
      </c>
      <c r="M118" s="226">
        <f t="shared" si="14"/>
        <v>0.81279069767441858</v>
      </c>
      <c r="N118" s="230" t="str">
        <f t="shared" si="15"/>
        <v>78.5% - 83.7%</v>
      </c>
      <c r="O118" s="223">
        <v>151</v>
      </c>
      <c r="P118" s="223">
        <v>625</v>
      </c>
      <c r="Q118" s="226">
        <f t="shared" si="16"/>
        <v>0.80128205128205132</v>
      </c>
      <c r="R118" s="230" t="str">
        <f t="shared" si="17"/>
        <v>77.2% - 82.8%</v>
      </c>
      <c r="S118" s="223">
        <v>136</v>
      </c>
      <c r="T118" s="223">
        <v>643</v>
      </c>
      <c r="U118" s="226">
        <f t="shared" si="18"/>
        <v>0.82330345710627406</v>
      </c>
      <c r="V118" s="231" t="str">
        <f t="shared" si="19"/>
        <v>79.5% - 84.8%</v>
      </c>
      <c r="W118" s="385">
        <v>1</v>
      </c>
      <c r="X118" s="226">
        <f t="shared" si="20"/>
        <v>1.1574074074074073E-3</v>
      </c>
      <c r="Y118" s="384">
        <v>3</v>
      </c>
      <c r="Z118" s="226">
        <f t="shared" si="21"/>
        <v>3.4883720930232558E-3</v>
      </c>
      <c r="AA118" s="384">
        <v>4</v>
      </c>
      <c r="AB118" s="226">
        <f t="shared" si="22"/>
        <v>5.1282051282051282E-3</v>
      </c>
      <c r="AC118" s="76">
        <v>2</v>
      </c>
      <c r="AD118" s="96">
        <f t="shared" si="23"/>
        <v>2.5608194622279128E-3</v>
      </c>
      <c r="AE118" s="133">
        <v>0</v>
      </c>
      <c r="AF118" s="133">
        <v>0</v>
      </c>
      <c r="AG118" s="133">
        <v>0</v>
      </c>
      <c r="AH118" s="133">
        <v>0</v>
      </c>
    </row>
    <row r="119" spans="1:37" x14ac:dyDescent="0.2">
      <c r="A119" s="76" t="s">
        <v>241</v>
      </c>
      <c r="B119" s="76" t="s">
        <v>242</v>
      </c>
      <c r="C119" s="223">
        <v>1125</v>
      </c>
      <c r="D119" s="223">
        <v>1115</v>
      </c>
      <c r="E119" s="223">
        <v>1085</v>
      </c>
      <c r="F119" s="223">
        <v>1037</v>
      </c>
      <c r="G119" s="225">
        <v>415</v>
      </c>
      <c r="H119" s="223">
        <v>674</v>
      </c>
      <c r="I119" s="226">
        <f t="shared" si="12"/>
        <v>0.59911111111111115</v>
      </c>
      <c r="J119" s="230" t="str">
        <f t="shared" si="13"/>
        <v>57.0% - 62.7%</v>
      </c>
      <c r="K119" s="223">
        <v>438</v>
      </c>
      <c r="L119" s="223">
        <v>632</v>
      </c>
      <c r="M119" s="226">
        <f t="shared" si="14"/>
        <v>0.56681614349775788</v>
      </c>
      <c r="N119" s="230" t="str">
        <f t="shared" si="15"/>
        <v>53.8% - 59.6%</v>
      </c>
      <c r="O119" s="223">
        <v>409</v>
      </c>
      <c r="P119" s="223">
        <v>636</v>
      </c>
      <c r="Q119" s="226">
        <f t="shared" si="16"/>
        <v>0.58617511520737331</v>
      </c>
      <c r="R119" s="230" t="str">
        <f t="shared" si="17"/>
        <v>55.7% - 61.5%</v>
      </c>
      <c r="S119" s="223">
        <v>419</v>
      </c>
      <c r="T119" s="223">
        <v>578</v>
      </c>
      <c r="U119" s="226">
        <f t="shared" si="18"/>
        <v>0.55737704918032782</v>
      </c>
      <c r="V119" s="231" t="str">
        <f t="shared" si="19"/>
        <v>52.7% - 58.7%</v>
      </c>
      <c r="W119" s="385">
        <v>36</v>
      </c>
      <c r="X119" s="226">
        <f t="shared" si="20"/>
        <v>3.2000000000000001E-2</v>
      </c>
      <c r="Y119" s="384">
        <v>45</v>
      </c>
      <c r="Z119" s="226">
        <f t="shared" si="21"/>
        <v>4.0358744394618833E-2</v>
      </c>
      <c r="AA119" s="384">
        <v>40</v>
      </c>
      <c r="AB119" s="226">
        <f t="shared" si="22"/>
        <v>3.6866359447004608E-2</v>
      </c>
      <c r="AC119" s="76">
        <v>40</v>
      </c>
      <c r="AD119" s="96">
        <f t="shared" si="23"/>
        <v>3.8572806171648988E-2</v>
      </c>
      <c r="AE119" s="133">
        <v>0</v>
      </c>
      <c r="AF119" s="133">
        <v>0</v>
      </c>
      <c r="AG119" s="133">
        <v>0</v>
      </c>
      <c r="AH119" s="133">
        <v>0</v>
      </c>
    </row>
    <row r="120" spans="1:37" x14ac:dyDescent="0.2">
      <c r="A120" s="76" t="s">
        <v>243</v>
      </c>
      <c r="B120" s="76" t="s">
        <v>244</v>
      </c>
      <c r="C120" s="223">
        <v>976</v>
      </c>
      <c r="D120" s="223">
        <v>1081</v>
      </c>
      <c r="E120" s="223">
        <v>1019</v>
      </c>
      <c r="F120" s="223">
        <v>1011</v>
      </c>
      <c r="G120" s="225">
        <v>151</v>
      </c>
      <c r="H120" s="223">
        <v>821</v>
      </c>
      <c r="I120" s="226">
        <f t="shared" si="12"/>
        <v>0.84118852459016391</v>
      </c>
      <c r="J120" s="230" t="str">
        <f t="shared" si="13"/>
        <v>81.7% - 86.3%</v>
      </c>
      <c r="K120" s="223">
        <v>159</v>
      </c>
      <c r="L120" s="223">
        <v>919</v>
      </c>
      <c r="M120" s="226">
        <f t="shared" si="14"/>
        <v>0.85013876040703051</v>
      </c>
      <c r="N120" s="230" t="str">
        <f t="shared" si="15"/>
        <v>82.8% - 87.0%</v>
      </c>
      <c r="O120" s="223">
        <v>152</v>
      </c>
      <c r="P120" s="223">
        <v>865</v>
      </c>
      <c r="Q120" s="226">
        <f t="shared" si="16"/>
        <v>0.84887144259077529</v>
      </c>
      <c r="R120" s="230" t="str">
        <f t="shared" si="17"/>
        <v>82.6% - 87.0%</v>
      </c>
      <c r="S120" s="223">
        <v>165</v>
      </c>
      <c r="T120" s="223">
        <v>840</v>
      </c>
      <c r="U120" s="226">
        <f t="shared" si="18"/>
        <v>0.83086053412462912</v>
      </c>
      <c r="V120" s="231" t="str">
        <f t="shared" si="19"/>
        <v>80.7% - 85.3%</v>
      </c>
      <c r="W120" s="385">
        <v>4</v>
      </c>
      <c r="X120" s="226">
        <f t="shared" si="20"/>
        <v>4.0983606557377051E-3</v>
      </c>
      <c r="Y120" s="384">
        <v>3</v>
      </c>
      <c r="Z120" s="226">
        <f t="shared" si="21"/>
        <v>2.7752081406105457E-3</v>
      </c>
      <c r="AA120" s="384">
        <v>2</v>
      </c>
      <c r="AB120" s="226">
        <f t="shared" si="22"/>
        <v>1.9627085377821392E-3</v>
      </c>
      <c r="AC120" s="76">
        <v>6</v>
      </c>
      <c r="AD120" s="96">
        <f t="shared" si="23"/>
        <v>5.9347181008902079E-3</v>
      </c>
      <c r="AE120" s="133">
        <v>0</v>
      </c>
      <c r="AF120" s="133">
        <v>0</v>
      </c>
      <c r="AG120" s="133">
        <v>0</v>
      </c>
      <c r="AH120" s="133">
        <v>0</v>
      </c>
    </row>
    <row r="121" spans="1:37" x14ac:dyDescent="0.2">
      <c r="A121" s="76" t="s">
        <v>245</v>
      </c>
      <c r="B121" s="76" t="s">
        <v>1367</v>
      </c>
      <c r="C121" s="223">
        <v>1723</v>
      </c>
      <c r="D121" s="223">
        <v>1822</v>
      </c>
      <c r="E121" s="223">
        <v>1780</v>
      </c>
      <c r="F121" s="223">
        <v>1604</v>
      </c>
      <c r="G121" s="225">
        <v>537</v>
      </c>
      <c r="H121" s="223">
        <v>1186</v>
      </c>
      <c r="I121" s="226">
        <f t="shared" si="12"/>
        <v>0.68833430063842138</v>
      </c>
      <c r="J121" s="230" t="str">
        <f t="shared" si="13"/>
        <v>66.6% - 71.0%</v>
      </c>
      <c r="K121" s="223">
        <v>521</v>
      </c>
      <c r="L121" s="223">
        <v>1265</v>
      </c>
      <c r="M121" s="226">
        <f t="shared" si="14"/>
        <v>0.69429198682766191</v>
      </c>
      <c r="N121" s="230" t="str">
        <f t="shared" si="15"/>
        <v>67.3% - 71.5%</v>
      </c>
      <c r="O121" s="223">
        <v>532</v>
      </c>
      <c r="P121" s="223">
        <v>1240</v>
      </c>
      <c r="Q121" s="226">
        <f t="shared" si="16"/>
        <v>0.6966292134831461</v>
      </c>
      <c r="R121" s="230" t="str">
        <f t="shared" si="17"/>
        <v>67.5% - 71.8%</v>
      </c>
      <c r="S121" s="223">
        <v>461</v>
      </c>
      <c r="T121" s="223">
        <v>1130</v>
      </c>
      <c r="U121" s="226">
        <f t="shared" si="18"/>
        <v>0.70448877805486287</v>
      </c>
      <c r="V121" s="231" t="str">
        <f t="shared" si="19"/>
        <v>68.2% - 72.6%</v>
      </c>
      <c r="W121" s="385">
        <v>0</v>
      </c>
      <c r="X121" s="226">
        <f t="shared" si="20"/>
        <v>0</v>
      </c>
      <c r="Y121" s="384">
        <v>36</v>
      </c>
      <c r="Z121" s="226">
        <f t="shared" si="21"/>
        <v>1.9758507135016465E-2</v>
      </c>
      <c r="AA121" s="384">
        <v>8</v>
      </c>
      <c r="AB121" s="226">
        <f t="shared" si="22"/>
        <v>4.4943820224719105E-3</v>
      </c>
      <c r="AC121" s="76">
        <v>13</v>
      </c>
      <c r="AD121" s="96">
        <f t="shared" si="23"/>
        <v>8.1047381546134663E-3</v>
      </c>
      <c r="AE121" s="133">
        <v>0</v>
      </c>
      <c r="AF121" s="133">
        <v>0</v>
      </c>
      <c r="AG121" s="133">
        <v>0</v>
      </c>
      <c r="AH121" s="133">
        <v>0</v>
      </c>
    </row>
    <row r="122" spans="1:37" x14ac:dyDescent="0.2">
      <c r="A122" s="76" t="s">
        <v>246</v>
      </c>
      <c r="B122" s="76" t="s">
        <v>2383</v>
      </c>
      <c r="C122" s="223">
        <v>1081</v>
      </c>
      <c r="D122" s="223">
        <v>987</v>
      </c>
      <c r="E122" s="223">
        <v>1107</v>
      </c>
      <c r="F122" s="223">
        <v>970</v>
      </c>
      <c r="G122" s="225">
        <v>253</v>
      </c>
      <c r="H122" s="223">
        <v>746</v>
      </c>
      <c r="I122" s="226"/>
      <c r="J122" s="230" t="str">
        <f t="shared" si="13"/>
        <v/>
      </c>
      <c r="K122" s="223">
        <v>71</v>
      </c>
      <c r="L122" s="223">
        <v>830</v>
      </c>
      <c r="M122" s="226"/>
      <c r="N122" s="230" t="str">
        <f t="shared" si="15"/>
        <v/>
      </c>
      <c r="O122" s="223">
        <v>320</v>
      </c>
      <c r="P122" s="223">
        <v>787</v>
      </c>
      <c r="Q122" s="226">
        <f t="shared" si="16"/>
        <v>0.71093044263775973</v>
      </c>
      <c r="R122" s="230" t="str">
        <f t="shared" si="17"/>
        <v>68.4% - 73.7%</v>
      </c>
      <c r="S122" s="223">
        <v>280</v>
      </c>
      <c r="T122" s="223">
        <v>690</v>
      </c>
      <c r="U122" s="226">
        <f t="shared" si="18"/>
        <v>0.71134020618556704</v>
      </c>
      <c r="V122" s="231" t="str">
        <f t="shared" si="19"/>
        <v>68.2% - 73.9%</v>
      </c>
      <c r="W122" s="385">
        <v>82</v>
      </c>
      <c r="X122" s="226">
        <f t="shared" si="20"/>
        <v>7.5855689176688251E-2</v>
      </c>
      <c r="Y122" s="384">
        <v>86</v>
      </c>
      <c r="Z122" s="226">
        <f t="shared" si="21"/>
        <v>8.7132725430597774E-2</v>
      </c>
      <c r="AA122" s="384">
        <v>0</v>
      </c>
      <c r="AB122" s="226">
        <f t="shared" si="22"/>
        <v>0</v>
      </c>
      <c r="AC122" s="76">
        <v>0</v>
      </c>
      <c r="AD122" s="96">
        <f t="shared" si="23"/>
        <v>0</v>
      </c>
      <c r="AE122" s="133">
        <v>0</v>
      </c>
      <c r="AF122" s="133">
        <v>0</v>
      </c>
      <c r="AG122" s="133">
        <v>0</v>
      </c>
      <c r="AH122" s="133">
        <v>0</v>
      </c>
    </row>
    <row r="123" spans="1:37" x14ac:dyDescent="0.2">
      <c r="A123" s="76" t="s">
        <v>247</v>
      </c>
      <c r="B123" s="76" t="s">
        <v>1368</v>
      </c>
      <c r="C123" s="223">
        <v>582</v>
      </c>
      <c r="D123" s="223">
        <v>581</v>
      </c>
      <c r="E123" s="223">
        <v>544</v>
      </c>
      <c r="F123" s="223">
        <v>557</v>
      </c>
      <c r="G123" s="225">
        <v>165</v>
      </c>
      <c r="H123" s="223">
        <v>402</v>
      </c>
      <c r="I123" s="226">
        <f t="shared" si="12"/>
        <v>0.69072164948453607</v>
      </c>
      <c r="J123" s="230" t="str">
        <f t="shared" si="13"/>
        <v>65.2% - 72.7%</v>
      </c>
      <c r="K123" s="223">
        <v>185</v>
      </c>
      <c r="L123" s="223">
        <v>387</v>
      </c>
      <c r="M123" s="226">
        <f t="shared" si="14"/>
        <v>0.66609294320137691</v>
      </c>
      <c r="N123" s="230" t="str">
        <f t="shared" si="15"/>
        <v>62.7% - 70.3%</v>
      </c>
      <c r="O123" s="223">
        <v>164</v>
      </c>
      <c r="P123" s="223">
        <v>374</v>
      </c>
      <c r="Q123" s="226">
        <f t="shared" si="16"/>
        <v>0.6875</v>
      </c>
      <c r="R123" s="230" t="str">
        <f t="shared" si="17"/>
        <v>64.7% - 72.5%</v>
      </c>
      <c r="S123" s="223">
        <v>177</v>
      </c>
      <c r="T123" s="223">
        <v>375</v>
      </c>
      <c r="U123" s="226">
        <f t="shared" si="18"/>
        <v>0.67324955116696594</v>
      </c>
      <c r="V123" s="231" t="str">
        <f t="shared" si="19"/>
        <v>63.3% - 71.1%</v>
      </c>
      <c r="W123" s="385">
        <v>15</v>
      </c>
      <c r="X123" s="226">
        <f t="shared" si="20"/>
        <v>2.5773195876288658E-2</v>
      </c>
      <c r="Y123" s="384">
        <v>9</v>
      </c>
      <c r="Z123" s="226">
        <f t="shared" si="21"/>
        <v>1.549053356282272E-2</v>
      </c>
      <c r="AA123" s="384">
        <v>6</v>
      </c>
      <c r="AB123" s="226">
        <f t="shared" si="22"/>
        <v>1.1029411764705883E-2</v>
      </c>
      <c r="AC123" s="76">
        <v>5</v>
      </c>
      <c r="AD123" s="96">
        <f t="shared" si="23"/>
        <v>8.9766606822262122E-3</v>
      </c>
      <c r="AE123" s="133">
        <v>0</v>
      </c>
      <c r="AF123" s="133">
        <v>0</v>
      </c>
      <c r="AG123" s="133">
        <v>0</v>
      </c>
      <c r="AH123" s="133">
        <v>0</v>
      </c>
      <c r="AK123" s="77"/>
    </row>
    <row r="124" spans="1:37" x14ac:dyDescent="0.2">
      <c r="A124" s="76" t="s">
        <v>248</v>
      </c>
      <c r="B124" s="76" t="s">
        <v>249</v>
      </c>
      <c r="C124" s="223">
        <v>636</v>
      </c>
      <c r="D124" s="223">
        <v>666</v>
      </c>
      <c r="E124" s="223">
        <v>667</v>
      </c>
      <c r="F124" s="223">
        <v>634</v>
      </c>
      <c r="G124" s="225">
        <v>250</v>
      </c>
      <c r="H124" s="223">
        <v>386</v>
      </c>
      <c r="I124" s="226">
        <f t="shared" si="12"/>
        <v>0.60691823899371067</v>
      </c>
      <c r="J124" s="230" t="str">
        <f t="shared" si="13"/>
        <v>56.8% - 64.4%</v>
      </c>
      <c r="K124" s="223">
        <v>277</v>
      </c>
      <c r="L124" s="223">
        <v>389</v>
      </c>
      <c r="M124" s="226">
        <f t="shared" si="14"/>
        <v>0.58408408408408408</v>
      </c>
      <c r="N124" s="230" t="str">
        <f t="shared" si="15"/>
        <v>54.6% - 62.1%</v>
      </c>
      <c r="O124" s="223">
        <v>266</v>
      </c>
      <c r="P124" s="223">
        <v>401</v>
      </c>
      <c r="Q124" s="226">
        <f t="shared" si="16"/>
        <v>0.60119940029985008</v>
      </c>
      <c r="R124" s="230" t="str">
        <f t="shared" si="17"/>
        <v>56.4% - 63.8%</v>
      </c>
      <c r="S124" s="223">
        <v>257</v>
      </c>
      <c r="T124" s="223">
        <v>377</v>
      </c>
      <c r="U124" s="226">
        <f t="shared" si="18"/>
        <v>0.59463722397476337</v>
      </c>
      <c r="V124" s="231" t="str">
        <f t="shared" si="19"/>
        <v>55.6% - 63.2%</v>
      </c>
      <c r="W124" s="385">
        <v>0</v>
      </c>
      <c r="X124" s="226">
        <f t="shared" si="20"/>
        <v>0</v>
      </c>
      <c r="Y124" s="384">
        <v>0</v>
      </c>
      <c r="Z124" s="226">
        <f t="shared" si="21"/>
        <v>0</v>
      </c>
      <c r="AA124" s="384">
        <v>0</v>
      </c>
      <c r="AB124" s="226">
        <f t="shared" si="22"/>
        <v>0</v>
      </c>
      <c r="AC124" s="76">
        <v>0</v>
      </c>
      <c r="AD124" s="96">
        <f t="shared" si="23"/>
        <v>0</v>
      </c>
      <c r="AE124" s="133">
        <v>0</v>
      </c>
      <c r="AF124" s="133">
        <v>0</v>
      </c>
      <c r="AG124" s="133">
        <v>0</v>
      </c>
      <c r="AH124" s="133">
        <v>0</v>
      </c>
      <c r="AK124" s="77"/>
    </row>
    <row r="125" spans="1:37" x14ac:dyDescent="0.2">
      <c r="A125" s="76" t="s">
        <v>250</v>
      </c>
      <c r="B125" s="76" t="s">
        <v>1369</v>
      </c>
      <c r="C125" s="223">
        <v>93</v>
      </c>
      <c r="D125" s="223">
        <v>101</v>
      </c>
      <c r="E125" s="223">
        <v>96</v>
      </c>
      <c r="F125" s="223">
        <v>70</v>
      </c>
      <c r="G125" s="225">
        <v>9</v>
      </c>
      <c r="H125" s="223">
        <v>84</v>
      </c>
      <c r="I125" s="226">
        <f t="shared" si="12"/>
        <v>0.90322580645161288</v>
      </c>
      <c r="J125" s="230" t="str">
        <f t="shared" si="13"/>
        <v>82.6% - 94.8%</v>
      </c>
      <c r="K125" s="223">
        <v>12</v>
      </c>
      <c r="L125" s="223">
        <v>86</v>
      </c>
      <c r="M125" s="226">
        <f t="shared" si="14"/>
        <v>0.85148514851485146</v>
      </c>
      <c r="N125" s="230" t="str">
        <f t="shared" si="15"/>
        <v>76.9% - 90.8%</v>
      </c>
      <c r="O125" s="223">
        <v>9</v>
      </c>
      <c r="P125" s="223">
        <v>87</v>
      </c>
      <c r="Q125" s="226">
        <f t="shared" si="16"/>
        <v>0.90625</v>
      </c>
      <c r="R125" s="230" t="str">
        <f t="shared" si="17"/>
        <v>83.1% - 95.0%</v>
      </c>
      <c r="S125" s="223">
        <v>6</v>
      </c>
      <c r="T125" s="223">
        <v>64</v>
      </c>
      <c r="U125" s="226"/>
      <c r="V125" s="231" t="str">
        <f t="shared" si="19"/>
        <v/>
      </c>
      <c r="W125" s="385">
        <v>0</v>
      </c>
      <c r="X125" s="226">
        <f t="shared" si="20"/>
        <v>0</v>
      </c>
      <c r="Y125" s="384">
        <v>3</v>
      </c>
      <c r="Z125" s="226">
        <f t="shared" si="21"/>
        <v>2.9702970297029702E-2</v>
      </c>
      <c r="AA125" s="384">
        <v>0</v>
      </c>
      <c r="AB125" s="226">
        <f t="shared" si="22"/>
        <v>0</v>
      </c>
      <c r="AC125" s="76">
        <v>0</v>
      </c>
      <c r="AD125" s="96"/>
      <c r="AE125" s="133">
        <v>0</v>
      </c>
      <c r="AF125" s="133">
        <v>0</v>
      </c>
      <c r="AG125" s="133">
        <v>0</v>
      </c>
      <c r="AH125" s="133">
        <v>1</v>
      </c>
      <c r="AK125" s="77"/>
    </row>
    <row r="126" spans="1:37" x14ac:dyDescent="0.2">
      <c r="A126" s="76" t="s">
        <v>251</v>
      </c>
      <c r="B126" s="76" t="s">
        <v>252</v>
      </c>
      <c r="C126" s="223">
        <v>998</v>
      </c>
      <c r="D126" s="223">
        <v>1122</v>
      </c>
      <c r="E126" s="223">
        <v>1022</v>
      </c>
      <c r="F126" s="223">
        <v>996</v>
      </c>
      <c r="G126" s="225">
        <v>377</v>
      </c>
      <c r="H126" s="223">
        <v>621</v>
      </c>
      <c r="I126" s="226">
        <f t="shared" si="12"/>
        <v>0.62224448897795592</v>
      </c>
      <c r="J126" s="230" t="str">
        <f t="shared" si="13"/>
        <v>59.2% - 65.2%</v>
      </c>
      <c r="K126" s="223">
        <v>365</v>
      </c>
      <c r="L126" s="223">
        <v>757</v>
      </c>
      <c r="M126" s="226">
        <f t="shared" si="14"/>
        <v>0.67468805704099821</v>
      </c>
      <c r="N126" s="230" t="str">
        <f t="shared" si="15"/>
        <v>64.7% - 70.1%</v>
      </c>
      <c r="O126" s="223">
        <v>357</v>
      </c>
      <c r="P126" s="223">
        <v>665</v>
      </c>
      <c r="Q126" s="226">
        <f t="shared" si="16"/>
        <v>0.65068493150684936</v>
      </c>
      <c r="R126" s="230" t="str">
        <f t="shared" si="17"/>
        <v>62.1% - 67.9%</v>
      </c>
      <c r="S126" s="223">
        <v>386</v>
      </c>
      <c r="T126" s="223">
        <v>610</v>
      </c>
      <c r="U126" s="226">
        <f t="shared" si="18"/>
        <v>0.6124497991967871</v>
      </c>
      <c r="V126" s="231" t="str">
        <f t="shared" si="19"/>
        <v>58.2% - 64.2%</v>
      </c>
      <c r="W126" s="385">
        <v>0</v>
      </c>
      <c r="X126" s="226">
        <f t="shared" si="20"/>
        <v>0</v>
      </c>
      <c r="Y126" s="384">
        <v>0</v>
      </c>
      <c r="Z126" s="226">
        <f t="shared" si="21"/>
        <v>0</v>
      </c>
      <c r="AA126" s="384">
        <v>0</v>
      </c>
      <c r="AB126" s="226">
        <f t="shared" si="22"/>
        <v>0</v>
      </c>
      <c r="AC126" s="76">
        <v>0</v>
      </c>
      <c r="AD126" s="96">
        <f t="shared" si="23"/>
        <v>0</v>
      </c>
      <c r="AE126" s="133">
        <v>0</v>
      </c>
      <c r="AF126" s="133">
        <v>0</v>
      </c>
      <c r="AG126" s="133">
        <v>0</v>
      </c>
      <c r="AH126" s="133">
        <v>0</v>
      </c>
      <c r="AK126" s="77"/>
    </row>
    <row r="127" spans="1:37" x14ac:dyDescent="0.2">
      <c r="A127" s="76" t="s">
        <v>253</v>
      </c>
      <c r="B127" s="76" t="s">
        <v>1370</v>
      </c>
      <c r="C127" s="223">
        <v>938</v>
      </c>
      <c r="D127" s="223">
        <v>868</v>
      </c>
      <c r="E127" s="223">
        <v>885</v>
      </c>
      <c r="F127" s="223">
        <v>866</v>
      </c>
      <c r="G127" s="225">
        <v>74</v>
      </c>
      <c r="H127" s="223">
        <v>864</v>
      </c>
      <c r="I127" s="226">
        <f t="shared" si="12"/>
        <v>0.9211087420042644</v>
      </c>
      <c r="J127" s="230" t="str">
        <f t="shared" si="13"/>
        <v>90.2% - 93.7%</v>
      </c>
      <c r="K127" s="223">
        <v>88</v>
      </c>
      <c r="L127" s="223">
        <v>780</v>
      </c>
      <c r="M127" s="226">
        <f t="shared" si="14"/>
        <v>0.89861751152073732</v>
      </c>
      <c r="N127" s="230" t="str">
        <f t="shared" si="15"/>
        <v>87.7% - 91.7%</v>
      </c>
      <c r="O127" s="223">
        <v>77</v>
      </c>
      <c r="P127" s="223">
        <v>808</v>
      </c>
      <c r="Q127" s="226">
        <f t="shared" si="16"/>
        <v>0.91299435028248588</v>
      </c>
      <c r="R127" s="230" t="str">
        <f t="shared" si="17"/>
        <v>89.3% - 93.0%</v>
      </c>
      <c r="S127" s="223">
        <v>83</v>
      </c>
      <c r="T127" s="223">
        <v>783</v>
      </c>
      <c r="U127" s="226">
        <f t="shared" si="18"/>
        <v>0.90415704387990758</v>
      </c>
      <c r="V127" s="231" t="str">
        <f t="shared" si="19"/>
        <v>88.3% - 92.2%</v>
      </c>
      <c r="W127" s="385">
        <v>0</v>
      </c>
      <c r="X127" s="226">
        <f t="shared" si="20"/>
        <v>0</v>
      </c>
      <c r="Y127" s="384">
        <v>0</v>
      </c>
      <c r="Z127" s="226">
        <f t="shared" si="21"/>
        <v>0</v>
      </c>
      <c r="AA127" s="384">
        <v>0</v>
      </c>
      <c r="AB127" s="226">
        <f t="shared" si="22"/>
        <v>0</v>
      </c>
      <c r="AC127" s="76">
        <v>0</v>
      </c>
      <c r="AD127" s="96">
        <f t="shared" si="23"/>
        <v>0</v>
      </c>
      <c r="AE127" s="133">
        <v>0</v>
      </c>
      <c r="AF127" s="133">
        <v>0</v>
      </c>
      <c r="AG127" s="133">
        <v>0</v>
      </c>
      <c r="AH127" s="133">
        <v>0</v>
      </c>
      <c r="AK127" s="77"/>
    </row>
    <row r="128" spans="1:37" x14ac:dyDescent="0.2">
      <c r="A128" s="76" t="s">
        <v>254</v>
      </c>
      <c r="B128" s="76" t="s">
        <v>255</v>
      </c>
      <c r="C128" s="223">
        <v>1347</v>
      </c>
      <c r="D128" s="223">
        <v>1452</v>
      </c>
      <c r="E128" s="223">
        <v>1366</v>
      </c>
      <c r="F128" s="223">
        <v>1286</v>
      </c>
      <c r="G128" s="225">
        <v>369</v>
      </c>
      <c r="H128" s="223">
        <v>701</v>
      </c>
      <c r="I128" s="226"/>
      <c r="J128" s="230" t="str">
        <f t="shared" si="13"/>
        <v/>
      </c>
      <c r="K128" s="223">
        <v>495</v>
      </c>
      <c r="L128" s="223">
        <v>876</v>
      </c>
      <c r="M128" s="226"/>
      <c r="N128" s="230" t="str">
        <f t="shared" si="15"/>
        <v/>
      </c>
      <c r="O128" s="223">
        <v>406</v>
      </c>
      <c r="P128" s="223">
        <v>850</v>
      </c>
      <c r="Q128" s="226"/>
      <c r="R128" s="230" t="str">
        <f t="shared" si="17"/>
        <v/>
      </c>
      <c r="S128" s="223">
        <v>402</v>
      </c>
      <c r="T128" s="223">
        <v>777</v>
      </c>
      <c r="U128" s="226"/>
      <c r="V128" s="231" t="str">
        <f t="shared" si="19"/>
        <v/>
      </c>
      <c r="W128" s="385">
        <v>277</v>
      </c>
      <c r="X128" s="226">
        <f t="shared" si="20"/>
        <v>0.20564216778025241</v>
      </c>
      <c r="Y128" s="384">
        <v>81</v>
      </c>
      <c r="Z128" s="226">
        <f t="shared" si="21"/>
        <v>5.578512396694215E-2</v>
      </c>
      <c r="AA128" s="384">
        <v>110</v>
      </c>
      <c r="AB128" s="226">
        <f t="shared" si="22"/>
        <v>8.0527086383601759E-2</v>
      </c>
      <c r="AC128" s="76">
        <v>107</v>
      </c>
      <c r="AD128" s="96">
        <f t="shared" si="23"/>
        <v>8.3203732503888031E-2</v>
      </c>
      <c r="AE128" s="133">
        <v>0</v>
      </c>
      <c r="AF128" s="133">
        <v>0</v>
      </c>
      <c r="AG128" s="133">
        <v>0</v>
      </c>
      <c r="AH128" s="133">
        <v>0</v>
      </c>
      <c r="AK128" s="77"/>
    </row>
    <row r="129" spans="1:37" x14ac:dyDescent="0.2">
      <c r="A129" s="76" t="s">
        <v>256</v>
      </c>
      <c r="B129" s="76" t="s">
        <v>257</v>
      </c>
      <c r="C129" s="223">
        <v>1604</v>
      </c>
      <c r="D129" s="223">
        <v>1612</v>
      </c>
      <c r="E129" s="223">
        <v>1707</v>
      </c>
      <c r="F129" s="223">
        <v>1581</v>
      </c>
      <c r="G129" s="225">
        <v>88</v>
      </c>
      <c r="H129" s="223">
        <v>1439</v>
      </c>
      <c r="I129" s="226">
        <f t="shared" si="12"/>
        <v>0.8971321695760599</v>
      </c>
      <c r="J129" s="230" t="str">
        <f t="shared" si="13"/>
        <v>88.1% - 91.1%</v>
      </c>
      <c r="K129" s="223">
        <v>93</v>
      </c>
      <c r="L129" s="223">
        <v>1429</v>
      </c>
      <c r="M129" s="226"/>
      <c r="N129" s="230" t="str">
        <f t="shared" si="15"/>
        <v/>
      </c>
      <c r="O129" s="223">
        <v>71</v>
      </c>
      <c r="P129" s="223">
        <v>1563</v>
      </c>
      <c r="Q129" s="226">
        <f t="shared" si="16"/>
        <v>0.91564147627416526</v>
      </c>
      <c r="R129" s="230" t="str">
        <f t="shared" si="17"/>
        <v>90.2% - 92.8%</v>
      </c>
      <c r="S129" s="223">
        <v>94</v>
      </c>
      <c r="T129" s="223">
        <v>1410</v>
      </c>
      <c r="U129" s="226">
        <f t="shared" si="18"/>
        <v>0.89184060721062619</v>
      </c>
      <c r="V129" s="231" t="str">
        <f t="shared" si="19"/>
        <v>87.6% - 90.6%</v>
      </c>
      <c r="W129" s="385">
        <v>77</v>
      </c>
      <c r="X129" s="226">
        <f t="shared" si="20"/>
        <v>4.8004987531172071E-2</v>
      </c>
      <c r="Y129" s="384">
        <v>90</v>
      </c>
      <c r="Z129" s="226">
        <f t="shared" si="21"/>
        <v>5.5831265508684863E-2</v>
      </c>
      <c r="AA129" s="384">
        <v>73</v>
      </c>
      <c r="AB129" s="226">
        <f t="shared" si="22"/>
        <v>4.2765084944346804E-2</v>
      </c>
      <c r="AC129" s="76">
        <v>77</v>
      </c>
      <c r="AD129" s="96">
        <f t="shared" si="23"/>
        <v>4.8703352308665404E-2</v>
      </c>
      <c r="AE129" s="133">
        <v>0</v>
      </c>
      <c r="AF129" s="133">
        <v>0</v>
      </c>
      <c r="AG129" s="133">
        <v>0</v>
      </c>
      <c r="AH129" s="133">
        <v>0</v>
      </c>
      <c r="AK129" s="77"/>
    </row>
    <row r="130" spans="1:37" x14ac:dyDescent="0.2">
      <c r="A130" s="76" t="s">
        <v>258</v>
      </c>
      <c r="B130" s="76" t="s">
        <v>1515</v>
      </c>
      <c r="C130" s="223">
        <v>1505</v>
      </c>
      <c r="D130" s="223">
        <v>1506</v>
      </c>
      <c r="E130" s="223">
        <v>1478</v>
      </c>
      <c r="F130" s="223">
        <v>1509</v>
      </c>
      <c r="G130" s="225">
        <v>917</v>
      </c>
      <c r="H130" s="223">
        <v>588</v>
      </c>
      <c r="I130" s="226">
        <f t="shared" si="12"/>
        <v>0.39069767441860465</v>
      </c>
      <c r="J130" s="230" t="str">
        <f t="shared" si="13"/>
        <v>36.6% - 41.6%</v>
      </c>
      <c r="K130" s="223">
        <v>663</v>
      </c>
      <c r="L130" s="223">
        <v>843</v>
      </c>
      <c r="M130" s="226">
        <f t="shared" si="14"/>
        <v>0.55976095617529875</v>
      </c>
      <c r="N130" s="230" t="str">
        <f t="shared" si="15"/>
        <v>53.5% - 58.5%</v>
      </c>
      <c r="O130" s="223">
        <v>674</v>
      </c>
      <c r="P130" s="223">
        <v>804</v>
      </c>
      <c r="Q130" s="226">
        <f t="shared" si="16"/>
        <v>0.54397834912043297</v>
      </c>
      <c r="R130" s="230" t="str">
        <f t="shared" si="17"/>
        <v>51.9% - 56.9%</v>
      </c>
      <c r="S130" s="223">
        <v>590</v>
      </c>
      <c r="T130" s="223">
        <v>919</v>
      </c>
      <c r="U130" s="226">
        <f t="shared" si="18"/>
        <v>0.60901259111994699</v>
      </c>
      <c r="V130" s="231" t="str">
        <f t="shared" si="19"/>
        <v>58.4% - 63.3%</v>
      </c>
      <c r="W130" s="385">
        <v>0</v>
      </c>
      <c r="X130" s="226">
        <f t="shared" si="20"/>
        <v>0</v>
      </c>
      <c r="Y130" s="384">
        <v>0</v>
      </c>
      <c r="Z130" s="226">
        <f t="shared" si="21"/>
        <v>0</v>
      </c>
      <c r="AA130" s="384">
        <v>0</v>
      </c>
      <c r="AB130" s="226">
        <f t="shared" si="22"/>
        <v>0</v>
      </c>
      <c r="AC130" s="76">
        <v>0</v>
      </c>
      <c r="AD130" s="96">
        <f t="shared" si="23"/>
        <v>0</v>
      </c>
      <c r="AE130" s="133">
        <v>0</v>
      </c>
      <c r="AF130" s="133">
        <v>0</v>
      </c>
      <c r="AG130" s="133">
        <v>0</v>
      </c>
      <c r="AH130" s="133">
        <v>0</v>
      </c>
      <c r="AK130" s="77"/>
    </row>
    <row r="131" spans="1:37" x14ac:dyDescent="0.2">
      <c r="A131" s="76" t="s">
        <v>259</v>
      </c>
      <c r="B131" s="76" t="s">
        <v>260</v>
      </c>
      <c r="C131" s="223">
        <v>1056</v>
      </c>
      <c r="D131" s="223">
        <v>1060</v>
      </c>
      <c r="E131" s="223">
        <v>1111</v>
      </c>
      <c r="F131" s="223">
        <v>1033</v>
      </c>
      <c r="G131" s="225">
        <v>252</v>
      </c>
      <c r="H131" s="223">
        <v>796</v>
      </c>
      <c r="I131" s="226">
        <f t="shared" si="12"/>
        <v>0.75378787878787878</v>
      </c>
      <c r="J131" s="230" t="str">
        <f t="shared" si="13"/>
        <v>72.7% - 77.9%</v>
      </c>
      <c r="K131" s="223">
        <v>230</v>
      </c>
      <c r="L131" s="223">
        <v>821</v>
      </c>
      <c r="M131" s="226">
        <f t="shared" si="14"/>
        <v>0.77452830188679245</v>
      </c>
      <c r="N131" s="230" t="str">
        <f t="shared" si="15"/>
        <v>74.8% - 79.9%</v>
      </c>
      <c r="O131" s="223">
        <v>277</v>
      </c>
      <c r="P131" s="223">
        <v>826</v>
      </c>
      <c r="Q131" s="226">
        <f t="shared" si="16"/>
        <v>0.7434743474347435</v>
      </c>
      <c r="R131" s="230" t="str">
        <f t="shared" si="17"/>
        <v>71.7% - 76.8%</v>
      </c>
      <c r="S131" s="223">
        <v>243</v>
      </c>
      <c r="T131" s="223">
        <v>785</v>
      </c>
      <c r="U131" s="226">
        <f t="shared" si="18"/>
        <v>0.75992255566311717</v>
      </c>
      <c r="V131" s="231" t="str">
        <f t="shared" si="19"/>
        <v>73.3% - 78.5%</v>
      </c>
      <c r="W131" s="385">
        <v>8</v>
      </c>
      <c r="X131" s="226">
        <f t="shared" si="20"/>
        <v>7.575757575757576E-3</v>
      </c>
      <c r="Y131" s="384">
        <v>9</v>
      </c>
      <c r="Z131" s="226">
        <f t="shared" si="21"/>
        <v>8.4905660377358489E-3</v>
      </c>
      <c r="AA131" s="384">
        <v>8</v>
      </c>
      <c r="AB131" s="226">
        <f t="shared" si="22"/>
        <v>7.2007200720072004E-3</v>
      </c>
      <c r="AC131" s="76">
        <v>5</v>
      </c>
      <c r="AD131" s="96">
        <f t="shared" si="23"/>
        <v>4.8402710551790898E-3</v>
      </c>
      <c r="AE131" s="133">
        <v>0</v>
      </c>
      <c r="AF131" s="133">
        <v>0</v>
      </c>
      <c r="AG131" s="133">
        <v>0</v>
      </c>
      <c r="AH131" s="133">
        <v>0</v>
      </c>
      <c r="AK131" s="77"/>
    </row>
    <row r="132" spans="1:37" x14ac:dyDescent="0.2">
      <c r="A132" s="76" t="s">
        <v>261</v>
      </c>
      <c r="B132" s="76" t="s">
        <v>1371</v>
      </c>
      <c r="C132" s="223">
        <v>1494</v>
      </c>
      <c r="D132" s="223">
        <v>1549</v>
      </c>
      <c r="E132" s="223">
        <v>1466</v>
      </c>
      <c r="F132" s="223">
        <v>1398</v>
      </c>
      <c r="G132" s="225">
        <v>320</v>
      </c>
      <c r="H132" s="223">
        <v>1137</v>
      </c>
      <c r="I132" s="226">
        <f t="shared" si="12"/>
        <v>0.76104417670682734</v>
      </c>
      <c r="J132" s="230" t="str">
        <f t="shared" si="13"/>
        <v>73.9% - 78.2%</v>
      </c>
      <c r="K132" s="223">
        <v>349</v>
      </c>
      <c r="L132" s="223">
        <v>1166</v>
      </c>
      <c r="M132" s="226">
        <f t="shared" si="14"/>
        <v>0.75274370561652681</v>
      </c>
      <c r="N132" s="230" t="str">
        <f t="shared" si="15"/>
        <v>73.1% - 77.4%</v>
      </c>
      <c r="O132" s="223">
        <v>313</v>
      </c>
      <c r="P132" s="223">
        <v>1118</v>
      </c>
      <c r="Q132" s="226">
        <f t="shared" si="16"/>
        <v>0.76261937244201905</v>
      </c>
      <c r="R132" s="230" t="str">
        <f t="shared" si="17"/>
        <v>74.0% - 78.4%</v>
      </c>
      <c r="S132" s="223">
        <v>313</v>
      </c>
      <c r="T132" s="223">
        <v>1054</v>
      </c>
      <c r="U132" s="226">
        <f t="shared" si="18"/>
        <v>0.75393419170243203</v>
      </c>
      <c r="V132" s="231" t="str">
        <f t="shared" si="19"/>
        <v>73.1% - 77.6%</v>
      </c>
      <c r="W132" s="385">
        <v>37</v>
      </c>
      <c r="X132" s="226">
        <f t="shared" si="20"/>
        <v>2.4765729585006693E-2</v>
      </c>
      <c r="Y132" s="384">
        <v>34</v>
      </c>
      <c r="Z132" s="226">
        <f t="shared" si="21"/>
        <v>2.1949644932214331E-2</v>
      </c>
      <c r="AA132" s="384">
        <v>35</v>
      </c>
      <c r="AB132" s="226">
        <f t="shared" si="22"/>
        <v>2.3874488403819918E-2</v>
      </c>
      <c r="AC132" s="76">
        <v>31</v>
      </c>
      <c r="AD132" s="96">
        <f t="shared" si="23"/>
        <v>2.2174535050071532E-2</v>
      </c>
      <c r="AE132" s="133">
        <v>0</v>
      </c>
      <c r="AF132" s="133">
        <v>0</v>
      </c>
      <c r="AG132" s="133">
        <v>0</v>
      </c>
      <c r="AH132" s="133">
        <v>0</v>
      </c>
      <c r="AK132" s="77"/>
    </row>
    <row r="133" spans="1:37" x14ac:dyDescent="0.2">
      <c r="A133" s="76" t="s">
        <v>262</v>
      </c>
      <c r="B133" s="76" t="s">
        <v>263</v>
      </c>
      <c r="C133" s="223">
        <v>1296</v>
      </c>
      <c r="D133" s="223">
        <v>1431</v>
      </c>
      <c r="E133" s="223">
        <v>1296</v>
      </c>
      <c r="F133" s="223">
        <v>1210</v>
      </c>
      <c r="G133" s="225">
        <v>187</v>
      </c>
      <c r="H133" s="223">
        <v>1062</v>
      </c>
      <c r="I133" s="226">
        <f t="shared" si="12"/>
        <v>0.81944444444444442</v>
      </c>
      <c r="J133" s="230" t="str">
        <f t="shared" si="13"/>
        <v>79.8% - 83.9%</v>
      </c>
      <c r="K133" s="223">
        <v>249</v>
      </c>
      <c r="L133" s="223">
        <v>1172</v>
      </c>
      <c r="M133" s="226">
        <f t="shared" si="14"/>
        <v>0.81900768693221526</v>
      </c>
      <c r="N133" s="230" t="str">
        <f t="shared" si="15"/>
        <v>79.8% - 83.8%</v>
      </c>
      <c r="O133" s="223">
        <v>226</v>
      </c>
      <c r="P133" s="223">
        <v>1067</v>
      </c>
      <c r="Q133" s="226">
        <f t="shared" si="16"/>
        <v>0.82330246913580252</v>
      </c>
      <c r="R133" s="230" t="str">
        <f t="shared" si="17"/>
        <v>80.2% - 84.3%</v>
      </c>
      <c r="S133" s="223">
        <v>188</v>
      </c>
      <c r="T133" s="223">
        <v>1013</v>
      </c>
      <c r="U133" s="226">
        <f t="shared" si="18"/>
        <v>0.83719008264462813</v>
      </c>
      <c r="V133" s="231" t="str">
        <f t="shared" si="19"/>
        <v>81.5% - 85.7%</v>
      </c>
      <c r="W133" s="385">
        <v>47</v>
      </c>
      <c r="X133" s="226">
        <f t="shared" si="20"/>
        <v>3.6265432098765434E-2</v>
      </c>
      <c r="Y133" s="384">
        <v>10</v>
      </c>
      <c r="Z133" s="226">
        <f t="shared" si="21"/>
        <v>6.9881201956673656E-3</v>
      </c>
      <c r="AA133" s="384">
        <v>3</v>
      </c>
      <c r="AB133" s="226">
        <f t="shared" si="22"/>
        <v>2.3148148148148147E-3</v>
      </c>
      <c r="AC133" s="76">
        <v>9</v>
      </c>
      <c r="AD133" s="96">
        <f t="shared" si="23"/>
        <v>7.4380165289256199E-3</v>
      </c>
      <c r="AE133" s="133">
        <v>0</v>
      </c>
      <c r="AF133" s="133">
        <v>0</v>
      </c>
      <c r="AG133" s="133">
        <v>0</v>
      </c>
      <c r="AH133" s="133">
        <v>0</v>
      </c>
      <c r="AK133" s="77"/>
    </row>
    <row r="134" spans="1:37" x14ac:dyDescent="0.2">
      <c r="A134" s="76" t="s">
        <v>264</v>
      </c>
      <c r="B134" s="76" t="s">
        <v>265</v>
      </c>
      <c r="C134" s="223">
        <v>1513</v>
      </c>
      <c r="D134" s="223">
        <v>1622</v>
      </c>
      <c r="E134" s="223">
        <v>1551</v>
      </c>
      <c r="F134" s="223">
        <v>1423</v>
      </c>
      <c r="G134" s="225">
        <v>329</v>
      </c>
      <c r="H134" s="223">
        <v>1184</v>
      </c>
      <c r="I134" s="226">
        <f t="shared" si="12"/>
        <v>0.78255122273628552</v>
      </c>
      <c r="J134" s="230" t="str">
        <f t="shared" si="13"/>
        <v>76.1% - 80.3%</v>
      </c>
      <c r="K134" s="223">
        <v>309</v>
      </c>
      <c r="L134" s="223">
        <v>1313</v>
      </c>
      <c r="M134" s="226">
        <f t="shared" si="14"/>
        <v>0.80949445129469788</v>
      </c>
      <c r="N134" s="230" t="str">
        <f t="shared" si="15"/>
        <v>79.0% - 82.8%</v>
      </c>
      <c r="O134" s="223">
        <v>338</v>
      </c>
      <c r="P134" s="223">
        <v>1213</v>
      </c>
      <c r="Q134" s="226">
        <f t="shared" si="16"/>
        <v>0.78207607994842032</v>
      </c>
      <c r="R134" s="230" t="str">
        <f t="shared" si="17"/>
        <v>76.1% - 80.2%</v>
      </c>
      <c r="S134" s="223">
        <v>263</v>
      </c>
      <c r="T134" s="223">
        <v>1160</v>
      </c>
      <c r="U134" s="226">
        <f t="shared" si="18"/>
        <v>0.81517919887561485</v>
      </c>
      <c r="V134" s="231" t="str">
        <f t="shared" si="19"/>
        <v>79.4% - 83.4%</v>
      </c>
      <c r="W134" s="385">
        <v>0</v>
      </c>
      <c r="X134" s="226">
        <f t="shared" si="20"/>
        <v>0</v>
      </c>
      <c r="Y134" s="384">
        <v>0</v>
      </c>
      <c r="Z134" s="226">
        <f t="shared" si="21"/>
        <v>0</v>
      </c>
      <c r="AA134" s="384">
        <v>0</v>
      </c>
      <c r="AB134" s="226">
        <f t="shared" si="22"/>
        <v>0</v>
      </c>
      <c r="AC134" s="76">
        <v>0</v>
      </c>
      <c r="AD134" s="96">
        <f t="shared" si="23"/>
        <v>0</v>
      </c>
      <c r="AE134" s="133">
        <v>0</v>
      </c>
      <c r="AF134" s="133">
        <v>0</v>
      </c>
      <c r="AG134" s="133">
        <v>0</v>
      </c>
      <c r="AH134" s="133">
        <v>0</v>
      </c>
      <c r="AK134" s="77"/>
    </row>
    <row r="135" spans="1:37" x14ac:dyDescent="0.2">
      <c r="A135" s="76" t="s">
        <v>266</v>
      </c>
      <c r="B135" s="76" t="s">
        <v>2384</v>
      </c>
      <c r="C135" s="223">
        <v>2619</v>
      </c>
      <c r="D135" s="223">
        <v>2747</v>
      </c>
      <c r="E135" s="223">
        <v>2681</v>
      </c>
      <c r="F135" s="223">
        <v>2539</v>
      </c>
      <c r="G135" s="225">
        <v>647</v>
      </c>
      <c r="H135" s="223">
        <v>1972</v>
      </c>
      <c r="I135" s="226">
        <f t="shared" si="12"/>
        <v>0.75295914471172198</v>
      </c>
      <c r="J135" s="230" t="str">
        <f t="shared" si="13"/>
        <v>73.6% - 76.9%</v>
      </c>
      <c r="K135" s="223">
        <v>641</v>
      </c>
      <c r="L135" s="223">
        <v>2106</v>
      </c>
      <c r="M135" s="226">
        <f t="shared" si="14"/>
        <v>0.766654532216964</v>
      </c>
      <c r="N135" s="230" t="str">
        <f t="shared" si="15"/>
        <v>75.0% - 78.2%</v>
      </c>
      <c r="O135" s="223">
        <v>683</v>
      </c>
      <c r="P135" s="223">
        <v>1998</v>
      </c>
      <c r="Q135" s="226">
        <f t="shared" si="16"/>
        <v>0.74524431182394624</v>
      </c>
      <c r="R135" s="230" t="str">
        <f t="shared" si="17"/>
        <v>72.8% - 76.1%</v>
      </c>
      <c r="S135" s="223">
        <v>632</v>
      </c>
      <c r="T135" s="223">
        <v>1907</v>
      </c>
      <c r="U135" s="226">
        <f t="shared" si="18"/>
        <v>0.75108310358408825</v>
      </c>
      <c r="V135" s="231" t="str">
        <f t="shared" si="19"/>
        <v>73.4% - 76.8%</v>
      </c>
      <c r="W135" s="385">
        <v>0</v>
      </c>
      <c r="X135" s="226">
        <f t="shared" si="20"/>
        <v>0</v>
      </c>
      <c r="Y135" s="384">
        <v>0</v>
      </c>
      <c r="Z135" s="226">
        <f t="shared" si="21"/>
        <v>0</v>
      </c>
      <c r="AA135" s="384">
        <v>0</v>
      </c>
      <c r="AB135" s="226">
        <f t="shared" si="22"/>
        <v>0</v>
      </c>
      <c r="AC135" s="76">
        <v>0</v>
      </c>
      <c r="AD135" s="96">
        <f t="shared" si="23"/>
        <v>0</v>
      </c>
      <c r="AE135" s="133">
        <v>0</v>
      </c>
      <c r="AF135" s="133">
        <v>0</v>
      </c>
      <c r="AG135" s="133">
        <v>0</v>
      </c>
      <c r="AH135" s="133">
        <v>0</v>
      </c>
      <c r="AK135" s="77"/>
    </row>
    <row r="136" spans="1:37" x14ac:dyDescent="0.2">
      <c r="A136" s="76" t="s">
        <v>267</v>
      </c>
      <c r="B136" s="76" t="s">
        <v>268</v>
      </c>
      <c r="C136" s="223">
        <v>750</v>
      </c>
      <c r="D136" s="223">
        <v>823</v>
      </c>
      <c r="E136" s="223">
        <v>837</v>
      </c>
      <c r="F136" s="223">
        <v>743</v>
      </c>
      <c r="G136" s="225">
        <v>240</v>
      </c>
      <c r="H136" s="223">
        <v>493</v>
      </c>
      <c r="I136" s="226">
        <f t="shared" si="12"/>
        <v>0.65733333333333333</v>
      </c>
      <c r="J136" s="230" t="str">
        <f t="shared" si="13"/>
        <v>62.3% - 69.0%</v>
      </c>
      <c r="K136" s="223">
        <v>289</v>
      </c>
      <c r="L136" s="223">
        <v>518</v>
      </c>
      <c r="M136" s="226">
        <f t="shared" si="14"/>
        <v>0.62940461725394892</v>
      </c>
      <c r="N136" s="230" t="str">
        <f t="shared" si="15"/>
        <v>59.6% - 66.2%</v>
      </c>
      <c r="O136" s="223">
        <v>262</v>
      </c>
      <c r="P136" s="223">
        <v>544</v>
      </c>
      <c r="Q136" s="226">
        <f t="shared" si="16"/>
        <v>0.6499402628434886</v>
      </c>
      <c r="R136" s="230" t="str">
        <f t="shared" si="17"/>
        <v>61.7% - 68.2%</v>
      </c>
      <c r="S136" s="223">
        <v>240</v>
      </c>
      <c r="T136" s="223">
        <v>485</v>
      </c>
      <c r="U136" s="226">
        <f t="shared" si="18"/>
        <v>0.65275908479138622</v>
      </c>
      <c r="V136" s="231" t="str">
        <f t="shared" si="19"/>
        <v>61.8% - 68.6%</v>
      </c>
      <c r="W136" s="385">
        <v>17</v>
      </c>
      <c r="X136" s="226">
        <f t="shared" si="20"/>
        <v>2.2666666666666668E-2</v>
      </c>
      <c r="Y136" s="384">
        <v>16</v>
      </c>
      <c r="Z136" s="226">
        <f t="shared" si="21"/>
        <v>1.9441069258809233E-2</v>
      </c>
      <c r="AA136" s="384">
        <v>31</v>
      </c>
      <c r="AB136" s="226">
        <f t="shared" si="22"/>
        <v>3.7037037037037035E-2</v>
      </c>
      <c r="AC136" s="76">
        <v>18</v>
      </c>
      <c r="AD136" s="96">
        <f t="shared" si="23"/>
        <v>2.4226110363391656E-2</v>
      </c>
      <c r="AE136" s="133">
        <v>0</v>
      </c>
      <c r="AF136" s="133">
        <v>0</v>
      </c>
      <c r="AG136" s="133">
        <v>0</v>
      </c>
      <c r="AH136" s="133">
        <v>0</v>
      </c>
      <c r="AK136" s="77"/>
    </row>
    <row r="137" spans="1:37" x14ac:dyDescent="0.2">
      <c r="A137" s="76" t="s">
        <v>269</v>
      </c>
      <c r="B137" s="76" t="s">
        <v>270</v>
      </c>
      <c r="C137" s="223">
        <v>1098</v>
      </c>
      <c r="D137" s="223">
        <v>1249</v>
      </c>
      <c r="E137" s="223">
        <v>1083</v>
      </c>
      <c r="F137" s="223">
        <v>1166</v>
      </c>
      <c r="G137" s="225">
        <v>352</v>
      </c>
      <c r="H137" s="223">
        <v>746</v>
      </c>
      <c r="I137" s="226">
        <f t="shared" si="12"/>
        <v>0.67941712204007287</v>
      </c>
      <c r="J137" s="230" t="str">
        <f t="shared" si="13"/>
        <v>65.1% - 70.6%</v>
      </c>
      <c r="K137" s="223">
        <v>435</v>
      </c>
      <c r="L137" s="223">
        <v>814</v>
      </c>
      <c r="M137" s="226">
        <f t="shared" si="14"/>
        <v>0.65172137710168132</v>
      </c>
      <c r="N137" s="230" t="str">
        <f t="shared" si="15"/>
        <v>62.5% - 67.8%</v>
      </c>
      <c r="O137" s="223">
        <v>375</v>
      </c>
      <c r="P137" s="223">
        <v>708</v>
      </c>
      <c r="Q137" s="226">
        <f t="shared" si="16"/>
        <v>0.65373961218836563</v>
      </c>
      <c r="R137" s="230" t="str">
        <f t="shared" si="17"/>
        <v>62.5% - 68.1%</v>
      </c>
      <c r="S137" s="223">
        <v>410</v>
      </c>
      <c r="T137" s="223">
        <v>756</v>
      </c>
      <c r="U137" s="226">
        <f t="shared" si="18"/>
        <v>0.64837049742710118</v>
      </c>
      <c r="V137" s="231" t="str">
        <f t="shared" si="19"/>
        <v>62.1% - 67.5%</v>
      </c>
      <c r="W137" s="385">
        <v>0</v>
      </c>
      <c r="X137" s="226">
        <f t="shared" si="20"/>
        <v>0</v>
      </c>
      <c r="Y137" s="384">
        <v>0</v>
      </c>
      <c r="Z137" s="226">
        <f t="shared" si="21"/>
        <v>0</v>
      </c>
      <c r="AA137" s="384">
        <v>0</v>
      </c>
      <c r="AB137" s="226">
        <f t="shared" si="22"/>
        <v>0</v>
      </c>
      <c r="AC137" s="76">
        <v>0</v>
      </c>
      <c r="AD137" s="96">
        <f t="shared" si="23"/>
        <v>0</v>
      </c>
      <c r="AE137" s="133">
        <v>0</v>
      </c>
      <c r="AF137" s="133">
        <v>0</v>
      </c>
      <c r="AG137" s="133">
        <v>0</v>
      </c>
      <c r="AH137" s="133">
        <v>0</v>
      </c>
      <c r="AK137" s="77"/>
    </row>
    <row r="138" spans="1:37" x14ac:dyDescent="0.2">
      <c r="A138" s="76" t="s">
        <v>271</v>
      </c>
      <c r="B138" s="76" t="s">
        <v>272</v>
      </c>
      <c r="C138" s="223">
        <v>725</v>
      </c>
      <c r="D138" s="223">
        <v>742</v>
      </c>
      <c r="E138" s="223">
        <v>761</v>
      </c>
      <c r="F138" s="223">
        <v>701</v>
      </c>
      <c r="G138" s="225">
        <v>245</v>
      </c>
      <c r="H138" s="223">
        <v>476</v>
      </c>
      <c r="I138" s="226">
        <f t="shared" ref="I138:I149" si="24">H138/C138</f>
        <v>0.65655172413793106</v>
      </c>
      <c r="J138" s="230" t="str">
        <f t="shared" ref="J138:J149" si="25">IF(ISNUMBER(I138),TEXT(((2*H138)+(1.96^2)-(1.96*((1.96^2)+(4*H138*(100%-I138)))^0.5))/(2*(C138+(1.96^2))),"0.0%")&amp;" - "&amp;TEXT(((2*H138)+(1.96^2)+(1.96*((1.96^2)+(4*H138*(100%-I138)))^0.5))/(2*(C138+(1.96^2))),"0.0%"),"")</f>
        <v>62.1% - 69.0%</v>
      </c>
      <c r="K138" s="223">
        <v>238</v>
      </c>
      <c r="L138" s="223">
        <v>503</v>
      </c>
      <c r="M138" s="226">
        <f t="shared" ref="M138:M148" si="26">L138/D138</f>
        <v>0.67789757412398921</v>
      </c>
      <c r="N138" s="230" t="str">
        <f t="shared" ref="N138:N149" si="27">IF(ISNUMBER(M138),TEXT(((2*L138)+(1.96^2)-(1.96*((1.96^2)+(4*L138*(100%-M138)))^0.5))/(2*(D138+(1.96^2))),"0.0%")&amp;" - "&amp;TEXT(((2*L138)+(1.96^2)+(1.96*((1.96^2)+(4*L138*(100%-M138)))^0.5))/(2*(D138+(1.96^2))),"0.0%"),"")</f>
        <v>64.3% - 71.1%</v>
      </c>
      <c r="O138" s="223">
        <v>291</v>
      </c>
      <c r="P138" s="223">
        <v>469</v>
      </c>
      <c r="Q138" s="226">
        <f t="shared" ref="Q138:Q148" si="28">P138/E138</f>
        <v>0.61629434954007889</v>
      </c>
      <c r="R138" s="230" t="str">
        <f t="shared" ref="R138:R149" si="29">IF(ISNUMBER(Q138),TEXT(((2*P138)+(1.96^2)-(1.96*((1.96^2)+(4*P138*(100%-Q138)))^0.5))/(2*(E138+(1.96^2))),"0.0%")&amp;" - "&amp;TEXT(((2*P138)+(1.96^2)+(1.96*((1.96^2)+(4*P138*(100%-Q138)))^0.5))/(2*(E138+(1.96^2))),"0.0%"),"")</f>
        <v>58.1% - 65.0%</v>
      </c>
      <c r="S138" s="223">
        <v>229</v>
      </c>
      <c r="T138" s="223">
        <v>471</v>
      </c>
      <c r="U138" s="226">
        <f t="shared" ref="U138:U148" si="30">T138/F138</f>
        <v>0.67189728958630524</v>
      </c>
      <c r="V138" s="231" t="str">
        <f t="shared" ref="V138:V149" si="31">IF(ISNUMBER(U138),TEXT(((2*T138)+(1.96^2)-(1.96*((1.96^2)+(4*T138*(100%-U138)))^0.5))/(2*(F138+(1.96^2))),"0.0%")&amp;" - "&amp;TEXT(((2*T138)+(1.96^2)+(1.96*((1.96^2)+(4*T138*(100%-U138)))^0.5))/(2*(F138+(1.96^2))),"0.0%"),"")</f>
        <v>63.6% - 70.6%</v>
      </c>
      <c r="W138" s="385">
        <v>4</v>
      </c>
      <c r="X138" s="226">
        <f t="shared" ref="X138:X149" si="32">W138/C138</f>
        <v>5.5172413793103444E-3</v>
      </c>
      <c r="Y138" s="384">
        <v>1</v>
      </c>
      <c r="Z138" s="226">
        <f t="shared" ref="Z138:Z149" si="33">Y138/D138</f>
        <v>1.3477088948787063E-3</v>
      </c>
      <c r="AA138" s="384">
        <v>1</v>
      </c>
      <c r="AB138" s="226">
        <f t="shared" ref="AB138:AB149" si="34">AA138/E138</f>
        <v>1.3140604467805519E-3</v>
      </c>
      <c r="AC138" s="76">
        <v>1</v>
      </c>
      <c r="AD138" s="96">
        <f t="shared" si="23"/>
        <v>1.4265335235378032E-3</v>
      </c>
      <c r="AE138" s="133">
        <v>0</v>
      </c>
      <c r="AF138" s="133">
        <v>0</v>
      </c>
      <c r="AG138" s="133">
        <v>0</v>
      </c>
      <c r="AH138" s="133">
        <v>0</v>
      </c>
      <c r="AK138" s="77"/>
    </row>
    <row r="139" spans="1:37" x14ac:dyDescent="0.2">
      <c r="A139" s="76" t="s">
        <v>273</v>
      </c>
      <c r="B139" s="76" t="s">
        <v>274</v>
      </c>
      <c r="C139" s="223">
        <v>1408</v>
      </c>
      <c r="D139" s="223">
        <v>1355</v>
      </c>
      <c r="E139" s="223">
        <v>1387</v>
      </c>
      <c r="F139" s="223">
        <v>1360</v>
      </c>
      <c r="G139" s="225">
        <v>283</v>
      </c>
      <c r="H139" s="223">
        <v>1125</v>
      </c>
      <c r="I139" s="226">
        <f t="shared" si="24"/>
        <v>0.79900568181818177</v>
      </c>
      <c r="J139" s="230" t="str">
        <f t="shared" si="25"/>
        <v>77.7% - 81.9%</v>
      </c>
      <c r="K139" s="223">
        <v>300</v>
      </c>
      <c r="L139" s="223">
        <v>1055</v>
      </c>
      <c r="M139" s="226">
        <f t="shared" si="26"/>
        <v>0.77859778597785978</v>
      </c>
      <c r="N139" s="230" t="str">
        <f t="shared" si="27"/>
        <v>75.6% - 80.0%</v>
      </c>
      <c r="O139" s="223">
        <v>309</v>
      </c>
      <c r="P139" s="223">
        <v>1078</v>
      </c>
      <c r="Q139" s="226">
        <f t="shared" si="28"/>
        <v>0.77721701514059116</v>
      </c>
      <c r="R139" s="230" t="str">
        <f t="shared" si="29"/>
        <v>75.5% - 79.8%</v>
      </c>
      <c r="S139" s="223">
        <v>288</v>
      </c>
      <c r="T139" s="223">
        <v>1072</v>
      </c>
      <c r="U139" s="226">
        <f t="shared" si="30"/>
        <v>0.78823529411764703</v>
      </c>
      <c r="V139" s="231" t="str">
        <f t="shared" si="31"/>
        <v>76.6% - 80.9%</v>
      </c>
      <c r="W139" s="385">
        <v>0</v>
      </c>
      <c r="X139" s="226">
        <f t="shared" si="32"/>
        <v>0</v>
      </c>
      <c r="Y139" s="384">
        <v>0</v>
      </c>
      <c r="Z139" s="226">
        <f t="shared" si="33"/>
        <v>0</v>
      </c>
      <c r="AA139" s="384">
        <v>0</v>
      </c>
      <c r="AB139" s="226">
        <f t="shared" si="34"/>
        <v>0</v>
      </c>
      <c r="AC139" s="76">
        <v>0</v>
      </c>
      <c r="AD139" s="96">
        <f t="shared" ref="AD139:AD149" si="35">AC139/F139</f>
        <v>0</v>
      </c>
      <c r="AE139" s="133">
        <v>0</v>
      </c>
      <c r="AF139" s="133">
        <v>0</v>
      </c>
      <c r="AG139" s="133">
        <v>0</v>
      </c>
      <c r="AH139" s="133">
        <v>0</v>
      </c>
      <c r="AK139" s="77"/>
    </row>
    <row r="140" spans="1:37" x14ac:dyDescent="0.2">
      <c r="A140" s="76" t="s">
        <v>275</v>
      </c>
      <c r="B140" s="76" t="s">
        <v>1372</v>
      </c>
      <c r="C140" s="223">
        <v>1108</v>
      </c>
      <c r="D140" s="223">
        <v>1108</v>
      </c>
      <c r="E140" s="223">
        <v>1117</v>
      </c>
      <c r="F140" s="223">
        <v>1073</v>
      </c>
      <c r="G140" s="225">
        <v>80</v>
      </c>
      <c r="H140" s="223">
        <v>1024</v>
      </c>
      <c r="I140" s="226">
        <f t="shared" si="24"/>
        <v>0.92418772563176899</v>
      </c>
      <c r="J140" s="230" t="str">
        <f t="shared" si="25"/>
        <v>90.7% - 93.8%</v>
      </c>
      <c r="K140" s="223">
        <v>67</v>
      </c>
      <c r="L140" s="223">
        <v>1038</v>
      </c>
      <c r="M140" s="226">
        <f t="shared" si="26"/>
        <v>0.93682310469314078</v>
      </c>
      <c r="N140" s="230" t="str">
        <f t="shared" si="27"/>
        <v>92.1% - 95.0%</v>
      </c>
      <c r="O140" s="223">
        <v>88</v>
      </c>
      <c r="P140" s="223">
        <v>1024</v>
      </c>
      <c r="Q140" s="226">
        <f t="shared" si="28"/>
        <v>0.91674127126230975</v>
      </c>
      <c r="R140" s="230" t="str">
        <f t="shared" si="29"/>
        <v>89.9% - 93.2%</v>
      </c>
      <c r="S140" s="223">
        <v>105</v>
      </c>
      <c r="T140" s="223">
        <v>964</v>
      </c>
      <c r="U140" s="226">
        <f t="shared" si="30"/>
        <v>0.89841565703634674</v>
      </c>
      <c r="V140" s="231" t="str">
        <f t="shared" si="31"/>
        <v>87.9% - 91.5%</v>
      </c>
      <c r="W140" s="385">
        <v>4</v>
      </c>
      <c r="X140" s="226">
        <f t="shared" si="32"/>
        <v>3.6101083032490976E-3</v>
      </c>
      <c r="Y140" s="384">
        <v>3</v>
      </c>
      <c r="Z140" s="226">
        <f t="shared" si="33"/>
        <v>2.707581227436823E-3</v>
      </c>
      <c r="AA140" s="384">
        <v>5</v>
      </c>
      <c r="AB140" s="226">
        <f t="shared" si="34"/>
        <v>4.4762757385854966E-3</v>
      </c>
      <c r="AC140" s="76">
        <v>4</v>
      </c>
      <c r="AD140" s="96">
        <f t="shared" si="35"/>
        <v>3.727865796831314E-3</v>
      </c>
      <c r="AE140" s="133">
        <v>0</v>
      </c>
      <c r="AF140" s="133">
        <v>0</v>
      </c>
      <c r="AG140" s="133">
        <v>0</v>
      </c>
      <c r="AH140" s="133">
        <v>0</v>
      </c>
      <c r="AK140" s="77"/>
    </row>
    <row r="141" spans="1:37" x14ac:dyDescent="0.2">
      <c r="A141" s="76" t="s">
        <v>276</v>
      </c>
      <c r="B141" s="76" t="s">
        <v>277</v>
      </c>
      <c r="C141" s="223">
        <v>618</v>
      </c>
      <c r="D141" s="223">
        <v>672</v>
      </c>
      <c r="E141" s="223">
        <v>646</v>
      </c>
      <c r="F141" s="223">
        <v>625</v>
      </c>
      <c r="G141" s="225">
        <v>161</v>
      </c>
      <c r="H141" s="223">
        <v>457</v>
      </c>
      <c r="I141" s="226">
        <f t="shared" si="24"/>
        <v>0.73948220064724923</v>
      </c>
      <c r="J141" s="230" t="str">
        <f t="shared" si="25"/>
        <v>70.3% - 77.3%</v>
      </c>
      <c r="K141" s="223">
        <v>172</v>
      </c>
      <c r="L141" s="223">
        <v>500</v>
      </c>
      <c r="M141" s="226">
        <f t="shared" si="26"/>
        <v>0.74404761904761907</v>
      </c>
      <c r="N141" s="230" t="str">
        <f t="shared" si="27"/>
        <v>71.0% - 77.6%</v>
      </c>
      <c r="O141" s="223">
        <v>160</v>
      </c>
      <c r="P141" s="223">
        <v>486</v>
      </c>
      <c r="Q141" s="226">
        <f t="shared" si="28"/>
        <v>0.75232198142414863</v>
      </c>
      <c r="R141" s="230" t="str">
        <f t="shared" si="29"/>
        <v>71.8% - 78.4%</v>
      </c>
      <c r="S141" s="223">
        <v>148</v>
      </c>
      <c r="T141" s="223">
        <v>477</v>
      </c>
      <c r="U141" s="226">
        <f t="shared" si="30"/>
        <v>0.76319999999999999</v>
      </c>
      <c r="V141" s="231" t="str">
        <f t="shared" si="31"/>
        <v>72.8% - 79.5%</v>
      </c>
      <c r="W141" s="385">
        <v>0</v>
      </c>
      <c r="X141" s="226">
        <f t="shared" si="32"/>
        <v>0</v>
      </c>
      <c r="Y141" s="384">
        <v>0</v>
      </c>
      <c r="Z141" s="226">
        <f t="shared" si="33"/>
        <v>0</v>
      </c>
      <c r="AA141" s="384">
        <v>0</v>
      </c>
      <c r="AB141" s="226">
        <f t="shared" si="34"/>
        <v>0</v>
      </c>
      <c r="AC141" s="76">
        <v>0</v>
      </c>
      <c r="AD141" s="96">
        <f t="shared" si="35"/>
        <v>0</v>
      </c>
      <c r="AE141" s="133">
        <v>0</v>
      </c>
      <c r="AF141" s="133">
        <v>0</v>
      </c>
      <c r="AG141" s="133">
        <v>0</v>
      </c>
      <c r="AH141" s="133">
        <v>0</v>
      </c>
      <c r="AK141" s="77"/>
    </row>
    <row r="142" spans="1:37" x14ac:dyDescent="0.2">
      <c r="A142" s="76" t="s">
        <v>278</v>
      </c>
      <c r="B142" s="76" t="s">
        <v>279</v>
      </c>
      <c r="C142" s="223">
        <v>1283</v>
      </c>
      <c r="D142" s="223">
        <v>1409</v>
      </c>
      <c r="E142" s="223">
        <v>1248</v>
      </c>
      <c r="F142" s="223">
        <v>1249</v>
      </c>
      <c r="G142" s="225">
        <v>238</v>
      </c>
      <c r="H142" s="223">
        <v>994</v>
      </c>
      <c r="I142" s="226">
        <f t="shared" si="24"/>
        <v>0.77474668745128605</v>
      </c>
      <c r="J142" s="230" t="str">
        <f t="shared" si="25"/>
        <v>75.1% - 79.7%</v>
      </c>
      <c r="K142" s="223">
        <v>265</v>
      </c>
      <c r="L142" s="223">
        <v>1104</v>
      </c>
      <c r="M142" s="226">
        <f t="shared" si="26"/>
        <v>0.7835344215755855</v>
      </c>
      <c r="N142" s="230" t="str">
        <f t="shared" si="27"/>
        <v>76.1% - 80.4%</v>
      </c>
      <c r="O142" s="223">
        <v>229</v>
      </c>
      <c r="P142" s="223">
        <v>974</v>
      </c>
      <c r="Q142" s="226">
        <f t="shared" si="28"/>
        <v>0.78044871794871795</v>
      </c>
      <c r="R142" s="230" t="str">
        <f t="shared" si="29"/>
        <v>75.7% - 80.3%</v>
      </c>
      <c r="S142" s="223">
        <v>226</v>
      </c>
      <c r="T142" s="223">
        <v>973</v>
      </c>
      <c r="U142" s="226">
        <f t="shared" si="30"/>
        <v>0.7790232185748599</v>
      </c>
      <c r="V142" s="231" t="str">
        <f t="shared" si="31"/>
        <v>75.5% - 80.1%</v>
      </c>
      <c r="W142" s="385">
        <v>51</v>
      </c>
      <c r="X142" s="226">
        <f t="shared" si="32"/>
        <v>3.9750584567420109E-2</v>
      </c>
      <c r="Y142" s="384">
        <v>40</v>
      </c>
      <c r="Z142" s="226">
        <f t="shared" si="33"/>
        <v>2.8388928317955996E-2</v>
      </c>
      <c r="AA142" s="384">
        <v>45</v>
      </c>
      <c r="AB142" s="226">
        <f t="shared" si="34"/>
        <v>3.6057692307692304E-2</v>
      </c>
      <c r="AC142" s="76">
        <v>50</v>
      </c>
      <c r="AD142" s="96">
        <f t="shared" si="35"/>
        <v>4.0032025620496396E-2</v>
      </c>
      <c r="AE142" s="133">
        <v>0</v>
      </c>
      <c r="AF142" s="133">
        <v>0</v>
      </c>
      <c r="AG142" s="133">
        <v>0</v>
      </c>
      <c r="AH142" s="133">
        <v>0</v>
      </c>
      <c r="AK142" s="77"/>
    </row>
    <row r="143" spans="1:37" x14ac:dyDescent="0.2">
      <c r="A143" s="76" t="s">
        <v>280</v>
      </c>
      <c r="B143" s="76" t="s">
        <v>281</v>
      </c>
      <c r="C143" s="223">
        <v>60</v>
      </c>
      <c r="D143" s="223">
        <v>55</v>
      </c>
      <c r="E143" s="223">
        <v>59</v>
      </c>
      <c r="F143" s="223">
        <v>59</v>
      </c>
      <c r="G143" s="225">
        <v>8</v>
      </c>
      <c r="H143" s="223">
        <v>51</v>
      </c>
      <c r="I143" s="226">
        <f t="shared" si="24"/>
        <v>0.85</v>
      </c>
      <c r="J143" s="230" t="str">
        <f t="shared" si="25"/>
        <v>73.9% - 91.9%</v>
      </c>
      <c r="K143" s="223">
        <v>9</v>
      </c>
      <c r="L143" s="223">
        <v>43</v>
      </c>
      <c r="M143" s="226"/>
      <c r="N143" s="230" t="str">
        <f t="shared" si="27"/>
        <v/>
      </c>
      <c r="O143" s="223">
        <v>10</v>
      </c>
      <c r="P143" s="223">
        <v>45</v>
      </c>
      <c r="Q143" s="226"/>
      <c r="R143" s="230" t="str">
        <f t="shared" si="29"/>
        <v/>
      </c>
      <c r="S143" s="223">
        <v>5</v>
      </c>
      <c r="T143" s="223">
        <v>48</v>
      </c>
      <c r="U143" s="226"/>
      <c r="V143" s="231" t="str">
        <f t="shared" si="31"/>
        <v/>
      </c>
      <c r="W143" s="385">
        <v>1</v>
      </c>
      <c r="X143" s="226">
        <f t="shared" si="32"/>
        <v>1.6666666666666666E-2</v>
      </c>
      <c r="Y143" s="384">
        <v>3</v>
      </c>
      <c r="Z143" s="226">
        <f t="shared" si="33"/>
        <v>5.4545454545454543E-2</v>
      </c>
      <c r="AA143" s="384">
        <v>4</v>
      </c>
      <c r="AB143" s="226">
        <f t="shared" si="34"/>
        <v>6.7796610169491525E-2</v>
      </c>
      <c r="AC143" s="76">
        <v>6</v>
      </c>
      <c r="AD143" s="96">
        <f t="shared" si="35"/>
        <v>0.10169491525423729</v>
      </c>
      <c r="AE143" s="133">
        <v>0</v>
      </c>
      <c r="AF143" s="133">
        <v>0</v>
      </c>
      <c r="AG143" s="133">
        <v>0</v>
      </c>
      <c r="AH143" s="133">
        <v>0</v>
      </c>
      <c r="AK143" s="77"/>
    </row>
    <row r="144" spans="1:37" x14ac:dyDescent="0.2">
      <c r="A144" s="76" t="s">
        <v>282</v>
      </c>
      <c r="B144" s="76" t="s">
        <v>283</v>
      </c>
      <c r="C144" s="223">
        <v>796</v>
      </c>
      <c r="D144" s="223">
        <v>849</v>
      </c>
      <c r="E144" s="223">
        <v>796</v>
      </c>
      <c r="F144" s="223">
        <v>770</v>
      </c>
      <c r="G144" s="225">
        <v>364</v>
      </c>
      <c r="H144" s="223">
        <v>432</v>
      </c>
      <c r="I144" s="226">
        <f t="shared" si="24"/>
        <v>0.542713567839196</v>
      </c>
      <c r="J144" s="230" t="str">
        <f t="shared" si="25"/>
        <v>50.8% - 57.7%</v>
      </c>
      <c r="K144" s="223">
        <v>366</v>
      </c>
      <c r="L144" s="223">
        <v>483</v>
      </c>
      <c r="M144" s="226">
        <f t="shared" si="26"/>
        <v>0.56890459363957602</v>
      </c>
      <c r="N144" s="230" t="str">
        <f t="shared" si="27"/>
        <v>53.5% - 60.2%</v>
      </c>
      <c r="O144" s="223">
        <v>326</v>
      </c>
      <c r="P144" s="223">
        <v>470</v>
      </c>
      <c r="Q144" s="226">
        <f t="shared" si="28"/>
        <v>0.59045226130653261</v>
      </c>
      <c r="R144" s="230" t="str">
        <f t="shared" si="29"/>
        <v>55.6% - 62.4%</v>
      </c>
      <c r="S144" s="223">
        <v>335</v>
      </c>
      <c r="T144" s="223">
        <v>435</v>
      </c>
      <c r="U144" s="226">
        <f t="shared" si="30"/>
        <v>0.56493506493506496</v>
      </c>
      <c r="V144" s="231" t="str">
        <f t="shared" si="31"/>
        <v>53.0% - 60.0%</v>
      </c>
      <c r="W144" s="385">
        <v>0</v>
      </c>
      <c r="X144" s="226">
        <f t="shared" si="32"/>
        <v>0</v>
      </c>
      <c r="Y144" s="384">
        <v>0</v>
      </c>
      <c r="Z144" s="226">
        <f t="shared" si="33"/>
        <v>0</v>
      </c>
      <c r="AA144" s="384">
        <v>0</v>
      </c>
      <c r="AB144" s="226">
        <f t="shared" si="34"/>
        <v>0</v>
      </c>
      <c r="AC144" s="76">
        <v>0</v>
      </c>
      <c r="AD144" s="96">
        <f t="shared" si="35"/>
        <v>0</v>
      </c>
      <c r="AE144" s="133">
        <v>0</v>
      </c>
      <c r="AF144" s="133">
        <v>0</v>
      </c>
      <c r="AG144" s="133">
        <v>0</v>
      </c>
      <c r="AH144" s="133">
        <v>0</v>
      </c>
      <c r="AK144" s="77"/>
    </row>
    <row r="145" spans="1:37" x14ac:dyDescent="0.2">
      <c r="A145" s="76" t="s">
        <v>284</v>
      </c>
      <c r="B145" s="76" t="s">
        <v>1442</v>
      </c>
      <c r="C145" s="223">
        <v>1402</v>
      </c>
      <c r="D145" s="223">
        <v>1437</v>
      </c>
      <c r="E145" s="223">
        <v>1420</v>
      </c>
      <c r="F145" s="223">
        <v>1361</v>
      </c>
      <c r="G145" s="225">
        <v>320</v>
      </c>
      <c r="H145" s="223">
        <v>1021</v>
      </c>
      <c r="I145" s="226">
        <f t="shared" si="24"/>
        <v>0.72824536376604854</v>
      </c>
      <c r="J145" s="230" t="str">
        <f t="shared" si="25"/>
        <v>70.4% - 75.1%</v>
      </c>
      <c r="K145" s="223">
        <v>336</v>
      </c>
      <c r="L145" s="223">
        <v>1037</v>
      </c>
      <c r="M145" s="226">
        <f t="shared" si="26"/>
        <v>0.72164231036882398</v>
      </c>
      <c r="N145" s="230" t="str">
        <f t="shared" si="27"/>
        <v>69.8% - 74.4%</v>
      </c>
      <c r="O145" s="223">
        <v>436</v>
      </c>
      <c r="P145" s="223">
        <v>984</v>
      </c>
      <c r="Q145" s="226">
        <f t="shared" si="28"/>
        <v>0.6929577464788732</v>
      </c>
      <c r="R145" s="230" t="str">
        <f t="shared" si="29"/>
        <v>66.8% - 71.6%</v>
      </c>
      <c r="S145" s="223">
        <v>484</v>
      </c>
      <c r="T145" s="223">
        <v>877</v>
      </c>
      <c r="U145" s="226">
        <f t="shared" si="30"/>
        <v>0.64437913299044824</v>
      </c>
      <c r="V145" s="231" t="str">
        <f t="shared" si="31"/>
        <v>61.9% - 66.9%</v>
      </c>
      <c r="W145" s="385">
        <v>61</v>
      </c>
      <c r="X145" s="226">
        <f t="shared" si="32"/>
        <v>4.3509272467902996E-2</v>
      </c>
      <c r="Y145" s="384">
        <v>64</v>
      </c>
      <c r="Z145" s="226">
        <f t="shared" si="33"/>
        <v>4.4537230340988172E-2</v>
      </c>
      <c r="AA145" s="384">
        <v>0</v>
      </c>
      <c r="AB145" s="226">
        <f t="shared" si="34"/>
        <v>0</v>
      </c>
      <c r="AC145" s="76">
        <v>0</v>
      </c>
      <c r="AD145" s="96">
        <f t="shared" si="35"/>
        <v>0</v>
      </c>
      <c r="AE145" s="133">
        <v>0</v>
      </c>
      <c r="AF145" s="133">
        <v>0</v>
      </c>
      <c r="AG145" s="133">
        <v>0</v>
      </c>
      <c r="AH145" s="133">
        <v>0</v>
      </c>
      <c r="AK145" s="77"/>
    </row>
    <row r="146" spans="1:37" x14ac:dyDescent="0.2">
      <c r="A146" s="76" t="s">
        <v>285</v>
      </c>
      <c r="B146" s="76" t="s">
        <v>286</v>
      </c>
      <c r="C146" s="223">
        <v>673</v>
      </c>
      <c r="D146" s="223">
        <v>793</v>
      </c>
      <c r="E146" s="223">
        <v>688</v>
      </c>
      <c r="F146" s="223">
        <v>666</v>
      </c>
      <c r="G146" s="225">
        <v>303</v>
      </c>
      <c r="H146" s="223">
        <v>370</v>
      </c>
      <c r="I146" s="226">
        <f t="shared" si="24"/>
        <v>0.54977711738484403</v>
      </c>
      <c r="J146" s="230" t="str">
        <f t="shared" si="25"/>
        <v>51.2% - 58.7%</v>
      </c>
      <c r="K146" s="223">
        <v>354</v>
      </c>
      <c r="L146" s="223">
        <v>439</v>
      </c>
      <c r="M146" s="226">
        <f t="shared" si="26"/>
        <v>0.55359394703656994</v>
      </c>
      <c r="N146" s="230" t="str">
        <f t="shared" si="27"/>
        <v>51.9% - 58.8%</v>
      </c>
      <c r="O146" s="223">
        <v>293</v>
      </c>
      <c r="P146" s="223">
        <v>395</v>
      </c>
      <c r="Q146" s="226">
        <f t="shared" si="28"/>
        <v>0.57412790697674421</v>
      </c>
      <c r="R146" s="230" t="str">
        <f t="shared" si="29"/>
        <v>53.7% - 61.1%</v>
      </c>
      <c r="S146" s="223">
        <v>325</v>
      </c>
      <c r="T146" s="223">
        <v>341</v>
      </c>
      <c r="U146" s="226">
        <f t="shared" si="30"/>
        <v>0.51201201201201196</v>
      </c>
      <c r="V146" s="231" t="str">
        <f t="shared" si="31"/>
        <v>47.4% - 55.0%</v>
      </c>
      <c r="W146" s="385">
        <v>0</v>
      </c>
      <c r="X146" s="226">
        <f t="shared" si="32"/>
        <v>0</v>
      </c>
      <c r="Y146" s="384">
        <v>0</v>
      </c>
      <c r="Z146" s="226">
        <f t="shared" si="33"/>
        <v>0</v>
      </c>
      <c r="AA146" s="384">
        <v>0</v>
      </c>
      <c r="AB146" s="226">
        <f t="shared" si="34"/>
        <v>0</v>
      </c>
      <c r="AC146" s="76">
        <v>0</v>
      </c>
      <c r="AD146" s="96">
        <f t="shared" si="35"/>
        <v>0</v>
      </c>
      <c r="AE146" s="133">
        <v>0</v>
      </c>
      <c r="AF146" s="133">
        <v>0</v>
      </c>
      <c r="AG146" s="133">
        <v>0</v>
      </c>
      <c r="AH146" s="133">
        <v>0</v>
      </c>
      <c r="AK146" s="77"/>
    </row>
    <row r="147" spans="1:37" x14ac:dyDescent="0.2">
      <c r="A147" s="76" t="s">
        <v>287</v>
      </c>
      <c r="B147" s="76" t="s">
        <v>288</v>
      </c>
      <c r="C147" s="223">
        <v>378</v>
      </c>
      <c r="D147" s="223">
        <v>433</v>
      </c>
      <c r="E147" s="223">
        <v>396</v>
      </c>
      <c r="F147" s="223">
        <v>389</v>
      </c>
      <c r="G147" s="225">
        <v>135</v>
      </c>
      <c r="H147" s="223">
        <v>218</v>
      </c>
      <c r="I147" s="226"/>
      <c r="J147" s="230" t="str">
        <f t="shared" si="25"/>
        <v/>
      </c>
      <c r="K147" s="223">
        <v>150</v>
      </c>
      <c r="L147" s="223">
        <v>283</v>
      </c>
      <c r="M147" s="226">
        <f t="shared" si="26"/>
        <v>0.6535796766743649</v>
      </c>
      <c r="N147" s="230" t="str">
        <f t="shared" si="27"/>
        <v>60.8% - 69.7%</v>
      </c>
      <c r="O147" s="223">
        <v>116</v>
      </c>
      <c r="P147" s="223">
        <v>280</v>
      </c>
      <c r="Q147" s="226">
        <f t="shared" si="28"/>
        <v>0.70707070707070707</v>
      </c>
      <c r="R147" s="230" t="str">
        <f t="shared" si="29"/>
        <v>66.0% - 75.0%</v>
      </c>
      <c r="S147" s="223">
        <v>115</v>
      </c>
      <c r="T147" s="223">
        <v>274</v>
      </c>
      <c r="U147" s="226">
        <f t="shared" si="30"/>
        <v>0.70437017994858608</v>
      </c>
      <c r="V147" s="231" t="str">
        <f t="shared" si="31"/>
        <v>65.7% - 74.8%</v>
      </c>
      <c r="W147" s="385">
        <v>25</v>
      </c>
      <c r="X147" s="226">
        <f t="shared" si="32"/>
        <v>6.6137566137566134E-2</v>
      </c>
      <c r="Y147" s="384">
        <v>0</v>
      </c>
      <c r="Z147" s="226">
        <f t="shared" si="33"/>
        <v>0</v>
      </c>
      <c r="AA147" s="384">
        <v>0</v>
      </c>
      <c r="AB147" s="226">
        <f t="shared" si="34"/>
        <v>0</v>
      </c>
      <c r="AC147" s="76">
        <v>0</v>
      </c>
      <c r="AD147" s="96">
        <f t="shared" si="35"/>
        <v>0</v>
      </c>
      <c r="AE147" s="133">
        <v>0</v>
      </c>
      <c r="AF147" s="133">
        <v>0</v>
      </c>
      <c r="AG147" s="133">
        <v>0</v>
      </c>
      <c r="AH147" s="133">
        <v>0</v>
      </c>
      <c r="AK147" s="77"/>
    </row>
    <row r="148" spans="1:37" x14ac:dyDescent="0.2">
      <c r="A148" s="76" t="s">
        <v>289</v>
      </c>
      <c r="B148" s="76" t="s">
        <v>290</v>
      </c>
      <c r="C148" s="223">
        <v>391</v>
      </c>
      <c r="D148" s="223">
        <v>382</v>
      </c>
      <c r="E148" s="223">
        <v>396</v>
      </c>
      <c r="F148" s="223">
        <v>402</v>
      </c>
      <c r="G148" s="225">
        <v>69</v>
      </c>
      <c r="H148" s="223">
        <v>320</v>
      </c>
      <c r="I148" s="226">
        <f t="shared" si="24"/>
        <v>0.81841432225063937</v>
      </c>
      <c r="J148" s="230" t="str">
        <f t="shared" si="25"/>
        <v>77.7% - 85.3%</v>
      </c>
      <c r="K148" s="223">
        <v>91</v>
      </c>
      <c r="L148" s="223">
        <v>291</v>
      </c>
      <c r="M148" s="226">
        <f t="shared" si="26"/>
        <v>0.76178010471204194</v>
      </c>
      <c r="N148" s="230" t="str">
        <f t="shared" si="27"/>
        <v>71.7% - 80.2%</v>
      </c>
      <c r="O148" s="223">
        <v>89</v>
      </c>
      <c r="P148" s="223">
        <v>307</v>
      </c>
      <c r="Q148" s="226">
        <f t="shared" si="28"/>
        <v>0.7752525252525253</v>
      </c>
      <c r="R148" s="230" t="str">
        <f t="shared" si="29"/>
        <v>73.2% - 81.4%</v>
      </c>
      <c r="S148" s="223">
        <v>71</v>
      </c>
      <c r="T148" s="223">
        <v>323</v>
      </c>
      <c r="U148" s="226">
        <f t="shared" si="30"/>
        <v>0.80348258706467657</v>
      </c>
      <c r="V148" s="231" t="str">
        <f t="shared" si="31"/>
        <v>76.2% - 83.9%</v>
      </c>
      <c r="W148" s="404">
        <v>2</v>
      </c>
      <c r="X148" s="226">
        <f t="shared" si="32"/>
        <v>5.1150895140664966E-3</v>
      </c>
      <c r="Y148" s="403">
        <v>0</v>
      </c>
      <c r="Z148" s="226">
        <f t="shared" si="33"/>
        <v>0</v>
      </c>
      <c r="AA148" s="403">
        <v>0</v>
      </c>
      <c r="AB148" s="226">
        <f t="shared" si="34"/>
        <v>0</v>
      </c>
      <c r="AC148" s="76">
        <v>8</v>
      </c>
      <c r="AD148" s="96">
        <f t="shared" si="35"/>
        <v>1.9900497512437811E-2</v>
      </c>
      <c r="AE148" s="133">
        <v>0</v>
      </c>
      <c r="AF148" s="133">
        <v>0</v>
      </c>
      <c r="AG148" s="133">
        <v>0</v>
      </c>
      <c r="AH148" s="133">
        <v>0</v>
      </c>
      <c r="AK148" s="77"/>
    </row>
    <row r="149" spans="1:37" x14ac:dyDescent="0.2">
      <c r="A149" s="97" t="s">
        <v>291</v>
      </c>
      <c r="B149" s="97" t="s">
        <v>292</v>
      </c>
      <c r="C149" s="227">
        <v>1191</v>
      </c>
      <c r="D149" s="227">
        <v>1356</v>
      </c>
      <c r="E149" s="227">
        <v>1247</v>
      </c>
      <c r="F149" s="227">
        <v>1178</v>
      </c>
      <c r="G149" s="228">
        <v>270</v>
      </c>
      <c r="H149" s="227">
        <v>883</v>
      </c>
      <c r="I149" s="229">
        <f t="shared" si="24"/>
        <v>0.74139378673383716</v>
      </c>
      <c r="J149" s="232" t="str">
        <f t="shared" si="25"/>
        <v>71.6% - 76.5%</v>
      </c>
      <c r="K149" s="227">
        <v>323</v>
      </c>
      <c r="L149" s="227">
        <v>924</v>
      </c>
      <c r="M149" s="229"/>
      <c r="N149" s="232" t="str">
        <f t="shared" si="27"/>
        <v/>
      </c>
      <c r="O149" s="227">
        <v>293</v>
      </c>
      <c r="P149" s="227">
        <v>831</v>
      </c>
      <c r="Q149" s="229"/>
      <c r="R149" s="232" t="str">
        <f t="shared" si="29"/>
        <v/>
      </c>
      <c r="S149" s="227">
        <v>272</v>
      </c>
      <c r="T149" s="227">
        <v>791</v>
      </c>
      <c r="U149" s="229"/>
      <c r="V149" s="233" t="str">
        <f t="shared" si="31"/>
        <v/>
      </c>
      <c r="W149" s="183">
        <v>38</v>
      </c>
      <c r="X149" s="229">
        <f t="shared" si="32"/>
        <v>3.190596137699412E-2</v>
      </c>
      <c r="Y149" s="184">
        <v>109</v>
      </c>
      <c r="Z149" s="229">
        <f t="shared" si="33"/>
        <v>8.0383480825958697E-2</v>
      </c>
      <c r="AA149" s="184">
        <v>123</v>
      </c>
      <c r="AB149" s="229">
        <f t="shared" si="34"/>
        <v>9.8636728147554129E-2</v>
      </c>
      <c r="AC149" s="97">
        <v>115</v>
      </c>
      <c r="AD149" s="99">
        <f t="shared" si="35"/>
        <v>9.7623089983022077E-2</v>
      </c>
      <c r="AE149" s="133">
        <v>0</v>
      </c>
      <c r="AF149" s="133">
        <v>0</v>
      </c>
      <c r="AG149" s="133">
        <v>0</v>
      </c>
      <c r="AH149" s="133">
        <v>0</v>
      </c>
      <c r="AK149" s="77"/>
    </row>
    <row r="150" spans="1:37" x14ac:dyDescent="0.2">
      <c r="C150" s="401"/>
      <c r="D150" s="401"/>
      <c r="E150" s="401"/>
      <c r="F150" s="401"/>
      <c r="G150" s="401"/>
      <c r="H150" s="401"/>
      <c r="I150" s="401"/>
      <c r="J150" s="401"/>
      <c r="K150" s="401"/>
      <c r="L150" s="401"/>
      <c r="M150" s="100"/>
      <c r="N150" s="100"/>
      <c r="O150" s="401"/>
      <c r="P150" s="401"/>
      <c r="Q150" s="100"/>
      <c r="R150" s="100"/>
      <c r="S150" s="401"/>
      <c r="T150" s="401"/>
      <c r="U150" s="100"/>
      <c r="V150" s="100"/>
      <c r="W150" s="100"/>
      <c r="X150" s="100"/>
      <c r="Y150" s="100"/>
      <c r="Z150" s="100"/>
      <c r="AA150" s="100"/>
      <c r="AB150" s="100"/>
      <c r="AC150" s="100"/>
      <c r="AD150" s="100"/>
      <c r="AK150" s="77"/>
    </row>
    <row r="151" spans="1:37" x14ac:dyDescent="0.2">
      <c r="A151" s="57" t="s">
        <v>42</v>
      </c>
      <c r="F151" s="101"/>
      <c r="G151" s="101"/>
      <c r="H151" s="101"/>
      <c r="I151" s="101"/>
      <c r="J151" s="101"/>
      <c r="K151" s="101"/>
      <c r="L151" s="101"/>
      <c r="M151" s="101"/>
      <c r="N151" s="101"/>
      <c r="O151" s="101"/>
      <c r="P151" s="101"/>
      <c r="Q151" s="101"/>
      <c r="R151" s="101"/>
      <c r="S151" s="101"/>
      <c r="T151" s="101"/>
      <c r="U151" s="101"/>
      <c r="AK151" s="77"/>
    </row>
    <row r="152" spans="1:37" x14ac:dyDescent="0.2">
      <c r="A152" s="93"/>
      <c r="B152" s="102" t="s">
        <v>293</v>
      </c>
      <c r="F152" s="101"/>
      <c r="G152" s="101"/>
      <c r="H152" s="101"/>
      <c r="I152" s="101"/>
      <c r="J152" s="101"/>
      <c r="K152" s="101"/>
      <c r="L152" s="101"/>
      <c r="M152" s="101"/>
      <c r="N152" s="101"/>
      <c r="O152" s="101"/>
      <c r="P152" s="101"/>
      <c r="Q152" s="101"/>
      <c r="R152" s="101"/>
      <c r="S152" s="101"/>
      <c r="T152" s="101"/>
      <c r="U152" s="101"/>
      <c r="AC152" s="103">
        <v>1</v>
      </c>
      <c r="AK152" s="77"/>
    </row>
    <row r="153" spans="1:37" x14ac:dyDescent="0.2">
      <c r="B153" s="102" t="s">
        <v>294</v>
      </c>
      <c r="F153" s="101"/>
      <c r="G153" s="101"/>
      <c r="H153" s="101"/>
      <c r="I153" s="101"/>
      <c r="J153" s="101"/>
      <c r="K153" s="101"/>
      <c r="L153" s="101"/>
      <c r="M153" s="101"/>
      <c r="N153" s="101"/>
      <c r="O153" s="101"/>
      <c r="P153" s="101"/>
      <c r="Q153" s="101"/>
      <c r="R153" s="101"/>
      <c r="S153" s="101"/>
      <c r="T153" s="101"/>
      <c r="U153" s="101"/>
      <c r="V153" s="193"/>
    </row>
    <row r="154" spans="1:37" x14ac:dyDescent="0.2">
      <c r="A154" s="104"/>
      <c r="B154" s="102" t="s">
        <v>295</v>
      </c>
      <c r="F154" s="101"/>
      <c r="G154" s="101"/>
      <c r="H154" s="101"/>
      <c r="I154" s="101"/>
      <c r="J154" s="101"/>
      <c r="K154" s="101"/>
      <c r="L154" s="101"/>
      <c r="M154" s="101"/>
      <c r="N154" s="101"/>
      <c r="O154" s="101"/>
      <c r="P154" s="101"/>
      <c r="Q154" s="101"/>
      <c r="R154" s="101"/>
      <c r="S154" s="101"/>
      <c r="T154" s="101"/>
      <c r="U154" s="101"/>
      <c r="V154" s="193"/>
    </row>
    <row r="155" spans="1:37" x14ac:dyDescent="0.2">
      <c r="B155" s="217" t="s">
        <v>1450</v>
      </c>
      <c r="F155" s="101"/>
      <c r="G155" s="101"/>
      <c r="H155" s="101"/>
      <c r="I155" s="101"/>
      <c r="J155" s="101"/>
      <c r="K155" s="101"/>
      <c r="L155" s="101"/>
      <c r="M155" s="101"/>
      <c r="N155" s="101"/>
      <c r="O155" s="101"/>
      <c r="P155" s="101"/>
      <c r="Q155" s="101"/>
      <c r="R155" s="101"/>
      <c r="S155" s="101"/>
      <c r="T155" s="101"/>
      <c r="U155" s="101"/>
      <c r="V155" s="193"/>
    </row>
    <row r="158" spans="1:37" x14ac:dyDescent="0.2">
      <c r="C158" s="93"/>
      <c r="D158" s="93"/>
      <c r="E158" s="93"/>
      <c r="F158" s="93"/>
      <c r="G158" s="93"/>
      <c r="H158" s="93"/>
      <c r="I158" s="93"/>
      <c r="J158" s="93"/>
      <c r="K158" s="93"/>
      <c r="L158" s="93"/>
      <c r="M158" s="93"/>
      <c r="N158" s="93"/>
      <c r="O158" s="93"/>
      <c r="P158" s="93"/>
      <c r="Q158" s="93"/>
      <c r="R158" s="93"/>
      <c r="S158" s="93"/>
      <c r="T158" s="93"/>
      <c r="U158" s="93"/>
      <c r="V158" s="93"/>
      <c r="W158" s="93"/>
      <c r="X158" s="93"/>
      <c r="Y158" s="93"/>
      <c r="Z158" s="93"/>
      <c r="AA158" s="93"/>
      <c r="AB158" s="93"/>
      <c r="AC158" s="93"/>
      <c r="AD158" s="93"/>
    </row>
  </sheetData>
  <mergeCells count="11">
    <mergeCell ref="AC7:AD7"/>
    <mergeCell ref="C6:F6"/>
    <mergeCell ref="G6:V6"/>
    <mergeCell ref="W6:AD6"/>
    <mergeCell ref="G7:J7"/>
    <mergeCell ref="K7:N7"/>
    <mergeCell ref="O7:R7"/>
    <mergeCell ref="S7:V7"/>
    <mergeCell ref="W7:X7"/>
    <mergeCell ref="Y7:Z7"/>
    <mergeCell ref="AA7:AB7"/>
  </mergeCells>
  <conditionalFormatting sqref="X9:X149 Z9:Z149 AB9:AB149 AD9:AD149">
    <cfRule type="cellIs" dxfId="141" priority="5" stopIfTrue="1" operator="lessThan">
      <formula>0</formula>
    </cfRule>
    <cfRule type="cellIs" dxfId="140" priority="6" stopIfTrue="1" operator="greaterThan">
      <formula>0.05</formula>
    </cfRule>
  </conditionalFormatting>
  <conditionalFormatting sqref="C9:F149">
    <cfRule type="expression" dxfId="139" priority="7" stopIfTrue="1">
      <formula>AE9=1</formula>
    </cfRule>
  </conditionalFormatting>
  <conditionalFormatting sqref="A152">
    <cfRule type="expression" dxfId="138" priority="4" stopIfTrue="1">
      <formula>AC152=1</formula>
    </cfRule>
  </conditionalFormatting>
  <conditionalFormatting sqref="D9:F149">
    <cfRule type="expression" dxfId="137" priority="1">
      <formula>"AE9=1"</formula>
    </cfRule>
  </conditionalFormatting>
  <hyperlinks>
    <hyperlink ref="B155" location="'Data Quality'!A1" display="* See Data Quality note for explanation"/>
  </hyperlinks>
  <pageMargins left="0.39370078740157483" right="0.39370078740157483" top="0.39370078740157483" bottom="0.39370078740157483" header="0.31496062992125984" footer="0.31496062992125984"/>
  <pageSetup paperSize="9" scale="40" fitToHeight="2"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W212"/>
  <sheetViews>
    <sheetView workbookViewId="0"/>
  </sheetViews>
  <sheetFormatPr defaultRowHeight="15" x14ac:dyDescent="0.25"/>
  <cols>
    <col min="1" max="9" width="9.140625" style="105"/>
    <col min="10" max="11" width="10.7109375" style="105" customWidth="1"/>
    <col min="12" max="21" width="9.140625" style="105"/>
    <col min="22" max="23" width="10.7109375" style="105" customWidth="1"/>
    <col min="24" max="16384" width="9.140625" style="105"/>
  </cols>
  <sheetData>
    <row r="1" spans="1:23" ht="77.25" x14ac:dyDescent="0.25">
      <c r="A1" s="105" t="s">
        <v>296</v>
      </c>
      <c r="B1" s="105" t="s">
        <v>297</v>
      </c>
      <c r="C1" s="105" t="s">
        <v>69</v>
      </c>
      <c r="D1" s="105" t="s">
        <v>440</v>
      </c>
      <c r="E1" s="105" t="s">
        <v>69</v>
      </c>
      <c r="F1" s="105" t="s">
        <v>1125</v>
      </c>
      <c r="G1" s="106" t="s">
        <v>298</v>
      </c>
      <c r="H1" s="106" t="s">
        <v>299</v>
      </c>
      <c r="I1" s="106" t="s">
        <v>300</v>
      </c>
      <c r="J1" s="106" t="s">
        <v>301</v>
      </c>
      <c r="K1" s="106" t="s">
        <v>302</v>
      </c>
      <c r="M1" s="105" t="s">
        <v>296</v>
      </c>
      <c r="N1" s="105" t="s">
        <v>297</v>
      </c>
      <c r="O1" s="105" t="s">
        <v>69</v>
      </c>
      <c r="P1" s="105" t="s">
        <v>440</v>
      </c>
      <c r="Q1" s="105" t="s">
        <v>69</v>
      </c>
      <c r="R1" s="105" t="s">
        <v>1125</v>
      </c>
      <c r="S1" s="106" t="s">
        <v>298</v>
      </c>
      <c r="T1" s="106" t="s">
        <v>299</v>
      </c>
      <c r="U1" s="106" t="s">
        <v>300</v>
      </c>
      <c r="V1" s="106" t="s">
        <v>301</v>
      </c>
      <c r="W1" s="106" t="s">
        <v>302</v>
      </c>
    </row>
    <row r="2" spans="1:23" x14ac:dyDescent="0.25">
      <c r="A2" s="105" t="s">
        <v>303</v>
      </c>
      <c r="B2" s="105" t="s">
        <v>304</v>
      </c>
      <c r="C2" s="105" t="s">
        <v>545</v>
      </c>
      <c r="D2" s="105" t="s">
        <v>546</v>
      </c>
      <c r="E2" s="105" t="s">
        <v>560</v>
      </c>
      <c r="F2" s="105" t="s">
        <v>1126</v>
      </c>
      <c r="G2" s="107">
        <v>0.52577319587628868</v>
      </c>
      <c r="H2" s="107">
        <v>0.46597938144329898</v>
      </c>
      <c r="I2" s="27">
        <v>8.2474226804123713E-3</v>
      </c>
      <c r="J2" s="27">
        <v>-3.5785288270377746E-2</v>
      </c>
      <c r="K2" s="27">
        <v>-0.12296564195298376</v>
      </c>
      <c r="M2" s="105" t="s">
        <v>303</v>
      </c>
      <c r="N2" s="105" t="s">
        <v>304</v>
      </c>
      <c r="O2" s="105" t="s">
        <v>634</v>
      </c>
      <c r="P2" s="105" t="s">
        <v>635</v>
      </c>
      <c r="Q2" s="105" t="s">
        <v>658</v>
      </c>
      <c r="R2" s="105" t="s">
        <v>1127</v>
      </c>
      <c r="S2" s="107">
        <v>0.56955810147299513</v>
      </c>
      <c r="T2" s="107">
        <v>0.43044189852700493</v>
      </c>
      <c r="U2" s="27">
        <v>0</v>
      </c>
      <c r="V2" s="27">
        <v>-6.4318529862174567E-2</v>
      </c>
      <c r="W2" s="27">
        <v>-0.17208672086720866</v>
      </c>
    </row>
    <row r="3" spans="1:23" x14ac:dyDescent="0.25">
      <c r="A3" s="105" t="s">
        <v>303</v>
      </c>
      <c r="B3" s="105" t="s">
        <v>304</v>
      </c>
      <c r="C3" s="105" t="s">
        <v>464</v>
      </c>
      <c r="D3" s="105" t="s">
        <v>1128</v>
      </c>
      <c r="E3" s="105" t="s">
        <v>476</v>
      </c>
      <c r="F3" s="105" t="s">
        <v>319</v>
      </c>
      <c r="G3" s="107">
        <v>0.53340635268346115</v>
      </c>
      <c r="H3" s="107">
        <v>0.45345016429353779</v>
      </c>
      <c r="I3" s="27">
        <v>1.3143483023001095E-2</v>
      </c>
      <c r="J3" s="27">
        <v>6.6588785046729049E-2</v>
      </c>
      <c r="K3" s="27">
        <v>-5.2904564315352731E-2</v>
      </c>
      <c r="M3" s="105" t="s">
        <v>303</v>
      </c>
      <c r="N3" s="105" t="s">
        <v>304</v>
      </c>
      <c r="O3" s="105" t="s">
        <v>634</v>
      </c>
      <c r="P3" s="105" t="s">
        <v>635</v>
      </c>
      <c r="Q3" s="105" t="s">
        <v>661</v>
      </c>
      <c r="R3" s="105" t="s">
        <v>1129</v>
      </c>
      <c r="S3" s="107">
        <v>0.59883154819863682</v>
      </c>
      <c r="T3" s="107">
        <v>0.40116845180136318</v>
      </c>
      <c r="U3" s="27">
        <v>0</v>
      </c>
      <c r="V3" s="27">
        <v>5.1177072671443113E-2</v>
      </c>
      <c r="W3" s="27">
        <v>-6.9746376811594235E-2</v>
      </c>
    </row>
    <row r="4" spans="1:23" x14ac:dyDescent="0.25">
      <c r="A4" s="105" t="s">
        <v>303</v>
      </c>
      <c r="B4" s="105" t="s">
        <v>304</v>
      </c>
      <c r="C4" s="105" t="s">
        <v>634</v>
      </c>
      <c r="D4" s="105" t="s">
        <v>635</v>
      </c>
      <c r="E4" s="105" t="s">
        <v>658</v>
      </c>
      <c r="F4" s="105" t="s">
        <v>1127</v>
      </c>
      <c r="G4" s="107">
        <v>0.56955810147299513</v>
      </c>
      <c r="H4" s="107">
        <v>0.43044189852700493</v>
      </c>
      <c r="I4" s="27">
        <v>0</v>
      </c>
      <c r="J4" s="27">
        <v>-6.4318529862174567E-2</v>
      </c>
      <c r="K4" s="27">
        <v>-0.17208672086720866</v>
      </c>
      <c r="M4" s="105" t="s">
        <v>303</v>
      </c>
      <c r="N4" s="105" t="s">
        <v>304</v>
      </c>
      <c r="O4" s="105" t="s">
        <v>444</v>
      </c>
      <c r="P4" s="105" t="s">
        <v>1130</v>
      </c>
      <c r="Q4" s="105" t="s">
        <v>450</v>
      </c>
      <c r="R4" s="105" t="s">
        <v>1131</v>
      </c>
      <c r="S4" s="107">
        <v>0.6021897810218978</v>
      </c>
      <c r="T4" s="107">
        <v>0.3978102189781022</v>
      </c>
      <c r="U4" s="27">
        <v>0</v>
      </c>
      <c r="V4" s="27">
        <v>-4.5296167247386721E-2</v>
      </c>
      <c r="W4" s="27">
        <v>-0.14375000000000004</v>
      </c>
    </row>
    <row r="5" spans="1:23" x14ac:dyDescent="0.25">
      <c r="A5" s="105" t="s">
        <v>303</v>
      </c>
      <c r="B5" s="105" t="s">
        <v>304</v>
      </c>
      <c r="C5" s="105" t="s">
        <v>666</v>
      </c>
      <c r="D5" s="105" t="s">
        <v>1132</v>
      </c>
      <c r="E5" s="105" t="s">
        <v>684</v>
      </c>
      <c r="F5" s="105" t="s">
        <v>1133</v>
      </c>
      <c r="G5" s="107">
        <v>0.57243816254416957</v>
      </c>
      <c r="H5" s="107">
        <v>0.38162544169611307</v>
      </c>
      <c r="I5" s="27">
        <v>4.5936395759717315E-2</v>
      </c>
      <c r="J5" s="27">
        <v>0.1411290322580645</v>
      </c>
      <c r="K5" s="27">
        <v>-1.0489510489510523E-2</v>
      </c>
      <c r="M5" s="105" t="s">
        <v>303</v>
      </c>
      <c r="N5" s="105" t="s">
        <v>304</v>
      </c>
      <c r="O5" s="105" t="s">
        <v>481</v>
      </c>
      <c r="P5" s="105" t="s">
        <v>482</v>
      </c>
      <c r="Q5" s="105" t="s">
        <v>479</v>
      </c>
      <c r="R5" s="105" t="s">
        <v>314</v>
      </c>
      <c r="S5" s="107">
        <v>0.6424870466321243</v>
      </c>
      <c r="T5" s="107">
        <v>0.35751295336787564</v>
      </c>
      <c r="U5" s="27">
        <v>0</v>
      </c>
      <c r="V5" s="27">
        <v>2.0768431983384517E-3</v>
      </c>
      <c r="W5" s="27">
        <v>-5.3921568627451011E-2</v>
      </c>
    </row>
    <row r="6" spans="1:23" x14ac:dyDescent="0.25">
      <c r="A6" s="105" t="s">
        <v>303</v>
      </c>
      <c r="B6" s="105" t="s">
        <v>304</v>
      </c>
      <c r="C6" s="105" t="s">
        <v>464</v>
      </c>
      <c r="D6" s="105" t="s">
        <v>1128</v>
      </c>
      <c r="E6" s="105" t="s">
        <v>462</v>
      </c>
      <c r="F6" s="105" t="s">
        <v>1134</v>
      </c>
      <c r="G6" s="107">
        <v>0.57328990228013033</v>
      </c>
      <c r="H6" s="107">
        <v>0.42345276872964172</v>
      </c>
      <c r="I6" s="27">
        <v>3.2573289902280132E-3</v>
      </c>
      <c r="J6" s="27">
        <v>-1.9169329073482455E-2</v>
      </c>
      <c r="K6" s="27">
        <v>-0.13521126760563384</v>
      </c>
      <c r="M6" s="105" t="s">
        <v>303</v>
      </c>
      <c r="N6" s="105" t="s">
        <v>304</v>
      </c>
      <c r="O6" s="105" t="s">
        <v>617</v>
      </c>
      <c r="P6" s="105" t="s">
        <v>1135</v>
      </c>
      <c r="Q6" s="105" t="s">
        <v>615</v>
      </c>
      <c r="R6" s="105" t="s">
        <v>318</v>
      </c>
      <c r="S6" s="107">
        <v>0.65846153846153843</v>
      </c>
      <c r="T6" s="107">
        <v>0.34153846153846151</v>
      </c>
      <c r="U6" s="27">
        <v>0</v>
      </c>
      <c r="V6" s="27">
        <v>-7.5391180654338585E-2</v>
      </c>
      <c r="W6" s="27">
        <v>-0.1558441558441559</v>
      </c>
    </row>
    <row r="7" spans="1:23" x14ac:dyDescent="0.25">
      <c r="A7" s="105" t="s">
        <v>303</v>
      </c>
      <c r="B7" s="105" t="s">
        <v>304</v>
      </c>
      <c r="C7" s="105" t="s">
        <v>481</v>
      </c>
      <c r="D7" s="105" t="s">
        <v>482</v>
      </c>
      <c r="E7" s="105" t="s">
        <v>514</v>
      </c>
      <c r="F7" s="105" t="s">
        <v>1136</v>
      </c>
      <c r="G7" s="107">
        <v>0.5762897914379802</v>
      </c>
      <c r="H7" s="107">
        <v>0.41492864983534578</v>
      </c>
      <c r="I7" s="27">
        <v>8.7815587266739849E-3</v>
      </c>
      <c r="J7" s="27">
        <v>6.9248826291079757E-2</v>
      </c>
      <c r="K7" s="27">
        <v>-5.5958549222797971E-2</v>
      </c>
      <c r="M7" s="105" t="s">
        <v>303</v>
      </c>
      <c r="N7" s="105" t="s">
        <v>304</v>
      </c>
      <c r="O7" s="105" t="s">
        <v>519</v>
      </c>
      <c r="P7" s="105" t="s">
        <v>520</v>
      </c>
      <c r="Q7" s="105" t="s">
        <v>525</v>
      </c>
      <c r="R7" s="105" t="s">
        <v>1137</v>
      </c>
      <c r="S7" s="107">
        <v>0.65879828326180256</v>
      </c>
      <c r="T7" s="107">
        <v>0.34120171673819744</v>
      </c>
      <c r="U7" s="27">
        <v>0</v>
      </c>
      <c r="V7" s="27">
        <v>0.11750599520383687</v>
      </c>
      <c r="W7" s="27">
        <v>-0.11742424242424243</v>
      </c>
    </row>
    <row r="8" spans="1:23" x14ac:dyDescent="0.25">
      <c r="A8" s="105" t="s">
        <v>303</v>
      </c>
      <c r="B8" s="105" t="s">
        <v>304</v>
      </c>
      <c r="C8" s="105" t="s">
        <v>689</v>
      </c>
      <c r="D8" s="105" t="s">
        <v>1138</v>
      </c>
      <c r="E8" s="105" t="s">
        <v>695</v>
      </c>
      <c r="F8" s="105" t="s">
        <v>310</v>
      </c>
      <c r="G8" s="107">
        <v>0.58525852585258531</v>
      </c>
      <c r="H8" s="107">
        <v>0.37183718371837182</v>
      </c>
      <c r="I8" s="27">
        <v>4.2904290429042903E-2</v>
      </c>
      <c r="J8" s="27">
        <v>-3.9112050739957716E-2</v>
      </c>
      <c r="K8" s="27">
        <v>-9.7318768619662377E-2</v>
      </c>
      <c r="M8" s="105" t="s">
        <v>303</v>
      </c>
      <c r="N8" s="105" t="s">
        <v>304</v>
      </c>
      <c r="O8" s="105" t="s">
        <v>634</v>
      </c>
      <c r="P8" s="105" t="s">
        <v>635</v>
      </c>
      <c r="Q8" s="105" t="s">
        <v>652</v>
      </c>
      <c r="R8" s="105" t="s">
        <v>1139</v>
      </c>
      <c r="S8" s="107">
        <v>0.6595022624434389</v>
      </c>
      <c r="T8" s="107">
        <v>0.3404977375565611</v>
      </c>
      <c r="U8" s="27">
        <v>0</v>
      </c>
      <c r="V8" s="27">
        <v>-5.6563500533617916E-2</v>
      </c>
      <c r="W8" s="27">
        <v>-8.8659793814433008E-2</v>
      </c>
    </row>
    <row r="9" spans="1:23" x14ac:dyDescent="0.25">
      <c r="A9" s="105" t="s">
        <v>303</v>
      </c>
      <c r="B9" s="105" t="s">
        <v>304</v>
      </c>
      <c r="C9" s="105" t="s">
        <v>634</v>
      </c>
      <c r="D9" s="105" t="s">
        <v>635</v>
      </c>
      <c r="E9" s="105" t="s">
        <v>661</v>
      </c>
      <c r="F9" s="105" t="s">
        <v>1129</v>
      </c>
      <c r="G9" s="107">
        <v>0.59883154819863682</v>
      </c>
      <c r="H9" s="107">
        <v>0.40116845180136318</v>
      </c>
      <c r="I9" s="27">
        <v>0</v>
      </c>
      <c r="J9" s="27">
        <v>5.1177072671443113E-2</v>
      </c>
      <c r="K9" s="27">
        <v>-6.9746376811594235E-2</v>
      </c>
      <c r="M9" s="105" t="s">
        <v>303</v>
      </c>
      <c r="N9" s="105" t="s">
        <v>304</v>
      </c>
      <c r="O9" s="105" t="s">
        <v>444</v>
      </c>
      <c r="P9" s="105" t="s">
        <v>1130</v>
      </c>
      <c r="Q9" s="105" t="s">
        <v>447</v>
      </c>
      <c r="R9" s="105" t="s">
        <v>1140</v>
      </c>
      <c r="S9" s="107">
        <v>0.66894977168949776</v>
      </c>
      <c r="T9" s="107">
        <v>0.33105022831050229</v>
      </c>
      <c r="U9" s="27">
        <v>0</v>
      </c>
      <c r="V9" s="27">
        <v>-5.8064516129032295E-2</v>
      </c>
      <c r="W9" s="27">
        <v>-0.1428571428571429</v>
      </c>
    </row>
    <row r="10" spans="1:23" x14ac:dyDescent="0.25">
      <c r="A10" s="105" t="s">
        <v>303</v>
      </c>
      <c r="B10" s="105" t="s">
        <v>304</v>
      </c>
      <c r="C10" s="105" t="s">
        <v>444</v>
      </c>
      <c r="D10" s="105" t="s">
        <v>1130</v>
      </c>
      <c r="E10" s="105" t="s">
        <v>450</v>
      </c>
      <c r="F10" s="105" t="s">
        <v>1131</v>
      </c>
      <c r="G10" s="107">
        <v>0.6021897810218978</v>
      </c>
      <c r="H10" s="107">
        <v>0.3978102189781022</v>
      </c>
      <c r="I10" s="27">
        <v>0</v>
      </c>
      <c r="J10" s="27">
        <v>-4.5296167247386721E-2</v>
      </c>
      <c r="K10" s="27">
        <v>-0.14375000000000004</v>
      </c>
      <c r="M10" s="105" t="s">
        <v>303</v>
      </c>
      <c r="N10" s="105" t="s">
        <v>304</v>
      </c>
      <c r="O10" s="105" t="s">
        <v>444</v>
      </c>
      <c r="P10" s="105" t="s">
        <v>1130</v>
      </c>
      <c r="Q10" s="105" t="s">
        <v>456</v>
      </c>
      <c r="R10" s="105" t="s">
        <v>1141</v>
      </c>
      <c r="S10" s="107">
        <v>0.69028006589785829</v>
      </c>
      <c r="T10" s="107">
        <v>0.30971993410214166</v>
      </c>
      <c r="U10" s="27">
        <v>0</v>
      </c>
      <c r="V10" s="27">
        <v>3.9383561643835607E-2</v>
      </c>
      <c r="W10" s="27">
        <v>-6.1823802163833097E-2</v>
      </c>
    </row>
    <row r="11" spans="1:23" x14ac:dyDescent="0.25">
      <c r="A11" s="105" t="s">
        <v>303</v>
      </c>
      <c r="B11" s="105" t="s">
        <v>304</v>
      </c>
      <c r="C11" s="105" t="s">
        <v>519</v>
      </c>
      <c r="D11" s="105" t="s">
        <v>520</v>
      </c>
      <c r="E11" s="105" t="s">
        <v>540</v>
      </c>
      <c r="F11" s="105" t="s">
        <v>1142</v>
      </c>
      <c r="G11" s="107">
        <v>0.60750853242320824</v>
      </c>
      <c r="H11" s="107">
        <v>0.38225255972696248</v>
      </c>
      <c r="I11" s="27">
        <v>1.0238907849829351E-2</v>
      </c>
      <c r="J11" s="27">
        <v>0.19591836734693868</v>
      </c>
      <c r="K11" s="27">
        <v>-7.2784810126582333E-2</v>
      </c>
      <c r="M11" s="105" t="s">
        <v>303</v>
      </c>
      <c r="N11" s="105" t="s">
        <v>304</v>
      </c>
      <c r="O11" s="105" t="s">
        <v>519</v>
      </c>
      <c r="P11" s="105" t="s">
        <v>520</v>
      </c>
      <c r="Q11" s="105" t="s">
        <v>534</v>
      </c>
      <c r="R11" s="105" t="s">
        <v>1143</v>
      </c>
      <c r="S11" s="107">
        <v>0.69051321928460341</v>
      </c>
      <c r="T11" s="107">
        <v>0.30948678071539659</v>
      </c>
      <c r="U11" s="27">
        <v>0</v>
      </c>
      <c r="V11" s="27">
        <v>0.11438474870017323</v>
      </c>
      <c r="W11" s="27">
        <v>-1.3803680981595123E-2</v>
      </c>
    </row>
    <row r="12" spans="1:23" x14ac:dyDescent="0.25">
      <c r="A12" s="105" t="s">
        <v>303</v>
      </c>
      <c r="B12" s="105" t="s">
        <v>304</v>
      </c>
      <c r="C12" s="105" t="s">
        <v>481</v>
      </c>
      <c r="D12" s="105" t="s">
        <v>482</v>
      </c>
      <c r="E12" s="105" t="s">
        <v>499</v>
      </c>
      <c r="F12" s="105" t="s">
        <v>1144</v>
      </c>
      <c r="G12" s="107">
        <v>0.61413673232908461</v>
      </c>
      <c r="H12" s="107">
        <v>0.38470451911935111</v>
      </c>
      <c r="I12" s="27">
        <v>1.1587485515643105E-3</v>
      </c>
      <c r="J12" s="27">
        <v>-1.8202502844141044E-2</v>
      </c>
      <c r="K12" s="27">
        <v>-5.2689352360043906E-2</v>
      </c>
      <c r="M12" s="105" t="s">
        <v>303</v>
      </c>
      <c r="N12" s="105" t="s">
        <v>304</v>
      </c>
      <c r="O12" s="105" t="s">
        <v>793</v>
      </c>
      <c r="P12" s="105" t="s">
        <v>1145</v>
      </c>
      <c r="Q12" s="105" t="s">
        <v>805</v>
      </c>
      <c r="R12" s="105" t="s">
        <v>1146</v>
      </c>
      <c r="S12" s="107">
        <v>0.70601589103291718</v>
      </c>
      <c r="T12" s="107">
        <v>0.29398410896708288</v>
      </c>
      <c r="U12" s="27">
        <v>0</v>
      </c>
      <c r="V12" s="27">
        <v>8.0091533180777219E-3</v>
      </c>
      <c r="W12" s="27">
        <v>-2.4363233665559259E-2</v>
      </c>
    </row>
    <row r="13" spans="1:23" x14ac:dyDescent="0.25">
      <c r="A13" s="105" t="s">
        <v>303</v>
      </c>
      <c r="B13" s="105" t="s">
        <v>304</v>
      </c>
      <c r="C13" s="105" t="s">
        <v>712</v>
      </c>
      <c r="D13" s="105" t="s">
        <v>1147</v>
      </c>
      <c r="E13" s="105" t="s">
        <v>718</v>
      </c>
      <c r="F13" s="105" t="s">
        <v>1148</v>
      </c>
      <c r="G13" s="107">
        <v>0.61764705882352944</v>
      </c>
      <c r="H13" s="107">
        <v>0.35294117647058826</v>
      </c>
      <c r="I13" s="27">
        <v>2.9411764705882353E-2</v>
      </c>
      <c r="J13" s="27">
        <v>-7.7966101694915246E-2</v>
      </c>
      <c r="K13" s="27">
        <v>-0.15132605304212166</v>
      </c>
      <c r="M13" s="105" t="s">
        <v>303</v>
      </c>
      <c r="N13" s="105" t="s">
        <v>304</v>
      </c>
      <c r="O13" s="105" t="s">
        <v>712</v>
      </c>
      <c r="P13" s="105" t="s">
        <v>1147</v>
      </c>
      <c r="Q13" s="105" t="s">
        <v>739</v>
      </c>
      <c r="R13" s="105" t="s">
        <v>1149</v>
      </c>
      <c r="S13" s="107">
        <v>0.71599718111346022</v>
      </c>
      <c r="T13" s="107">
        <v>0.28400281888653983</v>
      </c>
      <c r="U13" s="27">
        <v>0</v>
      </c>
      <c r="V13" s="27">
        <v>-6.7061143984220917E-2</v>
      </c>
      <c r="W13" s="27">
        <v>-0.15686274509803921</v>
      </c>
    </row>
    <row r="14" spans="1:23" x14ac:dyDescent="0.25">
      <c r="A14" s="105" t="s">
        <v>303</v>
      </c>
      <c r="B14" s="105" t="s">
        <v>304</v>
      </c>
      <c r="C14" s="105" t="s">
        <v>481</v>
      </c>
      <c r="D14" s="105" t="s">
        <v>482</v>
      </c>
      <c r="E14" s="105" t="s">
        <v>479</v>
      </c>
      <c r="F14" s="105" t="s">
        <v>314</v>
      </c>
      <c r="G14" s="107">
        <v>0.6424870466321243</v>
      </c>
      <c r="H14" s="107">
        <v>0.35751295336787564</v>
      </c>
      <c r="I14" s="27">
        <v>0</v>
      </c>
      <c r="J14" s="27">
        <v>2.0768431983384517E-3</v>
      </c>
      <c r="K14" s="27">
        <v>-5.3921568627451011E-2</v>
      </c>
      <c r="M14" s="105" t="s">
        <v>303</v>
      </c>
      <c r="N14" s="105" t="s">
        <v>304</v>
      </c>
      <c r="O14" s="105" t="s">
        <v>839</v>
      </c>
      <c r="P14" s="105" t="s">
        <v>1150</v>
      </c>
      <c r="Q14" s="105" t="s">
        <v>842</v>
      </c>
      <c r="R14" s="105" t="s">
        <v>1151</v>
      </c>
      <c r="S14" s="107">
        <v>0.72378516624040923</v>
      </c>
      <c r="T14" s="107">
        <v>0.27621483375959077</v>
      </c>
      <c r="U14" s="27">
        <v>0</v>
      </c>
      <c r="V14" s="27">
        <v>5.1075268817204256E-2</v>
      </c>
      <c r="W14" s="27">
        <v>-4.8661800486618056E-2</v>
      </c>
    </row>
    <row r="15" spans="1:23" x14ac:dyDescent="0.25">
      <c r="A15" s="105" t="s">
        <v>303</v>
      </c>
      <c r="B15" s="105" t="s">
        <v>304</v>
      </c>
      <c r="C15" s="105" t="s">
        <v>444</v>
      </c>
      <c r="D15" s="105" t="s">
        <v>1130</v>
      </c>
      <c r="E15" s="105" t="s">
        <v>453</v>
      </c>
      <c r="F15" s="105" t="s">
        <v>1152</v>
      </c>
      <c r="G15" s="107">
        <v>0.64388489208633093</v>
      </c>
      <c r="H15" s="107">
        <v>0.33992805755395683</v>
      </c>
      <c r="I15" s="27">
        <v>1.618705035971223E-2</v>
      </c>
      <c r="J15" s="27">
        <v>-7.6411960132890311E-2</v>
      </c>
      <c r="K15" s="27">
        <v>-0.12302839116719244</v>
      </c>
      <c r="M15" s="105" t="s">
        <v>303</v>
      </c>
      <c r="N15" s="105" t="s">
        <v>304</v>
      </c>
      <c r="O15" s="105" t="s">
        <v>481</v>
      </c>
      <c r="P15" s="105" t="s">
        <v>482</v>
      </c>
      <c r="Q15" s="105" t="s">
        <v>487</v>
      </c>
      <c r="R15" s="105" t="s">
        <v>1153</v>
      </c>
      <c r="S15" s="107">
        <v>0.73657927590511862</v>
      </c>
      <c r="T15" s="107">
        <v>0.26342072409488138</v>
      </c>
      <c r="U15" s="27">
        <v>0</v>
      </c>
      <c r="V15" s="27">
        <v>0.1558441558441559</v>
      </c>
      <c r="W15" s="27">
        <v>-9.8887515451174801E-3</v>
      </c>
    </row>
    <row r="16" spans="1:23" x14ac:dyDescent="0.25">
      <c r="A16" s="105" t="s">
        <v>303</v>
      </c>
      <c r="B16" s="105" t="s">
        <v>304</v>
      </c>
      <c r="C16" s="105" t="s">
        <v>689</v>
      </c>
      <c r="D16" s="105" t="s">
        <v>1138</v>
      </c>
      <c r="E16" s="105" t="s">
        <v>704</v>
      </c>
      <c r="F16" s="105" t="s">
        <v>1154</v>
      </c>
      <c r="G16" s="107">
        <v>0.64597701149425291</v>
      </c>
      <c r="H16" s="107">
        <v>0.34022988505747126</v>
      </c>
      <c r="I16" s="27">
        <v>1.3793103448275862E-2</v>
      </c>
      <c r="J16" s="27">
        <v>-5.9459459459459407E-2</v>
      </c>
      <c r="K16" s="27">
        <v>-0.1003102378490176</v>
      </c>
      <c r="M16" s="105" t="s">
        <v>303</v>
      </c>
      <c r="N16" s="105" t="s">
        <v>304</v>
      </c>
      <c r="O16" s="105" t="s">
        <v>634</v>
      </c>
      <c r="P16" s="105" t="s">
        <v>635</v>
      </c>
      <c r="Q16" s="105" t="s">
        <v>632</v>
      </c>
      <c r="R16" s="105" t="s">
        <v>1155</v>
      </c>
      <c r="S16" s="107">
        <v>0.75561097256857856</v>
      </c>
      <c r="T16" s="107">
        <v>0.24438902743142144</v>
      </c>
      <c r="U16" s="27">
        <v>0</v>
      </c>
      <c r="V16" s="27">
        <v>-5.868544600938963E-2</v>
      </c>
      <c r="W16" s="27">
        <v>-0.15578947368421048</v>
      </c>
    </row>
    <row r="17" spans="1:23" x14ac:dyDescent="0.25">
      <c r="A17" s="105" t="s">
        <v>303</v>
      </c>
      <c r="B17" s="105" t="s">
        <v>304</v>
      </c>
      <c r="C17" s="105" t="s">
        <v>481</v>
      </c>
      <c r="D17" s="105" t="s">
        <v>482</v>
      </c>
      <c r="E17" s="105" t="s">
        <v>493</v>
      </c>
      <c r="F17" s="105" t="s">
        <v>1156</v>
      </c>
      <c r="G17" s="107">
        <v>0.64759427828348504</v>
      </c>
      <c r="H17" s="107">
        <v>0.34330299089726918</v>
      </c>
      <c r="I17" s="27">
        <v>9.1027308192457735E-3</v>
      </c>
      <c r="J17" s="27">
        <v>0.18125960061443935</v>
      </c>
      <c r="K17" s="27">
        <v>9.2329545454545414E-2</v>
      </c>
      <c r="M17" s="105" t="s">
        <v>303</v>
      </c>
      <c r="N17" s="105" t="s">
        <v>304</v>
      </c>
      <c r="O17" s="105" t="s">
        <v>1000</v>
      </c>
      <c r="P17" s="105" t="s">
        <v>1001</v>
      </c>
      <c r="Q17" s="105" t="s">
        <v>1006</v>
      </c>
      <c r="R17" s="105" t="s">
        <v>338</v>
      </c>
      <c r="S17" s="107">
        <v>0.75609756097560976</v>
      </c>
      <c r="T17" s="107">
        <v>0.24390243902439024</v>
      </c>
      <c r="U17" s="27">
        <v>0</v>
      </c>
      <c r="V17" s="27">
        <v>4.1269841269841345E-2</v>
      </c>
      <c r="W17" s="27">
        <v>-3.8123167155425186E-2</v>
      </c>
    </row>
    <row r="18" spans="1:23" x14ac:dyDescent="0.25">
      <c r="A18" s="105" t="s">
        <v>303</v>
      </c>
      <c r="B18" s="105" t="s">
        <v>304</v>
      </c>
      <c r="C18" s="105" t="s">
        <v>591</v>
      </c>
      <c r="D18" s="105" t="s">
        <v>1157</v>
      </c>
      <c r="E18" s="105" t="s">
        <v>609</v>
      </c>
      <c r="F18" s="105" t="s">
        <v>1158</v>
      </c>
      <c r="G18" s="107">
        <v>0.64814814814814814</v>
      </c>
      <c r="H18" s="107">
        <v>0.33703703703703702</v>
      </c>
      <c r="I18" s="27">
        <v>1.4814814814814815E-2</v>
      </c>
      <c r="J18" s="27">
        <v>9.7560975609756184E-2</v>
      </c>
      <c r="K18" s="27">
        <v>-0.11764705882352944</v>
      </c>
      <c r="M18" s="105" t="s">
        <v>303</v>
      </c>
      <c r="N18" s="105" t="s">
        <v>304</v>
      </c>
      <c r="O18" s="105" t="s">
        <v>634</v>
      </c>
      <c r="P18" s="105" t="s">
        <v>635</v>
      </c>
      <c r="Q18" s="105" t="s">
        <v>655</v>
      </c>
      <c r="R18" s="105" t="s">
        <v>1159</v>
      </c>
      <c r="S18" s="107">
        <v>0.75916230366492143</v>
      </c>
      <c r="T18" s="107">
        <v>0.24083769633507854</v>
      </c>
      <c r="U18" s="27">
        <v>0</v>
      </c>
      <c r="V18" s="27">
        <v>-4.5954045954045952E-2</v>
      </c>
      <c r="W18" s="27">
        <v>-7.4612403100775215E-2</v>
      </c>
    </row>
    <row r="19" spans="1:23" x14ac:dyDescent="0.25">
      <c r="A19" s="105" t="s">
        <v>303</v>
      </c>
      <c r="B19" s="105" t="s">
        <v>304</v>
      </c>
      <c r="C19" s="105" t="s">
        <v>689</v>
      </c>
      <c r="D19" s="105" t="s">
        <v>1138</v>
      </c>
      <c r="E19" s="105" t="s">
        <v>707</v>
      </c>
      <c r="F19" s="105" t="s">
        <v>1160</v>
      </c>
      <c r="G19" s="107">
        <v>0.65537383177570097</v>
      </c>
      <c r="H19" s="107">
        <v>0.34228971962616822</v>
      </c>
      <c r="I19" s="27">
        <v>2.3364485981308409E-3</v>
      </c>
      <c r="J19" s="27">
        <v>1.4218009478673022E-2</v>
      </c>
      <c r="K19" s="27">
        <v>-5.5187637969094872E-2</v>
      </c>
      <c r="M19" s="105" t="s">
        <v>303</v>
      </c>
      <c r="N19" s="105" t="s">
        <v>304</v>
      </c>
      <c r="O19" s="105" t="s">
        <v>712</v>
      </c>
      <c r="P19" s="105" t="s">
        <v>1147</v>
      </c>
      <c r="Q19" s="105" t="s">
        <v>724</v>
      </c>
      <c r="R19" s="105" t="s">
        <v>1161</v>
      </c>
      <c r="S19" s="107">
        <v>0.78865979381443296</v>
      </c>
      <c r="T19" s="107">
        <v>0.21134020618556701</v>
      </c>
      <c r="U19" s="27">
        <v>0</v>
      </c>
      <c r="V19" s="27">
        <v>-9.7674418604651203E-2</v>
      </c>
      <c r="W19" s="27">
        <v>-0.14032496307237818</v>
      </c>
    </row>
    <row r="20" spans="1:23" x14ac:dyDescent="0.25">
      <c r="A20" s="105" t="s">
        <v>303</v>
      </c>
      <c r="B20" s="105" t="s">
        <v>304</v>
      </c>
      <c r="C20" s="105" t="s">
        <v>565</v>
      </c>
      <c r="D20" s="105" t="s">
        <v>1162</v>
      </c>
      <c r="E20" s="105" t="s">
        <v>563</v>
      </c>
      <c r="F20" s="105" t="s">
        <v>1163</v>
      </c>
      <c r="G20" s="107">
        <v>0.65660685154975529</v>
      </c>
      <c r="H20" s="107">
        <v>0.31892332789559541</v>
      </c>
      <c r="I20" s="27">
        <v>2.4469820554649267E-2</v>
      </c>
      <c r="J20" s="27">
        <v>1.9118869492934287E-2</v>
      </c>
      <c r="K20" s="27">
        <v>-6.5548780487804881E-2</v>
      </c>
      <c r="M20" s="105" t="s">
        <v>303</v>
      </c>
      <c r="N20" s="105" t="s">
        <v>304</v>
      </c>
      <c r="O20" s="105" t="s">
        <v>865</v>
      </c>
      <c r="P20" s="105" t="s">
        <v>1164</v>
      </c>
      <c r="Q20" s="105" t="s">
        <v>868</v>
      </c>
      <c r="R20" s="105" t="s">
        <v>351</v>
      </c>
      <c r="S20" s="107">
        <v>0.80678851174934729</v>
      </c>
      <c r="T20" s="107">
        <v>0.19321148825065274</v>
      </c>
      <c r="U20" s="27">
        <v>0</v>
      </c>
      <c r="V20" s="27">
        <v>-8.5373134328358247E-2</v>
      </c>
      <c r="W20" s="27">
        <v>-0.10618436406067677</v>
      </c>
    </row>
    <row r="21" spans="1:23" x14ac:dyDescent="0.25">
      <c r="A21" s="105" t="s">
        <v>303</v>
      </c>
      <c r="B21" s="105" t="s">
        <v>304</v>
      </c>
      <c r="C21" s="105" t="s">
        <v>481</v>
      </c>
      <c r="D21" s="105" t="s">
        <v>482</v>
      </c>
      <c r="E21" s="105" t="s">
        <v>490</v>
      </c>
      <c r="F21" s="105" t="s">
        <v>1165</v>
      </c>
      <c r="G21" s="107">
        <v>0.6584022038567493</v>
      </c>
      <c r="H21" s="107">
        <v>0.32920110192837465</v>
      </c>
      <c r="I21" s="27">
        <v>1.2396694214876033E-2</v>
      </c>
      <c r="J21" s="27">
        <v>0</v>
      </c>
      <c r="K21" s="27">
        <v>-5.0980392156862786E-2</v>
      </c>
      <c r="M21" s="105" t="s">
        <v>303</v>
      </c>
      <c r="N21" s="105" t="s">
        <v>304</v>
      </c>
      <c r="O21" s="105" t="s">
        <v>744</v>
      </c>
      <c r="P21" s="105" t="s">
        <v>745</v>
      </c>
      <c r="Q21" s="105" t="s">
        <v>756</v>
      </c>
      <c r="R21" s="105" t="s">
        <v>1166</v>
      </c>
      <c r="S21" s="107">
        <v>0.8098591549295775</v>
      </c>
      <c r="T21" s="107">
        <v>0.19014084507042253</v>
      </c>
      <c r="U21" s="27">
        <v>0</v>
      </c>
      <c r="V21" s="27">
        <v>-6.115702479338847E-2</v>
      </c>
      <c r="W21" s="27">
        <v>-0.15601783060921248</v>
      </c>
    </row>
    <row r="22" spans="1:23" x14ac:dyDescent="0.25">
      <c r="A22" s="105" t="s">
        <v>303</v>
      </c>
      <c r="B22" s="105" t="s">
        <v>304</v>
      </c>
      <c r="C22" s="105" t="s">
        <v>617</v>
      </c>
      <c r="D22" s="105" t="s">
        <v>1135</v>
      </c>
      <c r="E22" s="105" t="s">
        <v>615</v>
      </c>
      <c r="F22" s="105" t="s">
        <v>318</v>
      </c>
      <c r="G22" s="107">
        <v>0.65846153846153843</v>
      </c>
      <c r="H22" s="107">
        <v>0.34153846153846151</v>
      </c>
      <c r="I22" s="27">
        <v>0</v>
      </c>
      <c r="J22" s="27">
        <v>-7.5391180654338585E-2</v>
      </c>
      <c r="K22" s="27">
        <v>-0.1558441558441559</v>
      </c>
      <c r="M22" s="105" t="s">
        <v>303</v>
      </c>
      <c r="N22" s="105" t="s">
        <v>304</v>
      </c>
      <c r="O22" s="105" t="s">
        <v>744</v>
      </c>
      <c r="P22" s="105" t="s">
        <v>745</v>
      </c>
      <c r="Q22" s="105" t="s">
        <v>753</v>
      </c>
      <c r="R22" s="105" t="s">
        <v>1167</v>
      </c>
      <c r="S22" s="107">
        <v>0.81791907514450868</v>
      </c>
      <c r="T22" s="107">
        <v>0.18208092485549132</v>
      </c>
      <c r="U22" s="27">
        <v>0</v>
      </c>
      <c r="V22" s="27">
        <v>-1.9830028328611915E-2</v>
      </c>
      <c r="W22" s="27">
        <v>-4.4198895027624308E-2</v>
      </c>
    </row>
    <row r="23" spans="1:23" x14ac:dyDescent="0.25">
      <c r="A23" s="105" t="s">
        <v>303</v>
      </c>
      <c r="B23" s="105" t="s">
        <v>304</v>
      </c>
      <c r="C23" s="105" t="s">
        <v>519</v>
      </c>
      <c r="D23" s="105" t="s">
        <v>520</v>
      </c>
      <c r="E23" s="105" t="s">
        <v>525</v>
      </c>
      <c r="F23" s="105" t="s">
        <v>1137</v>
      </c>
      <c r="G23" s="107">
        <v>0.65879828326180256</v>
      </c>
      <c r="H23" s="107">
        <v>0.34120171673819744</v>
      </c>
      <c r="I23" s="27">
        <v>0</v>
      </c>
      <c r="J23" s="27">
        <v>0.11750599520383687</v>
      </c>
      <c r="K23" s="27">
        <v>-0.11742424242424243</v>
      </c>
      <c r="M23" s="105" t="s">
        <v>303</v>
      </c>
      <c r="N23" s="105" t="s">
        <v>304</v>
      </c>
      <c r="O23" s="105" t="s">
        <v>744</v>
      </c>
      <c r="P23" s="105" t="s">
        <v>745</v>
      </c>
      <c r="Q23" s="105" t="s">
        <v>759</v>
      </c>
      <c r="R23" s="105" t="s">
        <v>1168</v>
      </c>
      <c r="S23" s="107">
        <v>0.82971014492753625</v>
      </c>
      <c r="T23" s="107">
        <v>0.17028985507246377</v>
      </c>
      <c r="U23" s="27">
        <v>0</v>
      </c>
      <c r="V23" s="27">
        <v>-8.6092715231788075E-2</v>
      </c>
      <c r="W23" s="27">
        <v>-0.19298245614035092</v>
      </c>
    </row>
    <row r="24" spans="1:23" x14ac:dyDescent="0.25">
      <c r="A24" s="105" t="s">
        <v>303</v>
      </c>
      <c r="B24" s="105" t="s">
        <v>304</v>
      </c>
      <c r="C24" s="105" t="s">
        <v>634</v>
      </c>
      <c r="D24" s="105" t="s">
        <v>635</v>
      </c>
      <c r="E24" s="105" t="s">
        <v>652</v>
      </c>
      <c r="F24" s="105" t="s">
        <v>1139</v>
      </c>
      <c r="G24" s="107">
        <v>0.6595022624434389</v>
      </c>
      <c r="H24" s="107">
        <v>0.3404977375565611</v>
      </c>
      <c r="I24" s="27">
        <v>0</v>
      </c>
      <c r="J24" s="27">
        <v>-5.6563500533617916E-2</v>
      </c>
      <c r="K24" s="27">
        <v>-8.8659793814433008E-2</v>
      </c>
      <c r="M24" s="105" t="s">
        <v>303</v>
      </c>
      <c r="N24" s="105" t="s">
        <v>304</v>
      </c>
      <c r="O24" s="105" t="s">
        <v>930</v>
      </c>
      <c r="P24" s="105" t="s">
        <v>1169</v>
      </c>
      <c r="Q24" s="105" t="s">
        <v>945</v>
      </c>
      <c r="R24" s="105" t="s">
        <v>1170</v>
      </c>
      <c r="S24" s="107">
        <v>0.83693516699410608</v>
      </c>
      <c r="T24" s="107">
        <v>0.16306483300589392</v>
      </c>
      <c r="U24" s="27">
        <v>0</v>
      </c>
      <c r="V24" s="27">
        <v>-9.7517730496453847E-2</v>
      </c>
      <c r="W24" s="27">
        <v>-0.12542955326460481</v>
      </c>
    </row>
    <row r="25" spans="1:23" x14ac:dyDescent="0.25">
      <c r="A25" s="105" t="s">
        <v>303</v>
      </c>
      <c r="B25" s="105" t="s">
        <v>304</v>
      </c>
      <c r="C25" s="105" t="s">
        <v>666</v>
      </c>
      <c r="D25" s="105" t="s">
        <v>1132</v>
      </c>
      <c r="E25" s="105" t="s">
        <v>678</v>
      </c>
      <c r="F25" s="105" t="s">
        <v>1171</v>
      </c>
      <c r="G25" s="107">
        <v>0.6598360655737705</v>
      </c>
      <c r="H25" s="107">
        <v>0.30874316939890711</v>
      </c>
      <c r="I25" s="27">
        <v>3.1420765027322405E-2</v>
      </c>
      <c r="J25" s="27">
        <v>-2.1390374331550777E-2</v>
      </c>
      <c r="K25" s="27">
        <v>-0.14084507042253525</v>
      </c>
      <c r="M25" s="105" t="s">
        <v>303</v>
      </c>
      <c r="N25" s="105" t="s">
        <v>304</v>
      </c>
      <c r="O25" s="105" t="s">
        <v>519</v>
      </c>
      <c r="P25" s="105" t="s">
        <v>520</v>
      </c>
      <c r="Q25" s="105" t="s">
        <v>528</v>
      </c>
      <c r="R25" s="105" t="s">
        <v>1172</v>
      </c>
      <c r="S25" s="107">
        <v>0.69907407407407407</v>
      </c>
      <c r="T25" s="107">
        <v>0.3</v>
      </c>
      <c r="U25" s="27">
        <v>9.2592592592592596E-4</v>
      </c>
      <c r="V25" s="27">
        <v>-6.6551426101987943E-2</v>
      </c>
      <c r="W25" s="27">
        <v>-0.15625</v>
      </c>
    </row>
    <row r="26" spans="1:23" x14ac:dyDescent="0.25">
      <c r="A26" s="105" t="s">
        <v>303</v>
      </c>
      <c r="B26" s="105" t="s">
        <v>304</v>
      </c>
      <c r="C26" s="105" t="s">
        <v>444</v>
      </c>
      <c r="D26" s="105" t="s">
        <v>1130</v>
      </c>
      <c r="E26" s="105" t="s">
        <v>447</v>
      </c>
      <c r="F26" s="105" t="s">
        <v>1140</v>
      </c>
      <c r="G26" s="107">
        <v>0.66894977168949776</v>
      </c>
      <c r="H26" s="107">
        <v>0.33105022831050229</v>
      </c>
      <c r="I26" s="27">
        <v>0</v>
      </c>
      <c r="J26" s="27">
        <v>-5.8064516129032295E-2</v>
      </c>
      <c r="K26" s="27">
        <v>-0.1428571428571429</v>
      </c>
      <c r="M26" s="105" t="s">
        <v>303</v>
      </c>
      <c r="N26" s="105" t="s">
        <v>304</v>
      </c>
      <c r="O26" s="105" t="s">
        <v>481</v>
      </c>
      <c r="P26" s="105" t="s">
        <v>482</v>
      </c>
      <c r="Q26" s="105" t="s">
        <v>505</v>
      </c>
      <c r="R26" s="105" t="s">
        <v>332</v>
      </c>
      <c r="S26" s="107">
        <v>0.73230088495575218</v>
      </c>
      <c r="T26" s="107">
        <v>0.2665929203539823</v>
      </c>
      <c r="U26" s="27">
        <v>1.1061946902654867E-3</v>
      </c>
      <c r="V26" s="27">
        <v>5.2386495925494714E-2</v>
      </c>
      <c r="W26" s="27">
        <v>1.1074197120708451E-3</v>
      </c>
    </row>
    <row r="27" spans="1:23" x14ac:dyDescent="0.25">
      <c r="A27" s="105" t="s">
        <v>303</v>
      </c>
      <c r="B27" s="105" t="s">
        <v>304</v>
      </c>
      <c r="C27" s="105" t="s">
        <v>545</v>
      </c>
      <c r="D27" s="105" t="s">
        <v>546</v>
      </c>
      <c r="E27" s="105" t="s">
        <v>557</v>
      </c>
      <c r="F27" s="105" t="s">
        <v>1173</v>
      </c>
      <c r="G27" s="107">
        <v>0.66938775510204085</v>
      </c>
      <c r="H27" s="107">
        <v>0.32653061224489793</v>
      </c>
      <c r="I27" s="27">
        <v>4.0816326530612249E-3</v>
      </c>
      <c r="J27" s="27">
        <v>6.5217391304347894E-2</v>
      </c>
      <c r="K27" s="27">
        <v>-0.1155234657039711</v>
      </c>
      <c r="M27" s="105" t="s">
        <v>303</v>
      </c>
      <c r="N27" s="105" t="s">
        <v>304</v>
      </c>
      <c r="O27" s="105" t="s">
        <v>770</v>
      </c>
      <c r="P27" s="105" t="s">
        <v>771</v>
      </c>
      <c r="Q27" s="105" t="s">
        <v>779</v>
      </c>
      <c r="R27" s="105" t="s">
        <v>1174</v>
      </c>
      <c r="S27" s="107">
        <v>0.76736111111111116</v>
      </c>
      <c r="T27" s="107">
        <v>0.23148148148148148</v>
      </c>
      <c r="U27" s="27">
        <v>1.1574074074074073E-3</v>
      </c>
      <c r="V27" s="27">
        <v>-2.3094688221708681E-3</v>
      </c>
      <c r="W27" s="27">
        <v>-9.148264984227128E-2</v>
      </c>
    </row>
    <row r="28" spans="1:23" x14ac:dyDescent="0.25">
      <c r="A28" s="105" t="s">
        <v>303</v>
      </c>
      <c r="B28" s="105" t="s">
        <v>304</v>
      </c>
      <c r="C28" s="105" t="s">
        <v>481</v>
      </c>
      <c r="D28" s="105" t="s">
        <v>482</v>
      </c>
      <c r="E28" s="105" t="s">
        <v>496</v>
      </c>
      <c r="F28" s="105" t="s">
        <v>1175</v>
      </c>
      <c r="G28" s="107">
        <v>0.68052256532066513</v>
      </c>
      <c r="H28" s="107">
        <v>0.30641330166270786</v>
      </c>
      <c r="I28" s="27">
        <v>1.3064133016627079E-2</v>
      </c>
      <c r="J28" s="27">
        <v>8.6451612903225783E-2</v>
      </c>
      <c r="K28" s="27">
        <v>-3.5502958579881616E-3</v>
      </c>
      <c r="M28" s="105" t="s">
        <v>303</v>
      </c>
      <c r="N28" s="105" t="s">
        <v>304</v>
      </c>
      <c r="O28" s="105" t="s">
        <v>481</v>
      </c>
      <c r="P28" s="105" t="s">
        <v>482</v>
      </c>
      <c r="Q28" s="105" t="s">
        <v>499</v>
      </c>
      <c r="R28" s="105" t="s">
        <v>1144</v>
      </c>
      <c r="S28" s="107">
        <v>0.61413673232908461</v>
      </c>
      <c r="T28" s="107">
        <v>0.38470451911935111</v>
      </c>
      <c r="U28" s="27">
        <v>1.1587485515643105E-3</v>
      </c>
      <c r="V28" s="27">
        <v>-1.8202502844141044E-2</v>
      </c>
      <c r="W28" s="27">
        <v>-5.2689352360043906E-2</v>
      </c>
    </row>
    <row r="29" spans="1:23" x14ac:dyDescent="0.25">
      <c r="A29" s="105" t="s">
        <v>303</v>
      </c>
      <c r="B29" s="105" t="s">
        <v>304</v>
      </c>
      <c r="C29" s="105" t="s">
        <v>793</v>
      </c>
      <c r="D29" s="105" t="s">
        <v>1145</v>
      </c>
      <c r="E29" s="105" t="s">
        <v>796</v>
      </c>
      <c r="F29" s="105" t="s">
        <v>1176</v>
      </c>
      <c r="G29" s="107">
        <v>0.68141592920353977</v>
      </c>
      <c r="H29" s="107">
        <v>0.2831858407079646</v>
      </c>
      <c r="I29" s="27">
        <v>3.5398230088495575E-2</v>
      </c>
      <c r="J29" s="27">
        <v>-2.1645021645021689E-2</v>
      </c>
      <c r="K29" s="27">
        <v>-0.11372549019607847</v>
      </c>
      <c r="M29" s="105" t="s">
        <v>303</v>
      </c>
      <c r="N29" s="105" t="s">
        <v>304</v>
      </c>
      <c r="O29" s="105" t="s">
        <v>481</v>
      </c>
      <c r="P29" s="105" t="s">
        <v>482</v>
      </c>
      <c r="Q29" s="105" t="s">
        <v>511</v>
      </c>
      <c r="R29" s="105" t="s">
        <v>1177</v>
      </c>
      <c r="S29" s="107">
        <v>0.78080229226361031</v>
      </c>
      <c r="T29" s="107">
        <v>0.2177650429799427</v>
      </c>
      <c r="U29" s="27">
        <v>1.4326647564469914E-3</v>
      </c>
      <c r="V29" s="27">
        <v>5.7636887608070175E-3</v>
      </c>
      <c r="W29" s="27">
        <v>-6.8090787716955981E-2</v>
      </c>
    </row>
    <row r="30" spans="1:23" x14ac:dyDescent="0.25">
      <c r="A30" s="105" t="s">
        <v>303</v>
      </c>
      <c r="B30" s="105" t="s">
        <v>304</v>
      </c>
      <c r="C30" s="105" t="s">
        <v>481</v>
      </c>
      <c r="D30" s="105" t="s">
        <v>482</v>
      </c>
      <c r="E30" s="105" t="s">
        <v>484</v>
      </c>
      <c r="F30" s="105" t="s">
        <v>1178</v>
      </c>
      <c r="G30" s="107">
        <v>0.68934911242603547</v>
      </c>
      <c r="H30" s="107">
        <v>0.30473372781065089</v>
      </c>
      <c r="I30" s="27">
        <v>5.9171597633136093E-3</v>
      </c>
      <c r="J30" s="27">
        <v>0.14382402707275799</v>
      </c>
      <c r="K30" s="27">
        <v>5.2959501557632294E-2</v>
      </c>
      <c r="M30" s="105" t="s">
        <v>303</v>
      </c>
      <c r="N30" s="105" t="s">
        <v>304</v>
      </c>
      <c r="O30" s="105" t="s">
        <v>634</v>
      </c>
      <c r="P30" s="105" t="s">
        <v>635</v>
      </c>
      <c r="Q30" s="105" t="s">
        <v>637</v>
      </c>
      <c r="R30" s="105" t="s">
        <v>1179</v>
      </c>
      <c r="S30" s="107">
        <v>0.74134790528233152</v>
      </c>
      <c r="T30" s="107">
        <v>0.25683060109289618</v>
      </c>
      <c r="U30" s="27">
        <v>1.8214936247723133E-3</v>
      </c>
      <c r="V30" s="27">
        <v>0.34229828850855748</v>
      </c>
      <c r="W30" s="27">
        <v>0.19088937093275482</v>
      </c>
    </row>
    <row r="31" spans="1:23" x14ac:dyDescent="0.25">
      <c r="A31" s="105" t="s">
        <v>303</v>
      </c>
      <c r="B31" s="105" t="s">
        <v>304</v>
      </c>
      <c r="C31" s="105" t="s">
        <v>444</v>
      </c>
      <c r="D31" s="105" t="s">
        <v>1130</v>
      </c>
      <c r="E31" s="105" t="s">
        <v>456</v>
      </c>
      <c r="F31" s="105" t="s">
        <v>1141</v>
      </c>
      <c r="G31" s="107">
        <v>0.69028006589785829</v>
      </c>
      <c r="H31" s="107">
        <v>0.30971993410214166</v>
      </c>
      <c r="I31" s="27">
        <v>0</v>
      </c>
      <c r="J31" s="27">
        <v>3.9383561643835607E-2</v>
      </c>
      <c r="K31" s="27">
        <v>-6.1823802163833097E-2</v>
      </c>
      <c r="M31" s="105" t="s">
        <v>303</v>
      </c>
      <c r="N31" s="105" t="s">
        <v>304</v>
      </c>
      <c r="O31" s="105" t="s">
        <v>519</v>
      </c>
      <c r="P31" s="105" t="s">
        <v>520</v>
      </c>
      <c r="Q31" s="105" t="s">
        <v>517</v>
      </c>
      <c r="R31" s="105" t="s">
        <v>1180</v>
      </c>
      <c r="S31" s="107">
        <v>0.73761467889908261</v>
      </c>
      <c r="T31" s="107">
        <v>0.26055045871559634</v>
      </c>
      <c r="U31" s="27">
        <v>1.834862385321101E-3</v>
      </c>
      <c r="V31" s="27">
        <v>1.4897579143389184E-2</v>
      </c>
      <c r="W31" s="27">
        <v>-8.0944350758853312E-2</v>
      </c>
    </row>
    <row r="32" spans="1:23" x14ac:dyDescent="0.25">
      <c r="A32" s="105" t="s">
        <v>303</v>
      </c>
      <c r="B32" s="105" t="s">
        <v>304</v>
      </c>
      <c r="C32" s="105" t="s">
        <v>519</v>
      </c>
      <c r="D32" s="105" t="s">
        <v>520</v>
      </c>
      <c r="E32" s="105" t="s">
        <v>534</v>
      </c>
      <c r="F32" s="105" t="s">
        <v>1143</v>
      </c>
      <c r="G32" s="107">
        <v>0.69051321928460341</v>
      </c>
      <c r="H32" s="107">
        <v>0.30948678071539659</v>
      </c>
      <c r="I32" s="27">
        <v>0</v>
      </c>
      <c r="J32" s="27">
        <v>0.11438474870017323</v>
      </c>
      <c r="K32" s="27">
        <v>-1.3803680981595123E-2</v>
      </c>
      <c r="M32" s="105" t="s">
        <v>303</v>
      </c>
      <c r="N32" s="105" t="s">
        <v>304</v>
      </c>
      <c r="O32" s="105" t="s">
        <v>839</v>
      </c>
      <c r="P32" s="105" t="s">
        <v>1150</v>
      </c>
      <c r="Q32" s="105" t="s">
        <v>851</v>
      </c>
      <c r="R32" s="105" t="s">
        <v>1181</v>
      </c>
      <c r="S32" s="107">
        <v>0.71003717472118955</v>
      </c>
      <c r="T32" s="107">
        <v>0.28810408921933084</v>
      </c>
      <c r="U32" s="27">
        <v>1.8587360594795538E-3</v>
      </c>
      <c r="V32" s="27">
        <v>3.4615384615384714E-2</v>
      </c>
      <c r="W32" s="27">
        <v>-9.8827470686767116E-2</v>
      </c>
    </row>
    <row r="33" spans="1:23" x14ac:dyDescent="0.25">
      <c r="A33" s="105" t="s">
        <v>303</v>
      </c>
      <c r="B33" s="105" t="s">
        <v>304</v>
      </c>
      <c r="C33" s="105" t="s">
        <v>591</v>
      </c>
      <c r="D33" s="105" t="s">
        <v>1157</v>
      </c>
      <c r="E33" s="105" t="s">
        <v>612</v>
      </c>
      <c r="F33" s="105" t="s">
        <v>1182</v>
      </c>
      <c r="G33" s="107">
        <v>0.69444444444444442</v>
      </c>
      <c r="H33" s="107">
        <v>0.26328502415458938</v>
      </c>
      <c r="I33" s="27">
        <v>4.2270531400966184E-2</v>
      </c>
      <c r="J33" s="27">
        <v>-1.6627078384798155E-2</v>
      </c>
      <c r="K33" s="27">
        <v>-8.4070796460177011E-2</v>
      </c>
      <c r="M33" s="105" t="s">
        <v>303</v>
      </c>
      <c r="N33" s="105" t="s">
        <v>304</v>
      </c>
      <c r="O33" s="105" t="s">
        <v>689</v>
      </c>
      <c r="P33" s="105" t="s">
        <v>1138</v>
      </c>
      <c r="Q33" s="105" t="s">
        <v>707</v>
      </c>
      <c r="R33" s="105" t="s">
        <v>1160</v>
      </c>
      <c r="S33" s="107">
        <v>0.65537383177570097</v>
      </c>
      <c r="T33" s="107">
        <v>0.34228971962616822</v>
      </c>
      <c r="U33" s="27">
        <v>2.3364485981308409E-3</v>
      </c>
      <c r="V33" s="27">
        <v>1.4218009478673022E-2</v>
      </c>
      <c r="W33" s="27">
        <v>-5.5187637969094872E-2</v>
      </c>
    </row>
    <row r="34" spans="1:23" x14ac:dyDescent="0.25">
      <c r="A34" s="105" t="s">
        <v>303</v>
      </c>
      <c r="B34" s="105" t="s">
        <v>304</v>
      </c>
      <c r="C34" s="105" t="s">
        <v>519</v>
      </c>
      <c r="D34" s="105" t="s">
        <v>520</v>
      </c>
      <c r="E34" s="105" t="s">
        <v>528</v>
      </c>
      <c r="F34" s="105" t="s">
        <v>1172</v>
      </c>
      <c r="G34" s="107">
        <v>0.69907407407407407</v>
      </c>
      <c r="H34" s="107">
        <v>0.3</v>
      </c>
      <c r="I34" s="27">
        <v>9.2592592592592596E-4</v>
      </c>
      <c r="J34" s="27">
        <v>-6.6551426101987943E-2</v>
      </c>
      <c r="K34" s="27">
        <v>-0.15625</v>
      </c>
      <c r="M34" s="105" t="s">
        <v>303</v>
      </c>
      <c r="N34" s="105" t="s">
        <v>304</v>
      </c>
      <c r="O34" s="105" t="s">
        <v>464</v>
      </c>
      <c r="P34" s="105" t="s">
        <v>1128</v>
      </c>
      <c r="Q34" s="105" t="s">
        <v>462</v>
      </c>
      <c r="R34" s="105" t="s">
        <v>1134</v>
      </c>
      <c r="S34" s="107">
        <v>0.57328990228013033</v>
      </c>
      <c r="T34" s="107">
        <v>0.42345276872964172</v>
      </c>
      <c r="U34" s="27">
        <v>3.2573289902280132E-3</v>
      </c>
      <c r="V34" s="27">
        <v>-1.9169329073482455E-2</v>
      </c>
      <c r="W34" s="27">
        <v>-0.13521126760563384</v>
      </c>
    </row>
    <row r="35" spans="1:23" x14ac:dyDescent="0.25">
      <c r="A35" s="105" t="s">
        <v>303</v>
      </c>
      <c r="B35" s="105" t="s">
        <v>304</v>
      </c>
      <c r="C35" s="105" t="s">
        <v>481</v>
      </c>
      <c r="D35" s="105" t="s">
        <v>482</v>
      </c>
      <c r="E35" s="105" t="s">
        <v>502</v>
      </c>
      <c r="F35" s="105" t="s">
        <v>1183</v>
      </c>
      <c r="G35" s="107">
        <v>0.70255474452554745</v>
      </c>
      <c r="H35" s="107">
        <v>0.28832116788321166</v>
      </c>
      <c r="I35" s="27">
        <v>9.1240875912408752E-3</v>
      </c>
      <c r="J35" s="27">
        <v>-5.1903114186851229E-2</v>
      </c>
      <c r="K35" s="27">
        <v>-6.8027210884353706E-2</v>
      </c>
      <c r="M35" s="105" t="s">
        <v>303</v>
      </c>
      <c r="N35" s="105" t="s">
        <v>304</v>
      </c>
      <c r="O35" s="105" t="s">
        <v>634</v>
      </c>
      <c r="P35" s="105" t="s">
        <v>635</v>
      </c>
      <c r="Q35" s="105" t="s">
        <v>649</v>
      </c>
      <c r="R35" s="105" t="s">
        <v>1184</v>
      </c>
      <c r="S35" s="107">
        <v>0.82565789473684215</v>
      </c>
      <c r="T35" s="107">
        <v>0.17105263157894737</v>
      </c>
      <c r="U35" s="27">
        <v>3.2894736842105261E-3</v>
      </c>
      <c r="V35" s="27">
        <v>1.6474464579900872E-3</v>
      </c>
      <c r="W35" s="27">
        <v>-8.8455772113943065E-2</v>
      </c>
    </row>
    <row r="36" spans="1:23" x14ac:dyDescent="0.25">
      <c r="A36" s="105" t="s">
        <v>303</v>
      </c>
      <c r="B36" s="105" t="s">
        <v>304</v>
      </c>
      <c r="C36" s="105" t="s">
        <v>793</v>
      </c>
      <c r="D36" s="105" t="s">
        <v>1145</v>
      </c>
      <c r="E36" s="105" t="s">
        <v>805</v>
      </c>
      <c r="F36" s="105" t="s">
        <v>1146</v>
      </c>
      <c r="G36" s="107">
        <v>0.70601589103291718</v>
      </c>
      <c r="H36" s="107">
        <v>0.29398410896708288</v>
      </c>
      <c r="I36" s="27">
        <v>0</v>
      </c>
      <c r="J36" s="27">
        <v>8.0091533180777219E-3</v>
      </c>
      <c r="K36" s="27">
        <v>-2.4363233665559259E-2</v>
      </c>
      <c r="M36" s="105" t="s">
        <v>303</v>
      </c>
      <c r="N36" s="105" t="s">
        <v>304</v>
      </c>
      <c r="O36" s="105" t="s">
        <v>666</v>
      </c>
      <c r="P36" s="105" t="s">
        <v>1132</v>
      </c>
      <c r="Q36" s="105" t="s">
        <v>664</v>
      </c>
      <c r="R36" s="105" t="s">
        <v>1185</v>
      </c>
      <c r="S36" s="107">
        <v>0.78833107191316143</v>
      </c>
      <c r="T36" s="107">
        <v>0.20759837177747625</v>
      </c>
      <c r="U36" s="27">
        <v>4.0705563093622792E-3</v>
      </c>
      <c r="V36" s="27">
        <v>2.9329608938547524E-2</v>
      </c>
      <c r="W36" s="27">
        <v>-2.6420079260237816E-2</v>
      </c>
    </row>
    <row r="37" spans="1:23" x14ac:dyDescent="0.25">
      <c r="A37" s="105" t="s">
        <v>303</v>
      </c>
      <c r="B37" s="105" t="s">
        <v>304</v>
      </c>
      <c r="C37" s="105" t="s">
        <v>839</v>
      </c>
      <c r="D37" s="105" t="s">
        <v>1150</v>
      </c>
      <c r="E37" s="105" t="s">
        <v>851</v>
      </c>
      <c r="F37" s="105" t="s">
        <v>1181</v>
      </c>
      <c r="G37" s="107">
        <v>0.71003717472118955</v>
      </c>
      <c r="H37" s="107">
        <v>0.28810408921933084</v>
      </c>
      <c r="I37" s="27">
        <v>1.8587360594795538E-3</v>
      </c>
      <c r="J37" s="27">
        <v>3.4615384615384714E-2</v>
      </c>
      <c r="K37" s="27">
        <v>-9.8827470686767116E-2</v>
      </c>
      <c r="M37" s="105" t="s">
        <v>303</v>
      </c>
      <c r="N37" s="105" t="s">
        <v>304</v>
      </c>
      <c r="O37" s="105" t="s">
        <v>545</v>
      </c>
      <c r="P37" s="105" t="s">
        <v>546</v>
      </c>
      <c r="Q37" s="105" t="s">
        <v>557</v>
      </c>
      <c r="R37" s="105" t="s">
        <v>1173</v>
      </c>
      <c r="S37" s="107">
        <v>0.66938775510204085</v>
      </c>
      <c r="T37" s="107">
        <v>0.32653061224489793</v>
      </c>
      <c r="U37" s="27">
        <v>4.0816326530612249E-3</v>
      </c>
      <c r="V37" s="27">
        <v>6.5217391304347894E-2</v>
      </c>
      <c r="W37" s="27">
        <v>-0.1155234657039711</v>
      </c>
    </row>
    <row r="38" spans="1:23" x14ac:dyDescent="0.25">
      <c r="A38" s="105" t="s">
        <v>303</v>
      </c>
      <c r="B38" s="105" t="s">
        <v>304</v>
      </c>
      <c r="C38" s="105" t="s">
        <v>816</v>
      </c>
      <c r="D38" s="105" t="s">
        <v>1186</v>
      </c>
      <c r="E38" s="105" t="s">
        <v>819</v>
      </c>
      <c r="F38" s="105" t="s">
        <v>1187</v>
      </c>
      <c r="G38" s="107">
        <v>0.71124620060790278</v>
      </c>
      <c r="H38" s="107">
        <v>0.28039513677811551</v>
      </c>
      <c r="I38" s="27">
        <v>8.3586626139817623E-3</v>
      </c>
      <c r="J38" s="27">
        <v>3.7854889589905349E-2</v>
      </c>
      <c r="K38" s="27">
        <v>-2.083333333333337E-2</v>
      </c>
      <c r="M38" s="105" t="s">
        <v>303</v>
      </c>
      <c r="N38" s="105" t="s">
        <v>304</v>
      </c>
      <c r="O38" s="105" t="s">
        <v>591</v>
      </c>
      <c r="P38" s="105" t="s">
        <v>1157</v>
      </c>
      <c r="Q38" s="105" t="s">
        <v>597</v>
      </c>
      <c r="R38" s="105" t="s">
        <v>1188</v>
      </c>
      <c r="S38" s="107">
        <v>0.82163742690058483</v>
      </c>
      <c r="T38" s="107">
        <v>0.17251461988304093</v>
      </c>
      <c r="U38" s="27">
        <v>5.8479532163742687E-3</v>
      </c>
      <c r="V38" s="27">
        <v>-4.7353760445682402E-2</v>
      </c>
      <c r="W38" s="27">
        <v>-0.21198156682027647</v>
      </c>
    </row>
    <row r="39" spans="1:23" x14ac:dyDescent="0.25">
      <c r="A39" s="105" t="s">
        <v>303</v>
      </c>
      <c r="B39" s="105" t="s">
        <v>304</v>
      </c>
      <c r="C39" s="105" t="s">
        <v>712</v>
      </c>
      <c r="D39" s="105" t="s">
        <v>1147</v>
      </c>
      <c r="E39" s="105" t="s">
        <v>739</v>
      </c>
      <c r="F39" s="105" t="s">
        <v>1149</v>
      </c>
      <c r="G39" s="107">
        <v>0.71599718111346022</v>
      </c>
      <c r="H39" s="107">
        <v>0.28400281888653983</v>
      </c>
      <c r="I39" s="27">
        <v>0</v>
      </c>
      <c r="J39" s="27">
        <v>-6.7061143984220917E-2</v>
      </c>
      <c r="K39" s="27">
        <v>-0.15686274509803921</v>
      </c>
      <c r="M39" s="105" t="s">
        <v>303</v>
      </c>
      <c r="N39" s="105" t="s">
        <v>304</v>
      </c>
      <c r="O39" s="105" t="s">
        <v>481</v>
      </c>
      <c r="P39" s="105" t="s">
        <v>482</v>
      </c>
      <c r="Q39" s="105" t="s">
        <v>484</v>
      </c>
      <c r="R39" s="105" t="s">
        <v>1178</v>
      </c>
      <c r="S39" s="107">
        <v>0.68934911242603547</v>
      </c>
      <c r="T39" s="107">
        <v>0.30473372781065089</v>
      </c>
      <c r="U39" s="27">
        <v>5.9171597633136093E-3</v>
      </c>
      <c r="V39" s="27">
        <v>0.14382402707275799</v>
      </c>
      <c r="W39" s="27">
        <v>5.2959501557632294E-2</v>
      </c>
    </row>
    <row r="40" spans="1:23" x14ac:dyDescent="0.25">
      <c r="A40" s="105" t="s">
        <v>303</v>
      </c>
      <c r="B40" s="105" t="s">
        <v>304</v>
      </c>
      <c r="C40" s="105" t="s">
        <v>839</v>
      </c>
      <c r="D40" s="105" t="s">
        <v>1150</v>
      </c>
      <c r="E40" s="105" t="s">
        <v>842</v>
      </c>
      <c r="F40" s="105" t="s">
        <v>1151</v>
      </c>
      <c r="G40" s="107">
        <v>0.72378516624040923</v>
      </c>
      <c r="H40" s="107">
        <v>0.27621483375959077</v>
      </c>
      <c r="I40" s="27">
        <v>0</v>
      </c>
      <c r="J40" s="27">
        <v>5.1075268817204256E-2</v>
      </c>
      <c r="K40" s="27">
        <v>-4.8661800486618056E-2</v>
      </c>
      <c r="M40" s="105" t="s">
        <v>303</v>
      </c>
      <c r="N40" s="105" t="s">
        <v>304</v>
      </c>
      <c r="O40" s="105" t="s">
        <v>968</v>
      </c>
      <c r="P40" s="105" t="s">
        <v>969</v>
      </c>
      <c r="Q40" s="105" t="s">
        <v>980</v>
      </c>
      <c r="R40" s="105" t="s">
        <v>1189</v>
      </c>
      <c r="S40" s="107">
        <v>0.78456591639871387</v>
      </c>
      <c r="T40" s="107">
        <v>0.20900321543408359</v>
      </c>
      <c r="U40" s="27">
        <v>6.4308681672025723E-3</v>
      </c>
      <c r="V40" s="27">
        <v>9.7402597402598268E-3</v>
      </c>
      <c r="W40" s="27">
        <v>-0.11142857142857143</v>
      </c>
    </row>
    <row r="41" spans="1:23" x14ac:dyDescent="0.25">
      <c r="A41" s="105" t="s">
        <v>303</v>
      </c>
      <c r="B41" s="105" t="s">
        <v>304</v>
      </c>
      <c r="C41" s="105" t="s">
        <v>770</v>
      </c>
      <c r="D41" s="105" t="s">
        <v>771</v>
      </c>
      <c r="E41" s="105" t="s">
        <v>776</v>
      </c>
      <c r="F41" s="105" t="s">
        <v>357</v>
      </c>
      <c r="G41" s="107">
        <v>0.72881355932203384</v>
      </c>
      <c r="H41" s="107">
        <v>0.25124626121635096</v>
      </c>
      <c r="I41" s="27">
        <v>1.9940179461615155E-2</v>
      </c>
      <c r="J41" s="27">
        <v>-5.1984877126654117E-2</v>
      </c>
      <c r="K41" s="27">
        <v>-6.8709377901578494E-2</v>
      </c>
      <c r="M41" s="105" t="s">
        <v>303</v>
      </c>
      <c r="N41" s="105" t="s">
        <v>304</v>
      </c>
      <c r="O41" s="105" t="s">
        <v>1029</v>
      </c>
      <c r="P41" s="105" t="s">
        <v>1030</v>
      </c>
      <c r="Q41" s="105" t="s">
        <v>1050</v>
      </c>
      <c r="R41" s="105" t="s">
        <v>1190</v>
      </c>
      <c r="S41" s="107">
        <v>0.91193181818181823</v>
      </c>
      <c r="T41" s="107">
        <v>8.049242424242424E-2</v>
      </c>
      <c r="U41" s="27">
        <v>7.575757575757576E-3</v>
      </c>
      <c r="V41" s="27">
        <v>-3.208065994500453E-2</v>
      </c>
      <c r="W41" s="27">
        <v>-8.4922010398613468E-2</v>
      </c>
    </row>
    <row r="42" spans="1:23" x14ac:dyDescent="0.25">
      <c r="A42" s="105" t="s">
        <v>303</v>
      </c>
      <c r="B42" s="105" t="s">
        <v>304</v>
      </c>
      <c r="C42" s="105" t="s">
        <v>481</v>
      </c>
      <c r="D42" s="105" t="s">
        <v>482</v>
      </c>
      <c r="E42" s="105" t="s">
        <v>505</v>
      </c>
      <c r="F42" s="105" t="s">
        <v>332</v>
      </c>
      <c r="G42" s="107">
        <v>0.73230088495575218</v>
      </c>
      <c r="H42" s="107">
        <v>0.2665929203539823</v>
      </c>
      <c r="I42" s="27">
        <v>1.1061946902654867E-3</v>
      </c>
      <c r="J42" s="27">
        <v>5.2386495925494714E-2</v>
      </c>
      <c r="K42" s="27">
        <v>1.1074197120708451E-3</v>
      </c>
      <c r="M42" s="105" t="s">
        <v>303</v>
      </c>
      <c r="N42" s="105" t="s">
        <v>304</v>
      </c>
      <c r="O42" s="105" t="s">
        <v>545</v>
      </c>
      <c r="P42" s="105" t="s">
        <v>546</v>
      </c>
      <c r="Q42" s="105" t="s">
        <v>560</v>
      </c>
      <c r="R42" s="105" t="s">
        <v>1126</v>
      </c>
      <c r="S42" s="107">
        <v>0.52577319587628868</v>
      </c>
      <c r="T42" s="107">
        <v>0.46597938144329898</v>
      </c>
      <c r="U42" s="27">
        <v>8.2474226804123713E-3</v>
      </c>
      <c r="V42" s="27">
        <v>-3.5785288270377746E-2</v>
      </c>
      <c r="W42" s="27">
        <v>-0.12296564195298376</v>
      </c>
    </row>
    <row r="43" spans="1:23" x14ac:dyDescent="0.25">
      <c r="A43" s="105" t="s">
        <v>303</v>
      </c>
      <c r="B43" s="105" t="s">
        <v>304</v>
      </c>
      <c r="C43" s="105" t="s">
        <v>481</v>
      </c>
      <c r="D43" s="105" t="s">
        <v>482</v>
      </c>
      <c r="E43" s="105" t="s">
        <v>487</v>
      </c>
      <c r="F43" s="105" t="s">
        <v>1153</v>
      </c>
      <c r="G43" s="107">
        <v>0.73657927590511862</v>
      </c>
      <c r="H43" s="107">
        <v>0.26342072409488138</v>
      </c>
      <c r="I43" s="27">
        <v>0</v>
      </c>
      <c r="J43" s="27">
        <v>0.1558441558441559</v>
      </c>
      <c r="K43" s="27">
        <v>-9.8887515451174801E-3</v>
      </c>
      <c r="M43" s="105" t="s">
        <v>303</v>
      </c>
      <c r="N43" s="105" t="s">
        <v>304</v>
      </c>
      <c r="O43" s="105" t="s">
        <v>816</v>
      </c>
      <c r="P43" s="105" t="s">
        <v>1186</v>
      </c>
      <c r="Q43" s="105" t="s">
        <v>819</v>
      </c>
      <c r="R43" s="105" t="s">
        <v>1187</v>
      </c>
      <c r="S43" s="107">
        <v>0.71124620060790278</v>
      </c>
      <c r="T43" s="107">
        <v>0.28039513677811551</v>
      </c>
      <c r="U43" s="27">
        <v>8.3586626139817623E-3</v>
      </c>
      <c r="V43" s="27">
        <v>3.7854889589905349E-2</v>
      </c>
      <c r="W43" s="27">
        <v>-2.083333333333337E-2</v>
      </c>
    </row>
    <row r="44" spans="1:23" x14ac:dyDescent="0.25">
      <c r="A44" s="105" t="s">
        <v>303</v>
      </c>
      <c r="B44" s="105" t="s">
        <v>304</v>
      </c>
      <c r="C44" s="105" t="s">
        <v>519</v>
      </c>
      <c r="D44" s="105" t="s">
        <v>520</v>
      </c>
      <c r="E44" s="105" t="s">
        <v>517</v>
      </c>
      <c r="F44" s="105" t="s">
        <v>1180</v>
      </c>
      <c r="G44" s="107">
        <v>0.73761467889908261</v>
      </c>
      <c r="H44" s="107">
        <v>0.26055045871559634</v>
      </c>
      <c r="I44" s="27">
        <v>1.834862385321101E-3</v>
      </c>
      <c r="J44" s="27">
        <v>1.4897579143389184E-2</v>
      </c>
      <c r="K44" s="27">
        <v>-8.0944350758853312E-2</v>
      </c>
      <c r="M44" s="105" t="s">
        <v>303</v>
      </c>
      <c r="N44" s="105" t="s">
        <v>304</v>
      </c>
      <c r="O44" s="105" t="s">
        <v>481</v>
      </c>
      <c r="P44" s="105" t="s">
        <v>482</v>
      </c>
      <c r="Q44" s="105" t="s">
        <v>514</v>
      </c>
      <c r="R44" s="105" t="s">
        <v>1136</v>
      </c>
      <c r="S44" s="107">
        <v>0.5762897914379802</v>
      </c>
      <c r="T44" s="107">
        <v>0.41492864983534578</v>
      </c>
      <c r="U44" s="27">
        <v>8.7815587266739849E-3</v>
      </c>
      <c r="V44" s="27">
        <v>6.9248826291079757E-2</v>
      </c>
      <c r="W44" s="27">
        <v>-5.5958549222797971E-2</v>
      </c>
    </row>
    <row r="45" spans="1:23" x14ac:dyDescent="0.25">
      <c r="A45" s="105" t="s">
        <v>303</v>
      </c>
      <c r="B45" s="105" t="s">
        <v>304</v>
      </c>
      <c r="C45" s="105" t="s">
        <v>634</v>
      </c>
      <c r="D45" s="105" t="s">
        <v>635</v>
      </c>
      <c r="E45" s="105" t="s">
        <v>637</v>
      </c>
      <c r="F45" s="105" t="s">
        <v>1179</v>
      </c>
      <c r="G45" s="107">
        <v>0.74134790528233152</v>
      </c>
      <c r="H45" s="107">
        <v>0.25683060109289618</v>
      </c>
      <c r="I45" s="27">
        <v>1.8214936247723133E-3</v>
      </c>
      <c r="J45" s="27">
        <v>0.34229828850855748</v>
      </c>
      <c r="K45" s="27">
        <v>0.19088937093275482</v>
      </c>
      <c r="M45" s="105" t="s">
        <v>303</v>
      </c>
      <c r="N45" s="105" t="s">
        <v>304</v>
      </c>
      <c r="O45" s="105" t="s">
        <v>481</v>
      </c>
      <c r="P45" s="105" t="s">
        <v>482</v>
      </c>
      <c r="Q45" s="105" t="s">
        <v>493</v>
      </c>
      <c r="R45" s="105" t="s">
        <v>1156</v>
      </c>
      <c r="S45" s="107">
        <v>0.64759427828348504</v>
      </c>
      <c r="T45" s="107">
        <v>0.34330299089726918</v>
      </c>
      <c r="U45" s="27">
        <v>9.1027308192457735E-3</v>
      </c>
      <c r="V45" s="27">
        <v>0.18125960061443935</v>
      </c>
      <c r="W45" s="27">
        <v>9.2329545454545414E-2</v>
      </c>
    </row>
    <row r="46" spans="1:23" x14ac:dyDescent="0.25">
      <c r="A46" s="105" t="s">
        <v>303</v>
      </c>
      <c r="B46" s="105" t="s">
        <v>304</v>
      </c>
      <c r="C46" s="105" t="s">
        <v>793</v>
      </c>
      <c r="D46" s="105" t="s">
        <v>1145</v>
      </c>
      <c r="E46" s="105" t="s">
        <v>811</v>
      </c>
      <c r="F46" s="105" t="s">
        <v>1191</v>
      </c>
      <c r="G46" s="107">
        <v>0.74332111052907279</v>
      </c>
      <c r="H46" s="107">
        <v>0.24410686223153483</v>
      </c>
      <c r="I46" s="27">
        <v>1.2572027239392353E-2</v>
      </c>
      <c r="J46" s="27">
        <v>-4.4544544544544595E-2</v>
      </c>
      <c r="K46" s="27">
        <v>-6.7415730337078705E-2</v>
      </c>
      <c r="M46" s="105" t="s">
        <v>303</v>
      </c>
      <c r="N46" s="105" t="s">
        <v>304</v>
      </c>
      <c r="O46" s="105" t="s">
        <v>481</v>
      </c>
      <c r="P46" s="105" t="s">
        <v>482</v>
      </c>
      <c r="Q46" s="105" t="s">
        <v>502</v>
      </c>
      <c r="R46" s="105" t="s">
        <v>1183</v>
      </c>
      <c r="S46" s="107">
        <v>0.70255474452554745</v>
      </c>
      <c r="T46" s="107">
        <v>0.28832116788321166</v>
      </c>
      <c r="U46" s="27">
        <v>9.1240875912408752E-3</v>
      </c>
      <c r="V46" s="27">
        <v>-5.1903114186851229E-2</v>
      </c>
      <c r="W46" s="27">
        <v>-6.8027210884353706E-2</v>
      </c>
    </row>
    <row r="47" spans="1:23" x14ac:dyDescent="0.25">
      <c r="A47" s="105" t="s">
        <v>303</v>
      </c>
      <c r="B47" s="105" t="s">
        <v>304</v>
      </c>
      <c r="C47" s="105" t="s">
        <v>689</v>
      </c>
      <c r="D47" s="105" t="s">
        <v>1138</v>
      </c>
      <c r="E47" s="105" t="s">
        <v>701</v>
      </c>
      <c r="F47" s="105" t="s">
        <v>1192</v>
      </c>
      <c r="G47" s="107">
        <v>0.75</v>
      </c>
      <c r="H47" s="107">
        <v>0.23939393939393938</v>
      </c>
      <c r="I47" s="27">
        <v>1.0606060606060607E-2</v>
      </c>
      <c r="J47" s="27">
        <v>0.26195028680688326</v>
      </c>
      <c r="K47" s="27">
        <v>0.134020618556701</v>
      </c>
      <c r="M47" s="105" t="s">
        <v>303</v>
      </c>
      <c r="N47" s="105" t="s">
        <v>304</v>
      </c>
      <c r="O47" s="105" t="s">
        <v>519</v>
      </c>
      <c r="P47" s="105" t="s">
        <v>520</v>
      </c>
      <c r="Q47" s="105" t="s">
        <v>540</v>
      </c>
      <c r="R47" s="105" t="s">
        <v>1142</v>
      </c>
      <c r="S47" s="107">
        <v>0.60750853242320824</v>
      </c>
      <c r="T47" s="107">
        <v>0.38225255972696248</v>
      </c>
      <c r="U47" s="27">
        <v>1.0238907849829351E-2</v>
      </c>
      <c r="V47" s="27">
        <v>0.19591836734693868</v>
      </c>
      <c r="W47" s="27">
        <v>-7.2784810126582333E-2</v>
      </c>
    </row>
    <row r="48" spans="1:23" x14ac:dyDescent="0.25">
      <c r="A48" s="105" t="s">
        <v>303</v>
      </c>
      <c r="B48" s="105" t="s">
        <v>304</v>
      </c>
      <c r="C48" s="105" t="s">
        <v>634</v>
      </c>
      <c r="D48" s="105" t="s">
        <v>635</v>
      </c>
      <c r="E48" s="105" t="s">
        <v>632</v>
      </c>
      <c r="F48" s="105" t="s">
        <v>1155</v>
      </c>
      <c r="G48" s="107">
        <v>0.75561097256857856</v>
      </c>
      <c r="H48" s="107">
        <v>0.24438902743142144</v>
      </c>
      <c r="I48" s="27">
        <v>0</v>
      </c>
      <c r="J48" s="27">
        <v>-5.868544600938963E-2</v>
      </c>
      <c r="K48" s="27">
        <v>-0.15578947368421048</v>
      </c>
      <c r="M48" s="105" t="s">
        <v>303</v>
      </c>
      <c r="N48" s="105" t="s">
        <v>304</v>
      </c>
      <c r="O48" s="105" t="s">
        <v>689</v>
      </c>
      <c r="P48" s="105" t="s">
        <v>1138</v>
      </c>
      <c r="Q48" s="105" t="s">
        <v>701</v>
      </c>
      <c r="R48" s="105" t="s">
        <v>1192</v>
      </c>
      <c r="S48" s="107">
        <v>0.75</v>
      </c>
      <c r="T48" s="107">
        <v>0.23939393939393938</v>
      </c>
      <c r="U48" s="27">
        <v>1.0606060606060607E-2</v>
      </c>
      <c r="V48" s="27">
        <v>0.26195028680688326</v>
      </c>
      <c r="W48" s="27">
        <v>0.134020618556701</v>
      </c>
    </row>
    <row r="49" spans="1:23" x14ac:dyDescent="0.25">
      <c r="A49" s="105" t="s">
        <v>303</v>
      </c>
      <c r="B49" s="105" t="s">
        <v>304</v>
      </c>
      <c r="C49" s="105" t="s">
        <v>1000</v>
      </c>
      <c r="D49" s="105" t="s">
        <v>1001</v>
      </c>
      <c r="E49" s="105" t="s">
        <v>1006</v>
      </c>
      <c r="F49" s="105" t="s">
        <v>338</v>
      </c>
      <c r="G49" s="107">
        <v>0.75609756097560976</v>
      </c>
      <c r="H49" s="107">
        <v>0.24390243902439024</v>
      </c>
      <c r="I49" s="27">
        <v>0</v>
      </c>
      <c r="J49" s="27">
        <v>4.1269841269841345E-2</v>
      </c>
      <c r="K49" s="27">
        <v>-3.8123167155425186E-2</v>
      </c>
      <c r="M49" s="105" t="s">
        <v>303</v>
      </c>
      <c r="N49" s="105" t="s">
        <v>304</v>
      </c>
      <c r="O49" s="105" t="s">
        <v>968</v>
      </c>
      <c r="P49" s="105" t="s">
        <v>969</v>
      </c>
      <c r="Q49" s="105" t="s">
        <v>989</v>
      </c>
      <c r="R49" s="105" t="s">
        <v>1193</v>
      </c>
      <c r="S49" s="107">
        <v>0.76282051282051277</v>
      </c>
      <c r="T49" s="107">
        <v>0.2264957264957265</v>
      </c>
      <c r="U49" s="27">
        <v>1.0683760683760684E-2</v>
      </c>
      <c r="V49" s="27">
        <v>3.3112582781456901E-2</v>
      </c>
      <c r="W49" s="27">
        <v>-0.10687022900763354</v>
      </c>
    </row>
    <row r="50" spans="1:23" x14ac:dyDescent="0.25">
      <c r="A50" s="105" t="s">
        <v>303</v>
      </c>
      <c r="B50" s="105" t="s">
        <v>304</v>
      </c>
      <c r="C50" s="105" t="s">
        <v>634</v>
      </c>
      <c r="D50" s="105" t="s">
        <v>635</v>
      </c>
      <c r="E50" s="105" t="s">
        <v>655</v>
      </c>
      <c r="F50" s="105" t="s">
        <v>1159</v>
      </c>
      <c r="G50" s="107">
        <v>0.75916230366492143</v>
      </c>
      <c r="H50" s="107">
        <v>0.24083769633507854</v>
      </c>
      <c r="I50" s="27">
        <v>0</v>
      </c>
      <c r="J50" s="27">
        <v>-4.5954045954045952E-2</v>
      </c>
      <c r="K50" s="27">
        <v>-7.4612403100775215E-2</v>
      </c>
      <c r="M50" s="105" t="s">
        <v>303</v>
      </c>
      <c r="N50" s="105" t="s">
        <v>304</v>
      </c>
      <c r="O50" s="105" t="s">
        <v>968</v>
      </c>
      <c r="P50" s="105" t="s">
        <v>969</v>
      </c>
      <c r="Q50" s="105" t="s">
        <v>983</v>
      </c>
      <c r="R50" s="105" t="s">
        <v>1194</v>
      </c>
      <c r="S50" s="107">
        <v>0.81793913507741589</v>
      </c>
      <c r="T50" s="107">
        <v>0.17084890549919915</v>
      </c>
      <c r="U50" s="27">
        <v>1.1211959423384944E-2</v>
      </c>
      <c r="V50" s="27">
        <v>-4.2922841083290697E-2</v>
      </c>
      <c r="W50" s="27">
        <v>-5.879396984924623E-2</v>
      </c>
    </row>
    <row r="51" spans="1:23" x14ac:dyDescent="0.25">
      <c r="A51" s="105" t="s">
        <v>303</v>
      </c>
      <c r="B51" s="105" t="s">
        <v>304</v>
      </c>
      <c r="C51" s="105" t="s">
        <v>968</v>
      </c>
      <c r="D51" s="105" t="s">
        <v>969</v>
      </c>
      <c r="E51" s="105" t="s">
        <v>989</v>
      </c>
      <c r="F51" s="105" t="s">
        <v>1193</v>
      </c>
      <c r="G51" s="107">
        <v>0.76282051282051277</v>
      </c>
      <c r="H51" s="107">
        <v>0.2264957264957265</v>
      </c>
      <c r="I51" s="27">
        <v>1.0683760683760684E-2</v>
      </c>
      <c r="J51" s="27">
        <v>3.3112582781456901E-2</v>
      </c>
      <c r="K51" s="27">
        <v>-0.10687022900763354</v>
      </c>
      <c r="M51" s="105" t="s">
        <v>303</v>
      </c>
      <c r="N51" s="105" t="s">
        <v>304</v>
      </c>
      <c r="O51" s="105" t="s">
        <v>930</v>
      </c>
      <c r="P51" s="105" t="s">
        <v>1169</v>
      </c>
      <c r="Q51" s="105" t="s">
        <v>928</v>
      </c>
      <c r="R51" s="105" t="s">
        <v>1195</v>
      </c>
      <c r="S51" s="107">
        <v>0.87564766839378239</v>
      </c>
      <c r="T51" s="107">
        <v>0.11269430051813471</v>
      </c>
      <c r="U51" s="27">
        <v>1.1658031088082901E-2</v>
      </c>
      <c r="V51" s="27">
        <v>5.1771117166212521E-2</v>
      </c>
      <c r="W51" s="27">
        <v>-4.4554455445544594E-2</v>
      </c>
    </row>
    <row r="52" spans="1:23" x14ac:dyDescent="0.25">
      <c r="A52" s="105" t="s">
        <v>303</v>
      </c>
      <c r="B52" s="105" t="s">
        <v>304</v>
      </c>
      <c r="C52" s="105" t="s">
        <v>770</v>
      </c>
      <c r="D52" s="105" t="s">
        <v>771</v>
      </c>
      <c r="E52" s="105" t="s">
        <v>779</v>
      </c>
      <c r="F52" s="105" t="s">
        <v>1174</v>
      </c>
      <c r="G52" s="107">
        <v>0.76736111111111116</v>
      </c>
      <c r="H52" s="107">
        <v>0.23148148148148148</v>
      </c>
      <c r="I52" s="27">
        <v>1.1574074074074073E-3</v>
      </c>
      <c r="J52" s="27">
        <v>-2.3094688221708681E-3</v>
      </c>
      <c r="K52" s="27">
        <v>-9.148264984227128E-2</v>
      </c>
      <c r="M52" s="105" t="s">
        <v>303</v>
      </c>
      <c r="N52" s="105" t="s">
        <v>304</v>
      </c>
      <c r="O52" s="105" t="s">
        <v>481</v>
      </c>
      <c r="P52" s="105" t="s">
        <v>482</v>
      </c>
      <c r="Q52" s="105" t="s">
        <v>490</v>
      </c>
      <c r="R52" s="105" t="s">
        <v>1165</v>
      </c>
      <c r="S52" s="107">
        <v>0.6584022038567493</v>
      </c>
      <c r="T52" s="107">
        <v>0.32920110192837465</v>
      </c>
      <c r="U52" s="27">
        <v>1.2396694214876033E-2</v>
      </c>
      <c r="V52" s="27">
        <v>0</v>
      </c>
      <c r="W52" s="27">
        <v>-5.0980392156862786E-2</v>
      </c>
    </row>
    <row r="53" spans="1:23" x14ac:dyDescent="0.25">
      <c r="A53" s="105" t="s">
        <v>303</v>
      </c>
      <c r="B53" s="105" t="s">
        <v>304</v>
      </c>
      <c r="C53" s="105" t="s">
        <v>481</v>
      </c>
      <c r="D53" s="105" t="s">
        <v>482</v>
      </c>
      <c r="E53" s="105" t="s">
        <v>511</v>
      </c>
      <c r="F53" s="105" t="s">
        <v>1177</v>
      </c>
      <c r="G53" s="107">
        <v>0.78080229226361031</v>
      </c>
      <c r="H53" s="107">
        <v>0.2177650429799427</v>
      </c>
      <c r="I53" s="27">
        <v>1.4326647564469914E-3</v>
      </c>
      <c r="J53" s="27">
        <v>5.7636887608070175E-3</v>
      </c>
      <c r="K53" s="27">
        <v>-6.8090787716955981E-2</v>
      </c>
      <c r="M53" s="105" t="s">
        <v>303</v>
      </c>
      <c r="N53" s="105" t="s">
        <v>304</v>
      </c>
      <c r="O53" s="105" t="s">
        <v>793</v>
      </c>
      <c r="P53" s="105" t="s">
        <v>1145</v>
      </c>
      <c r="Q53" s="105" t="s">
        <v>811</v>
      </c>
      <c r="R53" s="105" t="s">
        <v>1191</v>
      </c>
      <c r="S53" s="107">
        <v>0.74332111052907279</v>
      </c>
      <c r="T53" s="107">
        <v>0.24410686223153483</v>
      </c>
      <c r="U53" s="27">
        <v>1.2572027239392353E-2</v>
      </c>
      <c r="V53" s="27">
        <v>-4.4544544544544595E-2</v>
      </c>
      <c r="W53" s="27">
        <v>-6.7415730337078705E-2</v>
      </c>
    </row>
    <row r="54" spans="1:23" x14ac:dyDescent="0.25">
      <c r="A54" s="105" t="s">
        <v>303</v>
      </c>
      <c r="B54" s="105" t="s">
        <v>304</v>
      </c>
      <c r="C54" s="105" t="s">
        <v>968</v>
      </c>
      <c r="D54" s="105" t="s">
        <v>969</v>
      </c>
      <c r="E54" s="105" t="s">
        <v>980</v>
      </c>
      <c r="F54" s="105" t="s">
        <v>1189</v>
      </c>
      <c r="G54" s="107">
        <v>0.78456591639871387</v>
      </c>
      <c r="H54" s="107">
        <v>0.20900321543408359</v>
      </c>
      <c r="I54" s="27">
        <v>6.4308681672025723E-3</v>
      </c>
      <c r="J54" s="27">
        <v>9.7402597402598268E-3</v>
      </c>
      <c r="K54" s="27">
        <v>-0.11142857142857143</v>
      </c>
      <c r="M54" s="105" t="s">
        <v>303</v>
      </c>
      <c r="N54" s="105" t="s">
        <v>304</v>
      </c>
      <c r="O54" s="105" t="s">
        <v>481</v>
      </c>
      <c r="P54" s="105" t="s">
        <v>482</v>
      </c>
      <c r="Q54" s="105" t="s">
        <v>496</v>
      </c>
      <c r="R54" s="105" t="s">
        <v>1175</v>
      </c>
      <c r="S54" s="107">
        <v>0.68052256532066513</v>
      </c>
      <c r="T54" s="107">
        <v>0.30641330166270786</v>
      </c>
      <c r="U54" s="27">
        <v>1.3064133016627079E-2</v>
      </c>
      <c r="V54" s="27">
        <v>8.6451612903225783E-2</v>
      </c>
      <c r="W54" s="27">
        <v>-3.5502958579881616E-3</v>
      </c>
    </row>
    <row r="55" spans="1:23" x14ac:dyDescent="0.25">
      <c r="A55" s="105" t="s">
        <v>303</v>
      </c>
      <c r="B55" s="105" t="s">
        <v>304</v>
      </c>
      <c r="C55" s="105" t="s">
        <v>591</v>
      </c>
      <c r="D55" s="105" t="s">
        <v>1157</v>
      </c>
      <c r="E55" s="105" t="s">
        <v>594</v>
      </c>
      <c r="F55" s="105" t="s">
        <v>1196</v>
      </c>
      <c r="G55" s="107">
        <v>0.7857142857142857</v>
      </c>
      <c r="H55" s="107">
        <v>0.19565217391304349</v>
      </c>
      <c r="I55" s="27">
        <v>1.8633540372670808E-2</v>
      </c>
      <c r="J55" s="27">
        <v>-9.2957746478873227E-2</v>
      </c>
      <c r="K55" s="27">
        <v>-0.18274111675126903</v>
      </c>
      <c r="M55" s="105" t="s">
        <v>303</v>
      </c>
      <c r="N55" s="105" t="s">
        <v>304</v>
      </c>
      <c r="O55" s="105" t="s">
        <v>464</v>
      </c>
      <c r="P55" s="105" t="s">
        <v>1128</v>
      </c>
      <c r="Q55" s="105" t="s">
        <v>476</v>
      </c>
      <c r="R55" s="105" t="s">
        <v>319</v>
      </c>
      <c r="S55" s="107">
        <v>0.53340635268346115</v>
      </c>
      <c r="T55" s="107">
        <v>0.45345016429353779</v>
      </c>
      <c r="U55" s="27">
        <v>1.3143483023001095E-2</v>
      </c>
      <c r="V55" s="27">
        <v>6.6588785046729049E-2</v>
      </c>
      <c r="W55" s="27">
        <v>-5.2904564315352731E-2</v>
      </c>
    </row>
    <row r="56" spans="1:23" x14ac:dyDescent="0.25">
      <c r="A56" s="105" t="s">
        <v>303</v>
      </c>
      <c r="B56" s="105" t="s">
        <v>304</v>
      </c>
      <c r="C56" s="105" t="s">
        <v>666</v>
      </c>
      <c r="D56" s="105" t="s">
        <v>1132</v>
      </c>
      <c r="E56" s="105" t="s">
        <v>664</v>
      </c>
      <c r="F56" s="105" t="s">
        <v>1185</v>
      </c>
      <c r="G56" s="107">
        <v>0.78833107191316143</v>
      </c>
      <c r="H56" s="107">
        <v>0.20759837177747625</v>
      </c>
      <c r="I56" s="27">
        <v>4.0705563093622792E-3</v>
      </c>
      <c r="J56" s="27">
        <v>2.9329608938547524E-2</v>
      </c>
      <c r="K56" s="27">
        <v>-2.6420079260237816E-2</v>
      </c>
      <c r="M56" s="105" t="s">
        <v>303</v>
      </c>
      <c r="N56" s="105" t="s">
        <v>304</v>
      </c>
      <c r="O56" s="105" t="s">
        <v>816</v>
      </c>
      <c r="P56" s="105" t="s">
        <v>1186</v>
      </c>
      <c r="Q56" s="105" t="s">
        <v>828</v>
      </c>
      <c r="R56" s="105" t="s">
        <v>1197</v>
      </c>
      <c r="S56" s="107">
        <v>0.79356568364611257</v>
      </c>
      <c r="T56" s="107">
        <v>0.19302949061662197</v>
      </c>
      <c r="U56" s="27">
        <v>1.3404825737265416E-2</v>
      </c>
      <c r="V56" s="27">
        <v>5.3672316384180796E-2</v>
      </c>
      <c r="W56" s="27">
        <v>-8.3538083538083563E-2</v>
      </c>
    </row>
    <row r="57" spans="1:23" x14ac:dyDescent="0.25">
      <c r="A57" s="105" t="s">
        <v>303</v>
      </c>
      <c r="B57" s="105" t="s">
        <v>304</v>
      </c>
      <c r="C57" s="105" t="s">
        <v>712</v>
      </c>
      <c r="D57" s="105" t="s">
        <v>1147</v>
      </c>
      <c r="E57" s="105" t="s">
        <v>724</v>
      </c>
      <c r="F57" s="105" t="s">
        <v>1161</v>
      </c>
      <c r="G57" s="107">
        <v>0.78865979381443296</v>
      </c>
      <c r="H57" s="107">
        <v>0.21134020618556701</v>
      </c>
      <c r="I57" s="27">
        <v>0</v>
      </c>
      <c r="J57" s="27">
        <v>-9.7674418604651203E-2</v>
      </c>
      <c r="K57" s="27">
        <v>-0.14032496307237818</v>
      </c>
      <c r="M57" s="105" t="s">
        <v>303</v>
      </c>
      <c r="N57" s="105" t="s">
        <v>304</v>
      </c>
      <c r="O57" s="105" t="s">
        <v>689</v>
      </c>
      <c r="P57" s="105" t="s">
        <v>1138</v>
      </c>
      <c r="Q57" s="105" t="s">
        <v>704</v>
      </c>
      <c r="R57" s="105" t="s">
        <v>1154</v>
      </c>
      <c r="S57" s="107">
        <v>0.64597701149425291</v>
      </c>
      <c r="T57" s="107">
        <v>0.34022988505747126</v>
      </c>
      <c r="U57" s="27">
        <v>1.3793103448275862E-2</v>
      </c>
      <c r="V57" s="27">
        <v>-5.9459459459459407E-2</v>
      </c>
      <c r="W57" s="27">
        <v>-0.1003102378490176</v>
      </c>
    </row>
    <row r="58" spans="1:23" x14ac:dyDescent="0.25">
      <c r="A58" s="105" t="s">
        <v>303</v>
      </c>
      <c r="B58" s="105" t="s">
        <v>304</v>
      </c>
      <c r="C58" s="105" t="s">
        <v>816</v>
      </c>
      <c r="D58" s="105" t="s">
        <v>1186</v>
      </c>
      <c r="E58" s="105" t="s">
        <v>828</v>
      </c>
      <c r="F58" s="105" t="s">
        <v>1197</v>
      </c>
      <c r="G58" s="107">
        <v>0.79356568364611257</v>
      </c>
      <c r="H58" s="107">
        <v>0.19302949061662197</v>
      </c>
      <c r="I58" s="27">
        <v>1.3404825737265416E-2</v>
      </c>
      <c r="J58" s="27">
        <v>5.3672316384180796E-2</v>
      </c>
      <c r="K58" s="27">
        <v>-8.3538083538083563E-2</v>
      </c>
      <c r="M58" s="105" t="s">
        <v>303</v>
      </c>
      <c r="N58" s="105" t="s">
        <v>304</v>
      </c>
      <c r="O58" s="105" t="s">
        <v>591</v>
      </c>
      <c r="P58" s="105" t="s">
        <v>1157</v>
      </c>
      <c r="Q58" s="105" t="s">
        <v>609</v>
      </c>
      <c r="R58" s="105" t="s">
        <v>1158</v>
      </c>
      <c r="S58" s="107">
        <v>0.64814814814814814</v>
      </c>
      <c r="T58" s="107">
        <v>0.33703703703703702</v>
      </c>
      <c r="U58" s="27">
        <v>1.4814814814814815E-2</v>
      </c>
      <c r="V58" s="27">
        <v>9.7560975609756184E-2</v>
      </c>
      <c r="W58" s="27">
        <v>-0.11764705882352944</v>
      </c>
    </row>
    <row r="59" spans="1:23" x14ac:dyDescent="0.25">
      <c r="A59" s="105" t="s">
        <v>303</v>
      </c>
      <c r="B59" s="105" t="s">
        <v>304</v>
      </c>
      <c r="C59" s="105" t="s">
        <v>930</v>
      </c>
      <c r="D59" s="105" t="s">
        <v>1169</v>
      </c>
      <c r="E59" s="105" t="s">
        <v>933</v>
      </c>
      <c r="F59" s="105" t="s">
        <v>1198</v>
      </c>
      <c r="G59" s="107">
        <v>0.80518319928507598</v>
      </c>
      <c r="H59" s="107">
        <v>0.17515638963360142</v>
      </c>
      <c r="I59" s="27">
        <v>1.9660411081322611E-2</v>
      </c>
      <c r="J59" s="27">
        <v>-8.203445447087776E-2</v>
      </c>
      <c r="K59" s="27">
        <v>-0.13723978411719351</v>
      </c>
      <c r="M59" s="105" t="s">
        <v>303</v>
      </c>
      <c r="N59" s="105" t="s">
        <v>304</v>
      </c>
      <c r="O59" s="105" t="s">
        <v>444</v>
      </c>
      <c r="P59" s="105" t="s">
        <v>1130</v>
      </c>
      <c r="Q59" s="105" t="s">
        <v>453</v>
      </c>
      <c r="R59" s="105" t="s">
        <v>1152</v>
      </c>
      <c r="S59" s="107">
        <v>0.64388489208633093</v>
      </c>
      <c r="T59" s="107">
        <v>0.33992805755395683</v>
      </c>
      <c r="U59" s="27">
        <v>1.618705035971223E-2</v>
      </c>
      <c r="V59" s="27">
        <v>-7.6411960132890311E-2</v>
      </c>
      <c r="W59" s="27">
        <v>-0.12302839116719244</v>
      </c>
    </row>
    <row r="60" spans="1:23" x14ac:dyDescent="0.25">
      <c r="A60" s="105" t="s">
        <v>303</v>
      </c>
      <c r="B60" s="105" t="s">
        <v>304</v>
      </c>
      <c r="C60" s="105" t="s">
        <v>879</v>
      </c>
      <c r="D60" s="105" t="s">
        <v>1199</v>
      </c>
      <c r="E60" s="105" t="s">
        <v>882</v>
      </c>
      <c r="F60" s="105" t="s">
        <v>1200</v>
      </c>
      <c r="G60" s="107">
        <v>0.80560747663551402</v>
      </c>
      <c r="H60" s="107">
        <v>0.15514018691588785</v>
      </c>
      <c r="I60" s="27">
        <v>3.925233644859813E-2</v>
      </c>
      <c r="J60" s="27">
        <v>-6.1403508771929793E-2</v>
      </c>
      <c r="K60" s="27">
        <v>-0.10385259631490784</v>
      </c>
      <c r="M60" s="105" t="s">
        <v>303</v>
      </c>
      <c r="N60" s="105" t="s">
        <v>304</v>
      </c>
      <c r="O60" s="105" t="s">
        <v>591</v>
      </c>
      <c r="P60" s="105" t="s">
        <v>1157</v>
      </c>
      <c r="Q60" s="105" t="s">
        <v>594</v>
      </c>
      <c r="R60" s="105" t="s">
        <v>1196</v>
      </c>
      <c r="S60" s="107">
        <v>0.7857142857142857</v>
      </c>
      <c r="T60" s="107">
        <v>0.19565217391304349</v>
      </c>
      <c r="U60" s="27">
        <v>1.8633540372670808E-2</v>
      </c>
      <c r="V60" s="27">
        <v>-9.2957746478873227E-2</v>
      </c>
      <c r="W60" s="27">
        <v>-0.18274111675126903</v>
      </c>
    </row>
    <row r="61" spans="1:23" x14ac:dyDescent="0.25">
      <c r="A61" s="105" t="s">
        <v>303</v>
      </c>
      <c r="B61" s="105" t="s">
        <v>304</v>
      </c>
      <c r="C61" s="105" t="s">
        <v>865</v>
      </c>
      <c r="D61" s="105" t="s">
        <v>1164</v>
      </c>
      <c r="E61" s="105" t="s">
        <v>868</v>
      </c>
      <c r="F61" s="105" t="s">
        <v>351</v>
      </c>
      <c r="G61" s="107">
        <v>0.80678851174934729</v>
      </c>
      <c r="H61" s="107">
        <v>0.19321148825065274</v>
      </c>
      <c r="I61" s="27">
        <v>0</v>
      </c>
      <c r="J61" s="27">
        <v>-8.5373134328358247E-2</v>
      </c>
      <c r="K61" s="27">
        <v>-0.10618436406067677</v>
      </c>
      <c r="M61" s="105" t="s">
        <v>303</v>
      </c>
      <c r="N61" s="105" t="s">
        <v>304</v>
      </c>
      <c r="O61" s="105" t="s">
        <v>930</v>
      </c>
      <c r="P61" s="105" t="s">
        <v>1169</v>
      </c>
      <c r="Q61" s="105" t="s">
        <v>933</v>
      </c>
      <c r="R61" s="105" t="s">
        <v>1198</v>
      </c>
      <c r="S61" s="107">
        <v>0.80518319928507598</v>
      </c>
      <c r="T61" s="107">
        <v>0.17515638963360142</v>
      </c>
      <c r="U61" s="27">
        <v>1.9660411081322611E-2</v>
      </c>
      <c r="V61" s="27">
        <v>-8.203445447087776E-2</v>
      </c>
      <c r="W61" s="27">
        <v>-0.13723978411719351</v>
      </c>
    </row>
    <row r="62" spans="1:23" x14ac:dyDescent="0.25">
      <c r="A62" s="105" t="s">
        <v>303</v>
      </c>
      <c r="B62" s="105" t="s">
        <v>304</v>
      </c>
      <c r="C62" s="105" t="s">
        <v>744</v>
      </c>
      <c r="D62" s="105" t="s">
        <v>745</v>
      </c>
      <c r="E62" s="105" t="s">
        <v>756</v>
      </c>
      <c r="F62" s="105" t="s">
        <v>1166</v>
      </c>
      <c r="G62" s="107">
        <v>0.8098591549295775</v>
      </c>
      <c r="H62" s="107">
        <v>0.19014084507042253</v>
      </c>
      <c r="I62" s="27">
        <v>0</v>
      </c>
      <c r="J62" s="27">
        <v>-6.115702479338847E-2</v>
      </c>
      <c r="K62" s="27">
        <v>-0.15601783060921248</v>
      </c>
      <c r="M62" s="105" t="s">
        <v>303</v>
      </c>
      <c r="N62" s="105" t="s">
        <v>304</v>
      </c>
      <c r="O62" s="105" t="s">
        <v>1000</v>
      </c>
      <c r="P62" s="105" t="s">
        <v>1001</v>
      </c>
      <c r="Q62" s="105" t="s">
        <v>1009</v>
      </c>
      <c r="R62" s="105" t="s">
        <v>1201</v>
      </c>
      <c r="S62" s="107">
        <v>0.82266009852216748</v>
      </c>
      <c r="T62" s="107">
        <v>0.15763546798029557</v>
      </c>
      <c r="U62" s="27">
        <v>1.9704433497536946E-2</v>
      </c>
      <c r="V62" s="27">
        <v>1.6447368421053099E-3</v>
      </c>
      <c r="W62" s="27">
        <v>-0.10176991150442483</v>
      </c>
    </row>
    <row r="63" spans="1:23" x14ac:dyDescent="0.25">
      <c r="A63" s="105" t="s">
        <v>303</v>
      </c>
      <c r="B63" s="105" t="s">
        <v>304</v>
      </c>
      <c r="C63" s="105" t="s">
        <v>744</v>
      </c>
      <c r="D63" s="105" t="s">
        <v>745</v>
      </c>
      <c r="E63" s="105" t="s">
        <v>753</v>
      </c>
      <c r="F63" s="105" t="s">
        <v>1167</v>
      </c>
      <c r="G63" s="107">
        <v>0.81791907514450868</v>
      </c>
      <c r="H63" s="107">
        <v>0.18208092485549132</v>
      </c>
      <c r="I63" s="27">
        <v>0</v>
      </c>
      <c r="J63" s="27">
        <v>-1.9830028328611915E-2</v>
      </c>
      <c r="K63" s="27">
        <v>-4.4198895027624308E-2</v>
      </c>
      <c r="M63" s="105" t="s">
        <v>303</v>
      </c>
      <c r="N63" s="105" t="s">
        <v>304</v>
      </c>
      <c r="O63" s="105" t="s">
        <v>770</v>
      </c>
      <c r="P63" s="105" t="s">
        <v>771</v>
      </c>
      <c r="Q63" s="105" t="s">
        <v>776</v>
      </c>
      <c r="R63" s="105" t="s">
        <v>357</v>
      </c>
      <c r="S63" s="107">
        <v>0.72881355932203384</v>
      </c>
      <c r="T63" s="107">
        <v>0.25124626121635096</v>
      </c>
      <c r="U63" s="27">
        <v>1.9940179461615155E-2</v>
      </c>
      <c r="V63" s="27">
        <v>-5.1984877126654117E-2</v>
      </c>
      <c r="W63" s="27">
        <v>-6.8709377901578494E-2</v>
      </c>
    </row>
    <row r="64" spans="1:23" x14ac:dyDescent="0.25">
      <c r="A64" s="105" t="s">
        <v>303</v>
      </c>
      <c r="B64" s="105" t="s">
        <v>304</v>
      </c>
      <c r="C64" s="105" t="s">
        <v>968</v>
      </c>
      <c r="D64" s="105" t="s">
        <v>969</v>
      </c>
      <c r="E64" s="105" t="s">
        <v>983</v>
      </c>
      <c r="F64" s="105" t="s">
        <v>1194</v>
      </c>
      <c r="G64" s="107">
        <v>0.81793913507741589</v>
      </c>
      <c r="H64" s="107">
        <v>0.17084890549919915</v>
      </c>
      <c r="I64" s="27">
        <v>1.1211959423384944E-2</v>
      </c>
      <c r="J64" s="27">
        <v>-4.2922841083290697E-2</v>
      </c>
      <c r="K64" s="27">
        <v>-5.879396984924623E-2</v>
      </c>
      <c r="M64" s="105" t="s">
        <v>303</v>
      </c>
      <c r="N64" s="105" t="s">
        <v>304</v>
      </c>
      <c r="O64" s="105" t="s">
        <v>565</v>
      </c>
      <c r="P64" s="105" t="s">
        <v>1162</v>
      </c>
      <c r="Q64" s="105" t="s">
        <v>563</v>
      </c>
      <c r="R64" s="105" t="s">
        <v>1163</v>
      </c>
      <c r="S64" s="107">
        <v>0.65660685154975529</v>
      </c>
      <c r="T64" s="107">
        <v>0.31892332789559541</v>
      </c>
      <c r="U64" s="27">
        <v>2.4469820554649267E-2</v>
      </c>
      <c r="V64" s="27">
        <v>1.9118869492934287E-2</v>
      </c>
      <c r="W64" s="27">
        <v>-6.5548780487804881E-2</v>
      </c>
    </row>
    <row r="65" spans="1:23" x14ac:dyDescent="0.25">
      <c r="A65" s="105" t="s">
        <v>303</v>
      </c>
      <c r="B65" s="105" t="s">
        <v>304</v>
      </c>
      <c r="C65" s="105" t="s">
        <v>879</v>
      </c>
      <c r="D65" s="105" t="s">
        <v>1199</v>
      </c>
      <c r="E65" s="105" t="s">
        <v>877</v>
      </c>
      <c r="F65" s="105" t="s">
        <v>1202</v>
      </c>
      <c r="G65" s="107">
        <v>0.82083862770012705</v>
      </c>
      <c r="H65" s="107">
        <v>0.14040660736975857</v>
      </c>
      <c r="I65" s="27">
        <v>3.8754764930114358E-2</v>
      </c>
      <c r="J65" s="27">
        <v>-3.0191004313000591E-2</v>
      </c>
      <c r="K65" s="27">
        <v>-7.7914469830111299E-2</v>
      </c>
      <c r="M65" s="105" t="s">
        <v>303</v>
      </c>
      <c r="N65" s="105" t="s">
        <v>304</v>
      </c>
      <c r="O65" s="105" t="s">
        <v>712</v>
      </c>
      <c r="P65" s="105" t="s">
        <v>1147</v>
      </c>
      <c r="Q65" s="105" t="s">
        <v>718</v>
      </c>
      <c r="R65" s="105" t="s">
        <v>1148</v>
      </c>
      <c r="S65" s="107">
        <v>0.61764705882352944</v>
      </c>
      <c r="T65" s="107">
        <v>0.35294117647058826</v>
      </c>
      <c r="U65" s="27">
        <v>2.9411764705882353E-2</v>
      </c>
      <c r="V65" s="27">
        <v>-7.7966101694915246E-2</v>
      </c>
      <c r="W65" s="27">
        <v>-0.15132605304212166</v>
      </c>
    </row>
    <row r="66" spans="1:23" x14ac:dyDescent="0.25">
      <c r="A66" s="105" t="s">
        <v>303</v>
      </c>
      <c r="B66" s="105" t="s">
        <v>304</v>
      </c>
      <c r="C66" s="105" t="s">
        <v>591</v>
      </c>
      <c r="D66" s="105" t="s">
        <v>1157</v>
      </c>
      <c r="E66" s="105" t="s">
        <v>597</v>
      </c>
      <c r="F66" s="105" t="s">
        <v>1188</v>
      </c>
      <c r="G66" s="107">
        <v>0.82163742690058483</v>
      </c>
      <c r="H66" s="107">
        <v>0.17251461988304093</v>
      </c>
      <c r="I66" s="27">
        <v>5.8479532163742687E-3</v>
      </c>
      <c r="J66" s="27">
        <v>-4.7353760445682402E-2</v>
      </c>
      <c r="K66" s="27">
        <v>-0.21198156682027647</v>
      </c>
      <c r="M66" s="105" t="s">
        <v>303</v>
      </c>
      <c r="N66" s="105" t="s">
        <v>304</v>
      </c>
      <c r="O66" s="105" t="s">
        <v>1029</v>
      </c>
      <c r="P66" s="105" t="s">
        <v>1030</v>
      </c>
      <c r="Q66" s="105" t="s">
        <v>1086</v>
      </c>
      <c r="R66" s="105" t="s">
        <v>6</v>
      </c>
      <c r="S66" s="107">
        <v>0.88654781199351707</v>
      </c>
      <c r="T66" s="107">
        <v>8.2658022690437608E-2</v>
      </c>
      <c r="U66" s="27">
        <v>3.0794165316045379E-2</v>
      </c>
      <c r="V66" s="27">
        <v>0.14684014869888484</v>
      </c>
      <c r="W66" s="27">
        <v>5.4700854700854729E-2</v>
      </c>
    </row>
    <row r="67" spans="1:23" x14ac:dyDescent="0.25">
      <c r="A67" s="105" t="s">
        <v>303</v>
      </c>
      <c r="B67" s="105" t="s">
        <v>304</v>
      </c>
      <c r="C67" s="105" t="s">
        <v>1000</v>
      </c>
      <c r="D67" s="105" t="s">
        <v>1001</v>
      </c>
      <c r="E67" s="105" t="s">
        <v>1009</v>
      </c>
      <c r="F67" s="105" t="s">
        <v>1201</v>
      </c>
      <c r="G67" s="107">
        <v>0.82266009852216748</v>
      </c>
      <c r="H67" s="107">
        <v>0.15763546798029557</v>
      </c>
      <c r="I67" s="27">
        <v>1.9704433497536946E-2</v>
      </c>
      <c r="J67" s="27">
        <v>1.6447368421053099E-3</v>
      </c>
      <c r="K67" s="27">
        <v>-0.10176991150442483</v>
      </c>
      <c r="M67" s="105" t="s">
        <v>303</v>
      </c>
      <c r="N67" s="105" t="s">
        <v>304</v>
      </c>
      <c r="O67" s="105" t="s">
        <v>666</v>
      </c>
      <c r="P67" s="105" t="s">
        <v>1132</v>
      </c>
      <c r="Q67" s="105" t="s">
        <v>678</v>
      </c>
      <c r="R67" s="105" t="s">
        <v>1171</v>
      </c>
      <c r="S67" s="107">
        <v>0.6598360655737705</v>
      </c>
      <c r="T67" s="107">
        <v>0.30874316939890711</v>
      </c>
      <c r="U67" s="27">
        <v>3.1420765027322405E-2</v>
      </c>
      <c r="V67" s="27">
        <v>-2.1390374331550777E-2</v>
      </c>
      <c r="W67" s="27">
        <v>-0.14084507042253525</v>
      </c>
    </row>
    <row r="68" spans="1:23" x14ac:dyDescent="0.25">
      <c r="A68" s="105" t="s">
        <v>303</v>
      </c>
      <c r="B68" s="105" t="s">
        <v>304</v>
      </c>
      <c r="C68" s="105" t="s">
        <v>634</v>
      </c>
      <c r="D68" s="105" t="s">
        <v>635</v>
      </c>
      <c r="E68" s="105" t="s">
        <v>649</v>
      </c>
      <c r="F68" s="105" t="s">
        <v>1184</v>
      </c>
      <c r="G68" s="107">
        <v>0.82565789473684215</v>
      </c>
      <c r="H68" s="107">
        <v>0.17105263157894737</v>
      </c>
      <c r="I68" s="27">
        <v>3.2894736842105261E-3</v>
      </c>
      <c r="J68" s="27">
        <v>1.6474464579900872E-3</v>
      </c>
      <c r="K68" s="27">
        <v>-8.8455772113943065E-2</v>
      </c>
      <c r="M68" s="105" t="s">
        <v>303</v>
      </c>
      <c r="N68" s="105" t="s">
        <v>304</v>
      </c>
      <c r="O68" s="105" t="s">
        <v>793</v>
      </c>
      <c r="P68" s="105" t="s">
        <v>1145</v>
      </c>
      <c r="Q68" s="105" t="s">
        <v>796</v>
      </c>
      <c r="R68" s="105" t="s">
        <v>1176</v>
      </c>
      <c r="S68" s="107">
        <v>0.68141592920353977</v>
      </c>
      <c r="T68" s="107">
        <v>0.2831858407079646</v>
      </c>
      <c r="U68" s="27">
        <v>3.5398230088495575E-2</v>
      </c>
      <c r="V68" s="27">
        <v>-2.1645021645021689E-2</v>
      </c>
      <c r="W68" s="27">
        <v>-0.11372549019607847</v>
      </c>
    </row>
    <row r="69" spans="1:23" x14ac:dyDescent="0.25">
      <c r="A69" s="105" t="s">
        <v>303</v>
      </c>
      <c r="B69" s="105" t="s">
        <v>304</v>
      </c>
      <c r="C69" s="105" t="s">
        <v>744</v>
      </c>
      <c r="D69" s="105" t="s">
        <v>745</v>
      </c>
      <c r="E69" s="105" t="s">
        <v>759</v>
      </c>
      <c r="F69" s="105" t="s">
        <v>1168</v>
      </c>
      <c r="G69" s="107">
        <v>0.82971014492753625</v>
      </c>
      <c r="H69" s="107">
        <v>0.17028985507246377</v>
      </c>
      <c r="I69" s="27">
        <v>0</v>
      </c>
      <c r="J69" s="27">
        <v>-8.6092715231788075E-2</v>
      </c>
      <c r="K69" s="27">
        <v>-0.19298245614035092</v>
      </c>
      <c r="M69" s="105" t="s">
        <v>303</v>
      </c>
      <c r="N69" s="105" t="s">
        <v>304</v>
      </c>
      <c r="O69" s="105" t="s">
        <v>879</v>
      </c>
      <c r="P69" s="105" t="s">
        <v>1199</v>
      </c>
      <c r="Q69" s="105" t="s">
        <v>877</v>
      </c>
      <c r="R69" s="105" t="s">
        <v>1202</v>
      </c>
      <c r="S69" s="107">
        <v>0.82083862770012705</v>
      </c>
      <c r="T69" s="107">
        <v>0.14040660736975857</v>
      </c>
      <c r="U69" s="27">
        <v>3.8754764930114358E-2</v>
      </c>
      <c r="V69" s="27">
        <v>-3.0191004313000591E-2</v>
      </c>
      <c r="W69" s="27">
        <v>-7.7914469830111299E-2</v>
      </c>
    </row>
    <row r="70" spans="1:23" x14ac:dyDescent="0.25">
      <c r="A70" s="105" t="s">
        <v>303</v>
      </c>
      <c r="B70" s="105" t="s">
        <v>304</v>
      </c>
      <c r="C70" s="105" t="s">
        <v>930</v>
      </c>
      <c r="D70" s="105" t="s">
        <v>1169</v>
      </c>
      <c r="E70" s="105" t="s">
        <v>945</v>
      </c>
      <c r="F70" s="105" t="s">
        <v>1170</v>
      </c>
      <c r="G70" s="107">
        <v>0.83693516699410608</v>
      </c>
      <c r="H70" s="107">
        <v>0.16306483300589392</v>
      </c>
      <c r="I70" s="27">
        <v>0</v>
      </c>
      <c r="J70" s="27">
        <v>-9.7517730496453847E-2</v>
      </c>
      <c r="K70" s="27">
        <v>-0.12542955326460481</v>
      </c>
      <c r="M70" s="105" t="s">
        <v>303</v>
      </c>
      <c r="N70" s="105" t="s">
        <v>304</v>
      </c>
      <c r="O70" s="105" t="s">
        <v>879</v>
      </c>
      <c r="P70" s="105" t="s">
        <v>1199</v>
      </c>
      <c r="Q70" s="105" t="s">
        <v>882</v>
      </c>
      <c r="R70" s="105" t="s">
        <v>1200</v>
      </c>
      <c r="S70" s="107">
        <v>0.80560747663551402</v>
      </c>
      <c r="T70" s="107">
        <v>0.15514018691588785</v>
      </c>
      <c r="U70" s="27">
        <v>3.925233644859813E-2</v>
      </c>
      <c r="V70" s="27">
        <v>-6.1403508771929793E-2</v>
      </c>
      <c r="W70" s="27">
        <v>-0.10385259631490784</v>
      </c>
    </row>
    <row r="71" spans="1:23" x14ac:dyDescent="0.25">
      <c r="A71" s="105" t="s">
        <v>303</v>
      </c>
      <c r="B71" s="105" t="s">
        <v>304</v>
      </c>
      <c r="C71" s="105" t="s">
        <v>1029</v>
      </c>
      <c r="D71" s="105" t="s">
        <v>1030</v>
      </c>
      <c r="E71" s="105" t="s">
        <v>1107</v>
      </c>
      <c r="F71" s="105" t="s">
        <v>24</v>
      </c>
      <c r="G71" s="107">
        <v>0.85689201053555752</v>
      </c>
      <c r="H71" s="107">
        <v>0.1009657594381036</v>
      </c>
      <c r="I71" s="27">
        <v>4.2142230026338892E-2</v>
      </c>
      <c r="J71" s="27">
        <v>-4.526404023470243E-2</v>
      </c>
      <c r="K71" s="27">
        <v>-0.13185975609756095</v>
      </c>
      <c r="M71" s="105" t="s">
        <v>303</v>
      </c>
      <c r="N71" s="105" t="s">
        <v>304</v>
      </c>
      <c r="O71" s="105" t="s">
        <v>1029</v>
      </c>
      <c r="P71" s="105" t="s">
        <v>1030</v>
      </c>
      <c r="Q71" s="105" t="s">
        <v>1107</v>
      </c>
      <c r="R71" s="105" t="s">
        <v>24</v>
      </c>
      <c r="S71" s="107">
        <v>0.85689201053555752</v>
      </c>
      <c r="T71" s="107">
        <v>0.1009657594381036</v>
      </c>
      <c r="U71" s="27">
        <v>4.2142230026338892E-2</v>
      </c>
      <c r="V71" s="27">
        <v>-4.526404023470243E-2</v>
      </c>
      <c r="W71" s="27">
        <v>-0.13185975609756095</v>
      </c>
    </row>
    <row r="72" spans="1:23" x14ac:dyDescent="0.25">
      <c r="A72" s="105" t="s">
        <v>303</v>
      </c>
      <c r="B72" s="105" t="s">
        <v>304</v>
      </c>
      <c r="C72" s="105" t="s">
        <v>930</v>
      </c>
      <c r="D72" s="105" t="s">
        <v>1169</v>
      </c>
      <c r="E72" s="105" t="s">
        <v>928</v>
      </c>
      <c r="F72" s="105" t="s">
        <v>1195</v>
      </c>
      <c r="G72" s="107">
        <v>0.87564766839378239</v>
      </c>
      <c r="H72" s="107">
        <v>0.11269430051813471</v>
      </c>
      <c r="I72" s="27">
        <v>1.1658031088082901E-2</v>
      </c>
      <c r="J72" s="27">
        <v>5.1771117166212521E-2</v>
      </c>
      <c r="K72" s="27">
        <v>-4.4554455445544594E-2</v>
      </c>
      <c r="M72" s="105" t="s">
        <v>303</v>
      </c>
      <c r="N72" s="105" t="s">
        <v>304</v>
      </c>
      <c r="O72" s="105" t="s">
        <v>591</v>
      </c>
      <c r="P72" s="105" t="s">
        <v>1157</v>
      </c>
      <c r="Q72" s="105" t="s">
        <v>612</v>
      </c>
      <c r="R72" s="105" t="s">
        <v>1182</v>
      </c>
      <c r="S72" s="107">
        <v>0.69444444444444442</v>
      </c>
      <c r="T72" s="107">
        <v>0.26328502415458938</v>
      </c>
      <c r="U72" s="27">
        <v>4.2270531400966184E-2</v>
      </c>
      <c r="V72" s="27">
        <v>-1.6627078384798155E-2</v>
      </c>
      <c r="W72" s="27">
        <v>-8.4070796460177011E-2</v>
      </c>
    </row>
    <row r="73" spans="1:23" x14ac:dyDescent="0.25">
      <c r="A73" s="105" t="s">
        <v>303</v>
      </c>
      <c r="B73" s="105" t="s">
        <v>304</v>
      </c>
      <c r="C73" s="105" t="s">
        <v>1029</v>
      </c>
      <c r="D73" s="105" t="s">
        <v>1030</v>
      </c>
      <c r="E73" s="105" t="s">
        <v>1086</v>
      </c>
      <c r="F73" s="105" t="s">
        <v>6</v>
      </c>
      <c r="G73" s="107">
        <v>0.88654781199351707</v>
      </c>
      <c r="H73" s="107">
        <v>8.2658022690437608E-2</v>
      </c>
      <c r="I73" s="27">
        <v>3.0794165316045379E-2</v>
      </c>
      <c r="J73" s="27">
        <v>0.14684014869888484</v>
      </c>
      <c r="K73" s="27">
        <v>5.4700854700854729E-2</v>
      </c>
      <c r="M73" s="105" t="s">
        <v>303</v>
      </c>
      <c r="N73" s="105" t="s">
        <v>304</v>
      </c>
      <c r="O73" s="105" t="s">
        <v>689</v>
      </c>
      <c r="P73" s="105" t="s">
        <v>1138</v>
      </c>
      <c r="Q73" s="105" t="s">
        <v>695</v>
      </c>
      <c r="R73" s="105" t="s">
        <v>310</v>
      </c>
      <c r="S73" s="107">
        <v>0.58525852585258531</v>
      </c>
      <c r="T73" s="107">
        <v>0.37183718371837182</v>
      </c>
      <c r="U73" s="27">
        <v>4.2904290429042903E-2</v>
      </c>
      <c r="V73" s="27">
        <v>-3.9112050739957716E-2</v>
      </c>
      <c r="W73" s="27">
        <v>-9.7318768619662377E-2</v>
      </c>
    </row>
    <row r="74" spans="1:23" x14ac:dyDescent="0.25">
      <c r="A74" s="105" t="s">
        <v>303</v>
      </c>
      <c r="B74" s="105" t="s">
        <v>304</v>
      </c>
      <c r="C74" s="105" t="s">
        <v>1029</v>
      </c>
      <c r="D74" s="105" t="s">
        <v>1030</v>
      </c>
      <c r="E74" s="105" t="s">
        <v>1050</v>
      </c>
      <c r="F74" s="105" t="s">
        <v>1190</v>
      </c>
      <c r="G74" s="107">
        <v>0.91193181818181823</v>
      </c>
      <c r="H74" s="107">
        <v>8.049242424242424E-2</v>
      </c>
      <c r="I74" s="27">
        <v>7.575757575757576E-3</v>
      </c>
      <c r="J74" s="27">
        <v>-3.208065994500453E-2</v>
      </c>
      <c r="K74" s="27">
        <v>-8.4922010398613468E-2</v>
      </c>
      <c r="M74" s="105" t="s">
        <v>303</v>
      </c>
      <c r="N74" s="105" t="s">
        <v>304</v>
      </c>
      <c r="O74" s="105" t="s">
        <v>666</v>
      </c>
      <c r="P74" s="105" t="s">
        <v>1132</v>
      </c>
      <c r="Q74" s="105" t="s">
        <v>684</v>
      </c>
      <c r="R74" s="105" t="s">
        <v>1133</v>
      </c>
      <c r="S74" s="107">
        <v>0.57243816254416957</v>
      </c>
      <c r="T74" s="107">
        <v>0.38162544169611307</v>
      </c>
      <c r="U74" s="27">
        <v>4.5936395759717315E-2</v>
      </c>
      <c r="V74" s="27">
        <v>0.1411290322580645</v>
      </c>
      <c r="W74" s="27">
        <v>-1.0489510489510523E-2</v>
      </c>
    </row>
    <row r="75" spans="1:23" x14ac:dyDescent="0.25">
      <c r="A75" s="105" t="s">
        <v>303</v>
      </c>
      <c r="B75" s="105" t="s">
        <v>304</v>
      </c>
      <c r="C75" s="105" t="s">
        <v>930</v>
      </c>
      <c r="D75" s="105" t="s">
        <v>1169</v>
      </c>
      <c r="E75" s="105" t="s">
        <v>936</v>
      </c>
      <c r="F75" s="105" t="s">
        <v>1203</v>
      </c>
      <c r="G75" s="107">
        <v>0.77192982456140347</v>
      </c>
      <c r="H75" s="107">
        <v>0.17543859649122806</v>
      </c>
      <c r="I75" s="27">
        <v>5.2631578947368418E-2</v>
      </c>
      <c r="J75" s="27">
        <v>-0.85194805194805201</v>
      </c>
      <c r="K75" s="27">
        <v>-0.86986301369863017</v>
      </c>
      <c r="M75" s="105" t="s">
        <v>303</v>
      </c>
      <c r="N75" s="105" t="s">
        <v>304</v>
      </c>
      <c r="O75" s="105" t="s">
        <v>930</v>
      </c>
      <c r="P75" s="105" t="s">
        <v>1169</v>
      </c>
      <c r="Q75" s="105" t="s">
        <v>936</v>
      </c>
      <c r="R75" s="105" t="s">
        <v>1203</v>
      </c>
      <c r="S75" s="107">
        <v>0.77192982456140347</v>
      </c>
      <c r="T75" s="107">
        <v>0.17543859649122806</v>
      </c>
      <c r="U75" s="27">
        <v>5.2631578947368418E-2</v>
      </c>
      <c r="V75" s="27">
        <v>-0.85194805194805201</v>
      </c>
      <c r="W75" s="27">
        <v>-0.86986301369863017</v>
      </c>
    </row>
    <row r="76" spans="1:23" x14ac:dyDescent="0.25">
      <c r="A76" s="105" t="s">
        <v>303</v>
      </c>
      <c r="B76" s="105" t="s">
        <v>304</v>
      </c>
      <c r="C76" s="105" t="s">
        <v>666</v>
      </c>
      <c r="D76" s="105" t="s">
        <v>1132</v>
      </c>
      <c r="E76" s="105" t="s">
        <v>681</v>
      </c>
      <c r="F76" s="105" t="s">
        <v>1204</v>
      </c>
      <c r="G76" s="107">
        <v>0.58595194085027724</v>
      </c>
      <c r="H76" s="107">
        <v>0.36044362292051757</v>
      </c>
      <c r="I76" s="27">
        <v>5.3604436229205174E-2</v>
      </c>
      <c r="J76" s="27">
        <v>0</v>
      </c>
      <c r="K76" s="27">
        <v>-9.8333333333333384E-2</v>
      </c>
      <c r="M76" s="105" t="s">
        <v>303</v>
      </c>
      <c r="N76" s="105" t="s">
        <v>304</v>
      </c>
      <c r="O76" s="105" t="s">
        <v>666</v>
      </c>
      <c r="P76" s="105" t="s">
        <v>1132</v>
      </c>
      <c r="Q76" s="105" t="s">
        <v>681</v>
      </c>
      <c r="R76" s="105" t="s">
        <v>1204</v>
      </c>
      <c r="S76" s="107">
        <v>0.58595194085027724</v>
      </c>
      <c r="T76" s="107">
        <v>0.36044362292051757</v>
      </c>
      <c r="U76" s="27">
        <v>5.3604436229205174E-2</v>
      </c>
      <c r="V76" s="27">
        <v>0</v>
      </c>
      <c r="W76" s="27">
        <v>-9.8333333333333384E-2</v>
      </c>
    </row>
    <row r="77" spans="1:23" x14ac:dyDescent="0.25">
      <c r="A77" s="105" t="s">
        <v>303</v>
      </c>
      <c r="B77" s="105" t="s">
        <v>304</v>
      </c>
      <c r="C77" s="105" t="s">
        <v>1029</v>
      </c>
      <c r="D77" s="105" t="s">
        <v>1030</v>
      </c>
      <c r="E77" s="105" t="s">
        <v>1110</v>
      </c>
      <c r="F77" s="105" t="s">
        <v>1205</v>
      </c>
      <c r="G77" s="107">
        <v>0.81885397412199634</v>
      </c>
      <c r="H77" s="107">
        <v>0.1256931608133087</v>
      </c>
      <c r="I77" s="27">
        <v>5.545286506469501E-2</v>
      </c>
      <c r="J77" s="27">
        <v>-0.16383307573415762</v>
      </c>
      <c r="K77" s="27">
        <v>-0.22824536376604854</v>
      </c>
      <c r="M77" s="105" t="s">
        <v>303</v>
      </c>
      <c r="N77" s="105" t="s">
        <v>304</v>
      </c>
      <c r="O77" s="105" t="s">
        <v>1029</v>
      </c>
      <c r="P77" s="105" t="s">
        <v>1030</v>
      </c>
      <c r="Q77" s="105" t="s">
        <v>1110</v>
      </c>
      <c r="R77" s="105" t="s">
        <v>1205</v>
      </c>
      <c r="S77" s="107">
        <v>0.81885397412199634</v>
      </c>
      <c r="T77" s="107">
        <v>0.1256931608133087</v>
      </c>
      <c r="U77" s="27">
        <v>5.545286506469501E-2</v>
      </c>
      <c r="V77" s="27">
        <v>-0.16383307573415762</v>
      </c>
      <c r="W77" s="27">
        <v>-0.22824536376604854</v>
      </c>
    </row>
    <row r="78" spans="1:23" x14ac:dyDescent="0.25">
      <c r="A78" s="105" t="s">
        <v>303</v>
      </c>
      <c r="B78" s="105" t="s">
        <v>304</v>
      </c>
      <c r="C78" s="105" t="s">
        <v>666</v>
      </c>
      <c r="D78" s="105" t="s">
        <v>1132</v>
      </c>
      <c r="E78" s="105" t="s">
        <v>675</v>
      </c>
      <c r="F78" s="105" t="s">
        <v>369</v>
      </c>
      <c r="G78" s="107">
        <v>0.77894736842105261</v>
      </c>
      <c r="H78" s="107">
        <v>0.162406015037594</v>
      </c>
      <c r="I78" s="27">
        <v>5.8646616541353384E-2</v>
      </c>
      <c r="J78" s="27">
        <v>3.90625E-2</v>
      </c>
      <c r="K78" s="27">
        <v>-7.3816155988857934E-2</v>
      </c>
      <c r="M78" s="105" t="s">
        <v>303</v>
      </c>
      <c r="N78" s="105" t="s">
        <v>304</v>
      </c>
      <c r="O78" s="105" t="s">
        <v>666</v>
      </c>
      <c r="P78" s="105" t="s">
        <v>1132</v>
      </c>
      <c r="Q78" s="105" t="s">
        <v>675</v>
      </c>
      <c r="R78" s="105" t="s">
        <v>369</v>
      </c>
      <c r="S78" s="107">
        <v>0.77894736842105261</v>
      </c>
      <c r="T78" s="107">
        <v>0.162406015037594</v>
      </c>
      <c r="U78" s="27">
        <v>5.8646616541353384E-2</v>
      </c>
      <c r="V78" s="27">
        <v>3.90625E-2</v>
      </c>
      <c r="W78" s="27">
        <v>-7.3816155988857934E-2</v>
      </c>
    </row>
    <row r="79" spans="1:23" x14ac:dyDescent="0.25">
      <c r="A79" s="105" t="s">
        <v>303</v>
      </c>
      <c r="B79" s="105" t="s">
        <v>304</v>
      </c>
      <c r="C79" s="105" t="s">
        <v>879</v>
      </c>
      <c r="D79" s="105" t="s">
        <v>1199</v>
      </c>
      <c r="E79" s="105" t="s">
        <v>888</v>
      </c>
      <c r="F79" s="105" t="s">
        <v>1206</v>
      </c>
      <c r="G79" s="107">
        <v>0.77535101404056161</v>
      </c>
      <c r="H79" s="107">
        <v>0.16380655226209048</v>
      </c>
      <c r="I79" s="27">
        <v>6.0842433697347896E-2</v>
      </c>
      <c r="J79" s="27">
        <v>-0.1664499349804941</v>
      </c>
      <c r="K79" s="27">
        <v>-0.23325358851674638</v>
      </c>
      <c r="M79" s="105" t="s">
        <v>303</v>
      </c>
      <c r="N79" s="105" t="s">
        <v>304</v>
      </c>
      <c r="O79" s="105" t="s">
        <v>879</v>
      </c>
      <c r="P79" s="105" t="s">
        <v>1199</v>
      </c>
      <c r="Q79" s="105" t="s">
        <v>888</v>
      </c>
      <c r="R79" s="105" t="s">
        <v>1206</v>
      </c>
      <c r="S79" s="107">
        <v>0.77535101404056161</v>
      </c>
      <c r="T79" s="107">
        <v>0.16380655226209048</v>
      </c>
      <c r="U79" s="27">
        <v>6.0842433697347896E-2</v>
      </c>
      <c r="V79" s="27">
        <v>-0.1664499349804941</v>
      </c>
      <c r="W79" s="27">
        <v>-0.23325358851674638</v>
      </c>
    </row>
    <row r="80" spans="1:23" x14ac:dyDescent="0.25">
      <c r="A80" s="105" t="s">
        <v>303</v>
      </c>
      <c r="B80" s="105" t="s">
        <v>304</v>
      </c>
      <c r="C80" s="105" t="s">
        <v>1029</v>
      </c>
      <c r="D80" s="105" t="s">
        <v>1030</v>
      </c>
      <c r="E80" s="105" t="s">
        <v>1053</v>
      </c>
      <c r="F80" s="105" t="s">
        <v>11</v>
      </c>
      <c r="G80" s="107">
        <v>0.8264401772525849</v>
      </c>
      <c r="H80" s="107">
        <v>0.11152141802067947</v>
      </c>
      <c r="I80" s="27">
        <v>6.2038404726735601E-2</v>
      </c>
      <c r="J80" s="27">
        <v>-1.7416545718432541E-2</v>
      </c>
      <c r="K80" s="27">
        <v>-0.10979618671926361</v>
      </c>
      <c r="M80" s="105" t="s">
        <v>303</v>
      </c>
      <c r="N80" s="105" t="s">
        <v>304</v>
      </c>
      <c r="O80" s="105" t="s">
        <v>1029</v>
      </c>
      <c r="P80" s="105" t="s">
        <v>1030</v>
      </c>
      <c r="Q80" s="105" t="s">
        <v>1053</v>
      </c>
      <c r="R80" s="105" t="s">
        <v>11</v>
      </c>
      <c r="S80" s="107">
        <v>0.8264401772525849</v>
      </c>
      <c r="T80" s="107">
        <v>0.11152141802067947</v>
      </c>
      <c r="U80" s="27">
        <v>6.2038404726735601E-2</v>
      </c>
      <c r="V80" s="27">
        <v>-1.7416545718432541E-2</v>
      </c>
      <c r="W80" s="27">
        <v>-0.10979618671926361</v>
      </c>
    </row>
    <row r="81" spans="1:23" x14ac:dyDescent="0.25">
      <c r="A81" s="105" t="s">
        <v>303</v>
      </c>
      <c r="B81" s="105" t="s">
        <v>304</v>
      </c>
      <c r="C81" s="105" t="s">
        <v>1029</v>
      </c>
      <c r="D81" s="105" t="s">
        <v>1030</v>
      </c>
      <c r="E81" s="105" t="s">
        <v>1098</v>
      </c>
      <c r="F81" s="105" t="s">
        <v>7</v>
      </c>
      <c r="G81" s="107">
        <v>0.79365079365079361</v>
      </c>
      <c r="H81" s="107">
        <v>0.14285714285714285</v>
      </c>
      <c r="I81" s="27">
        <v>6.3492063492063489E-2</v>
      </c>
      <c r="J81" s="27">
        <v>-0.95989815404201151</v>
      </c>
      <c r="K81" s="27">
        <v>-0.96156192800488105</v>
      </c>
      <c r="M81" s="105" t="s">
        <v>303</v>
      </c>
      <c r="N81" s="105" t="s">
        <v>304</v>
      </c>
      <c r="O81" s="105" t="s">
        <v>1029</v>
      </c>
      <c r="P81" s="105" t="s">
        <v>1030</v>
      </c>
      <c r="Q81" s="105" t="s">
        <v>1098</v>
      </c>
      <c r="R81" s="105" t="s">
        <v>7</v>
      </c>
      <c r="S81" s="107">
        <v>0.79365079365079361</v>
      </c>
      <c r="T81" s="107">
        <v>0.14285714285714285</v>
      </c>
      <c r="U81" s="27">
        <v>6.3492063492063489E-2</v>
      </c>
      <c r="V81" s="27">
        <v>-0.95989815404201151</v>
      </c>
      <c r="W81" s="27">
        <v>-0.96156192800488105</v>
      </c>
    </row>
    <row r="82" spans="1:23" x14ac:dyDescent="0.25">
      <c r="A82" s="105" t="s">
        <v>303</v>
      </c>
      <c r="B82" s="105" t="s">
        <v>304</v>
      </c>
      <c r="C82" s="105" t="s">
        <v>904</v>
      </c>
      <c r="D82" s="105" t="s">
        <v>1207</v>
      </c>
      <c r="E82" s="105" t="s">
        <v>902</v>
      </c>
      <c r="F82" s="105" t="s">
        <v>1208</v>
      </c>
      <c r="G82" s="107">
        <v>0.72727272727272729</v>
      </c>
      <c r="H82" s="107">
        <v>0.20909090909090908</v>
      </c>
      <c r="I82" s="27">
        <v>6.363636363636363E-2</v>
      </c>
      <c r="J82" s="27">
        <v>-0.12698412698412698</v>
      </c>
      <c r="K82" s="27">
        <v>-0.18316831683168322</v>
      </c>
      <c r="M82" s="105" t="s">
        <v>303</v>
      </c>
      <c r="N82" s="105" t="s">
        <v>304</v>
      </c>
      <c r="O82" s="105" t="s">
        <v>904</v>
      </c>
      <c r="P82" s="105" t="s">
        <v>1207</v>
      </c>
      <c r="Q82" s="105" t="s">
        <v>902</v>
      </c>
      <c r="R82" s="105" t="s">
        <v>1208</v>
      </c>
      <c r="S82" s="107">
        <v>0.72727272727272729</v>
      </c>
      <c r="T82" s="107">
        <v>0.20909090909090908</v>
      </c>
      <c r="U82" s="27">
        <v>6.363636363636363E-2</v>
      </c>
      <c r="V82" s="27">
        <v>-0.12698412698412698</v>
      </c>
      <c r="W82" s="27">
        <v>-0.18316831683168322</v>
      </c>
    </row>
    <row r="83" spans="1:23" x14ac:dyDescent="0.25">
      <c r="A83" s="105" t="s">
        <v>303</v>
      </c>
      <c r="B83" s="105" t="s">
        <v>304</v>
      </c>
      <c r="C83" s="105" t="s">
        <v>893</v>
      </c>
      <c r="D83" s="105" t="s">
        <v>1209</v>
      </c>
      <c r="E83" s="105" t="s">
        <v>891</v>
      </c>
      <c r="F83" s="105" t="s">
        <v>1210</v>
      </c>
      <c r="G83" s="107">
        <v>0.67653936087295397</v>
      </c>
      <c r="H83" s="107">
        <v>0.2572096648480125</v>
      </c>
      <c r="I83" s="27">
        <v>6.6250974279033509E-2</v>
      </c>
      <c r="J83" s="27">
        <v>-6.8264342774146725E-2</v>
      </c>
      <c r="K83" s="27">
        <v>-0.10529986052998608</v>
      </c>
      <c r="M83" s="105" t="s">
        <v>303</v>
      </c>
      <c r="N83" s="105" t="s">
        <v>304</v>
      </c>
      <c r="O83" s="105" t="s">
        <v>893</v>
      </c>
      <c r="P83" s="105" t="s">
        <v>1209</v>
      </c>
      <c r="Q83" s="105" t="s">
        <v>891</v>
      </c>
      <c r="R83" s="105" t="s">
        <v>1210</v>
      </c>
      <c r="S83" s="107">
        <v>0.67653936087295397</v>
      </c>
      <c r="T83" s="107">
        <v>0.2572096648480125</v>
      </c>
      <c r="U83" s="27">
        <v>6.6250974279033509E-2</v>
      </c>
      <c r="V83" s="27">
        <v>-6.8264342774146725E-2</v>
      </c>
      <c r="W83" s="27">
        <v>-0.10529986052998608</v>
      </c>
    </row>
    <row r="84" spans="1:23" x14ac:dyDescent="0.25">
      <c r="A84" s="105" t="s">
        <v>303</v>
      </c>
      <c r="B84" s="105" t="s">
        <v>304</v>
      </c>
      <c r="C84" s="105" t="s">
        <v>904</v>
      </c>
      <c r="D84" s="105" t="s">
        <v>1207</v>
      </c>
      <c r="E84" s="105" t="s">
        <v>916</v>
      </c>
      <c r="F84" s="105" t="s">
        <v>1211</v>
      </c>
      <c r="G84" s="107">
        <v>0.67670682730923692</v>
      </c>
      <c r="H84" s="107">
        <v>0.25702811244979917</v>
      </c>
      <c r="I84" s="27">
        <v>6.6265060240963861E-2</v>
      </c>
      <c r="J84" s="27">
        <v>-0.11387900355871883</v>
      </c>
      <c r="K84" s="27">
        <v>-0.15878378378378377</v>
      </c>
      <c r="M84" s="105" t="s">
        <v>303</v>
      </c>
      <c r="N84" s="105" t="s">
        <v>304</v>
      </c>
      <c r="O84" s="105" t="s">
        <v>904</v>
      </c>
      <c r="P84" s="105" t="s">
        <v>1207</v>
      </c>
      <c r="Q84" s="105" t="s">
        <v>916</v>
      </c>
      <c r="R84" s="105" t="s">
        <v>1211</v>
      </c>
      <c r="S84" s="107">
        <v>0.67670682730923692</v>
      </c>
      <c r="T84" s="107">
        <v>0.25702811244979917</v>
      </c>
      <c r="U84" s="27">
        <v>6.6265060240963861E-2</v>
      </c>
      <c r="V84" s="27">
        <v>-0.11387900355871883</v>
      </c>
      <c r="W84" s="27">
        <v>-0.15878378378378377</v>
      </c>
    </row>
    <row r="85" spans="1:23" x14ac:dyDescent="0.25">
      <c r="A85" s="105" t="s">
        <v>303</v>
      </c>
      <c r="B85" s="105" t="s">
        <v>304</v>
      </c>
      <c r="C85" s="105" t="s">
        <v>904</v>
      </c>
      <c r="D85" s="105" t="s">
        <v>1207</v>
      </c>
      <c r="E85" s="105" t="s">
        <v>922</v>
      </c>
      <c r="F85" s="105" t="s">
        <v>1212</v>
      </c>
      <c r="G85" s="107">
        <v>0.63591022443890277</v>
      </c>
      <c r="H85" s="107">
        <v>0.29426433915211969</v>
      </c>
      <c r="I85" s="27">
        <v>6.9825436408977551E-2</v>
      </c>
      <c r="J85" s="27">
        <v>2.5575447570332477E-2</v>
      </c>
      <c r="K85" s="27">
        <v>-8.4474885844748826E-2</v>
      </c>
      <c r="M85" s="105" t="s">
        <v>303</v>
      </c>
      <c r="N85" s="105" t="s">
        <v>304</v>
      </c>
      <c r="O85" s="105" t="s">
        <v>904</v>
      </c>
      <c r="P85" s="105" t="s">
        <v>1207</v>
      </c>
      <c r="Q85" s="105" t="s">
        <v>922</v>
      </c>
      <c r="R85" s="105" t="s">
        <v>1212</v>
      </c>
      <c r="S85" s="107">
        <v>0.63591022443890277</v>
      </c>
      <c r="T85" s="107">
        <v>0.29426433915211969</v>
      </c>
      <c r="U85" s="27">
        <v>6.9825436408977551E-2</v>
      </c>
      <c r="V85" s="27">
        <v>2.5575447570332477E-2</v>
      </c>
      <c r="W85" s="27">
        <v>-8.4474885844748826E-2</v>
      </c>
    </row>
    <row r="86" spans="1:23" x14ac:dyDescent="0.25">
      <c r="A86" s="105" t="s">
        <v>303</v>
      </c>
      <c r="B86" s="105" t="s">
        <v>304</v>
      </c>
      <c r="C86" s="105" t="s">
        <v>1029</v>
      </c>
      <c r="D86" s="105" t="s">
        <v>1030</v>
      </c>
      <c r="E86" s="105" t="s">
        <v>1101</v>
      </c>
      <c r="F86" s="105" t="s">
        <v>22</v>
      </c>
      <c r="G86" s="107">
        <v>0.75438596491228072</v>
      </c>
      <c r="H86" s="107">
        <v>0.17543859649122806</v>
      </c>
      <c r="I86" s="27">
        <v>7.0175438596491224E-2</v>
      </c>
      <c r="J86" s="27">
        <v>-0.94951284322409213</v>
      </c>
      <c r="K86" s="27">
        <v>-0.95436349079263416</v>
      </c>
      <c r="M86" s="105" t="s">
        <v>303</v>
      </c>
      <c r="N86" s="105" t="s">
        <v>304</v>
      </c>
      <c r="O86" s="105" t="s">
        <v>1029</v>
      </c>
      <c r="P86" s="105" t="s">
        <v>1030</v>
      </c>
      <c r="Q86" s="105" t="s">
        <v>1101</v>
      </c>
      <c r="R86" s="105" t="s">
        <v>22</v>
      </c>
      <c r="S86" s="107">
        <v>0.75438596491228072</v>
      </c>
      <c r="T86" s="107">
        <v>0.17543859649122806</v>
      </c>
      <c r="U86" s="27">
        <v>7.0175438596491224E-2</v>
      </c>
      <c r="V86" s="27">
        <v>-0.94951284322409213</v>
      </c>
      <c r="W86" s="27">
        <v>-0.95436349079263416</v>
      </c>
    </row>
    <row r="87" spans="1:23" x14ac:dyDescent="0.25">
      <c r="A87" s="105" t="s">
        <v>303</v>
      </c>
      <c r="B87" s="105" t="s">
        <v>304</v>
      </c>
      <c r="C87" s="105" t="s">
        <v>968</v>
      </c>
      <c r="D87" s="105" t="s">
        <v>969</v>
      </c>
      <c r="E87" s="105" t="s">
        <v>986</v>
      </c>
      <c r="F87" s="105" t="s">
        <v>1213</v>
      </c>
      <c r="G87" s="107">
        <v>0.7857142857142857</v>
      </c>
      <c r="H87" s="107">
        <v>0.14285714285714285</v>
      </c>
      <c r="I87" s="27">
        <v>7.1428571428571425E-2</v>
      </c>
      <c r="J87" s="27">
        <v>-0.97809076682316121</v>
      </c>
      <c r="K87" s="27">
        <v>-0.97997138769670955</v>
      </c>
      <c r="M87" s="105" t="s">
        <v>303</v>
      </c>
      <c r="N87" s="105" t="s">
        <v>304</v>
      </c>
      <c r="O87" s="105" t="s">
        <v>968</v>
      </c>
      <c r="P87" s="105" t="s">
        <v>969</v>
      </c>
      <c r="Q87" s="105" t="s">
        <v>986</v>
      </c>
      <c r="R87" s="105" t="s">
        <v>1213</v>
      </c>
      <c r="S87" s="107">
        <v>0.7857142857142857</v>
      </c>
      <c r="T87" s="107">
        <v>0.14285714285714285</v>
      </c>
      <c r="U87" s="27">
        <v>7.1428571428571425E-2</v>
      </c>
      <c r="V87" s="27">
        <v>-0.97809076682316121</v>
      </c>
      <c r="W87" s="27">
        <v>-0.97997138769670955</v>
      </c>
    </row>
    <row r="88" spans="1:23" x14ac:dyDescent="0.25">
      <c r="A88" s="105" t="s">
        <v>303</v>
      </c>
      <c r="B88" s="105" t="s">
        <v>304</v>
      </c>
      <c r="C88" s="105" t="s">
        <v>1029</v>
      </c>
      <c r="D88" s="105" t="s">
        <v>1030</v>
      </c>
      <c r="E88" s="105" t="s">
        <v>1044</v>
      </c>
      <c r="F88" s="105" t="s">
        <v>21</v>
      </c>
      <c r="G88" s="107">
        <v>0.87201365187713309</v>
      </c>
      <c r="H88" s="107">
        <v>5.6313993174061432E-2</v>
      </c>
      <c r="I88" s="27">
        <v>7.1672354948805458E-2</v>
      </c>
      <c r="J88" s="27">
        <v>-5.3311793214862679E-2</v>
      </c>
      <c r="K88" s="27">
        <v>-0.16405135520684733</v>
      </c>
      <c r="M88" s="105" t="s">
        <v>303</v>
      </c>
      <c r="N88" s="105" t="s">
        <v>304</v>
      </c>
      <c r="O88" s="105" t="s">
        <v>1029</v>
      </c>
      <c r="P88" s="105" t="s">
        <v>1030</v>
      </c>
      <c r="Q88" s="105" t="s">
        <v>1044</v>
      </c>
      <c r="R88" s="105" t="s">
        <v>21</v>
      </c>
      <c r="S88" s="107">
        <v>0.87201365187713309</v>
      </c>
      <c r="T88" s="107">
        <v>5.6313993174061432E-2</v>
      </c>
      <c r="U88" s="27">
        <v>7.1672354948805458E-2</v>
      </c>
      <c r="V88" s="27">
        <v>-5.3311793214862679E-2</v>
      </c>
      <c r="W88" s="27">
        <v>-0.16405135520684733</v>
      </c>
    </row>
    <row r="89" spans="1:23" x14ac:dyDescent="0.25">
      <c r="A89" s="105" t="s">
        <v>303</v>
      </c>
      <c r="B89" s="105" t="s">
        <v>304</v>
      </c>
      <c r="C89" s="105" t="s">
        <v>666</v>
      </c>
      <c r="D89" s="105" t="s">
        <v>1132</v>
      </c>
      <c r="E89" s="105" t="s">
        <v>672</v>
      </c>
      <c r="F89" s="105" t="s">
        <v>1214</v>
      </c>
      <c r="G89" s="107">
        <v>0.64118895966029721</v>
      </c>
      <c r="H89" s="107">
        <v>0.28450106157112526</v>
      </c>
      <c r="I89" s="27">
        <v>7.4309978768577492E-2</v>
      </c>
      <c r="J89" s="27">
        <v>-4.2682926829268331E-2</v>
      </c>
      <c r="K89" s="27">
        <v>-0.1693121693121693</v>
      </c>
      <c r="M89" s="105" t="s">
        <v>303</v>
      </c>
      <c r="N89" s="105" t="s">
        <v>304</v>
      </c>
      <c r="O89" s="105" t="s">
        <v>666</v>
      </c>
      <c r="P89" s="105" t="s">
        <v>1132</v>
      </c>
      <c r="Q89" s="105" t="s">
        <v>672</v>
      </c>
      <c r="R89" s="105" t="s">
        <v>1214</v>
      </c>
      <c r="S89" s="107">
        <v>0.64118895966029721</v>
      </c>
      <c r="T89" s="107">
        <v>0.28450106157112526</v>
      </c>
      <c r="U89" s="27">
        <v>7.4309978768577492E-2</v>
      </c>
      <c r="V89" s="27">
        <v>-4.2682926829268331E-2</v>
      </c>
      <c r="W89" s="27">
        <v>-0.1693121693121693</v>
      </c>
    </row>
    <row r="90" spans="1:23" x14ac:dyDescent="0.25">
      <c r="A90" s="105" t="s">
        <v>303</v>
      </c>
      <c r="B90" s="105" t="s">
        <v>304</v>
      </c>
      <c r="C90" s="105" t="s">
        <v>519</v>
      </c>
      <c r="D90" s="105" t="s">
        <v>520</v>
      </c>
      <c r="E90" s="105" t="s">
        <v>537</v>
      </c>
      <c r="F90" s="105" t="s">
        <v>1215</v>
      </c>
      <c r="G90" s="107">
        <v>0.61904761904761907</v>
      </c>
      <c r="H90" s="107">
        <v>0.30576441102756891</v>
      </c>
      <c r="I90" s="27">
        <v>7.5187969924812026E-2</v>
      </c>
      <c r="J90" s="27">
        <v>-2.6829268292682951E-2</v>
      </c>
      <c r="K90" s="27">
        <v>-8.4862385321100908E-2</v>
      </c>
      <c r="M90" s="105" t="s">
        <v>303</v>
      </c>
      <c r="N90" s="105" t="s">
        <v>304</v>
      </c>
      <c r="O90" s="105" t="s">
        <v>519</v>
      </c>
      <c r="P90" s="105" t="s">
        <v>520</v>
      </c>
      <c r="Q90" s="105" t="s">
        <v>537</v>
      </c>
      <c r="R90" s="105" t="s">
        <v>1215</v>
      </c>
      <c r="S90" s="107">
        <v>0.61904761904761907</v>
      </c>
      <c r="T90" s="107">
        <v>0.30576441102756891</v>
      </c>
      <c r="U90" s="27">
        <v>7.5187969924812026E-2</v>
      </c>
      <c r="V90" s="27">
        <v>-2.6829268292682951E-2</v>
      </c>
      <c r="W90" s="27">
        <v>-8.4862385321100908E-2</v>
      </c>
    </row>
    <row r="91" spans="1:23" x14ac:dyDescent="0.25">
      <c r="A91" s="105" t="s">
        <v>303</v>
      </c>
      <c r="B91" s="105" t="s">
        <v>304</v>
      </c>
      <c r="C91" s="105" t="s">
        <v>930</v>
      </c>
      <c r="D91" s="105" t="s">
        <v>1169</v>
      </c>
      <c r="E91" s="105" t="s">
        <v>942</v>
      </c>
      <c r="F91" s="105" t="s">
        <v>1216</v>
      </c>
      <c r="G91" s="107">
        <v>0.72727272727272729</v>
      </c>
      <c r="H91" s="107">
        <v>0.19696969696969696</v>
      </c>
      <c r="I91" s="27">
        <v>7.575757575757576E-2</v>
      </c>
      <c r="J91" s="27">
        <v>-0.85034013605442182</v>
      </c>
      <c r="K91" s="27">
        <v>-0.86335403726708071</v>
      </c>
      <c r="M91" s="105" t="s">
        <v>303</v>
      </c>
      <c r="N91" s="105" t="s">
        <v>304</v>
      </c>
      <c r="O91" s="105" t="s">
        <v>930</v>
      </c>
      <c r="P91" s="105" t="s">
        <v>1169</v>
      </c>
      <c r="Q91" s="105" t="s">
        <v>942</v>
      </c>
      <c r="R91" s="105" t="s">
        <v>1216</v>
      </c>
      <c r="S91" s="107">
        <v>0.72727272727272729</v>
      </c>
      <c r="T91" s="107">
        <v>0.19696969696969696</v>
      </c>
      <c r="U91" s="27">
        <v>7.575757575757576E-2</v>
      </c>
      <c r="V91" s="27">
        <v>-0.85034013605442182</v>
      </c>
      <c r="W91" s="27">
        <v>-0.86335403726708071</v>
      </c>
    </row>
    <row r="92" spans="1:23" x14ac:dyDescent="0.25">
      <c r="A92" s="105" t="s">
        <v>303</v>
      </c>
      <c r="B92" s="105" t="s">
        <v>304</v>
      </c>
      <c r="C92" s="105" t="s">
        <v>1029</v>
      </c>
      <c r="D92" s="105" t="s">
        <v>1030</v>
      </c>
      <c r="E92" s="105" t="s">
        <v>1083</v>
      </c>
      <c r="F92" s="105" t="s">
        <v>12</v>
      </c>
      <c r="G92" s="107">
        <v>0.85983263598326365</v>
      </c>
      <c r="H92" s="107">
        <v>5.4393305439330547E-2</v>
      </c>
      <c r="I92" s="27">
        <v>8.5774058577405859E-2</v>
      </c>
      <c r="J92" s="27">
        <v>-0.28120300751879701</v>
      </c>
      <c r="K92" s="27">
        <v>-0.36351531291611183</v>
      </c>
      <c r="M92" s="105" t="s">
        <v>303</v>
      </c>
      <c r="N92" s="105" t="s">
        <v>304</v>
      </c>
      <c r="O92" s="105" t="s">
        <v>1029</v>
      </c>
      <c r="P92" s="105" t="s">
        <v>1030</v>
      </c>
      <c r="Q92" s="105" t="s">
        <v>1083</v>
      </c>
      <c r="R92" s="105" t="s">
        <v>12</v>
      </c>
      <c r="S92" s="107">
        <v>0.85983263598326365</v>
      </c>
      <c r="T92" s="107">
        <v>5.4393305439330547E-2</v>
      </c>
      <c r="U92" s="27">
        <v>8.5774058577405859E-2</v>
      </c>
      <c r="V92" s="27">
        <v>-0.28120300751879701</v>
      </c>
      <c r="W92" s="27">
        <v>-0.36351531291611183</v>
      </c>
    </row>
    <row r="93" spans="1:23" x14ac:dyDescent="0.25">
      <c r="A93" s="105" t="s">
        <v>303</v>
      </c>
      <c r="B93" s="105" t="s">
        <v>304</v>
      </c>
      <c r="C93" s="105" t="s">
        <v>689</v>
      </c>
      <c r="D93" s="105" t="s">
        <v>1138</v>
      </c>
      <c r="E93" s="105" t="s">
        <v>687</v>
      </c>
      <c r="F93" s="105" t="s">
        <v>1217</v>
      </c>
      <c r="G93" s="107">
        <v>0.69699499165275458</v>
      </c>
      <c r="H93" s="107">
        <v>0.21368948247078465</v>
      </c>
      <c r="I93" s="27">
        <v>8.9315525876460772E-2</v>
      </c>
      <c r="J93" s="27">
        <v>-0.1396768402154398</v>
      </c>
      <c r="K93" s="27">
        <v>-0.19624287151962427</v>
      </c>
      <c r="M93" s="105" t="s">
        <v>303</v>
      </c>
      <c r="N93" s="105" t="s">
        <v>304</v>
      </c>
      <c r="O93" s="105" t="s">
        <v>689</v>
      </c>
      <c r="P93" s="105" t="s">
        <v>1138</v>
      </c>
      <c r="Q93" s="105" t="s">
        <v>687</v>
      </c>
      <c r="R93" s="105" t="s">
        <v>1217</v>
      </c>
      <c r="S93" s="107">
        <v>0.69699499165275458</v>
      </c>
      <c r="T93" s="107">
        <v>0.21368948247078465</v>
      </c>
      <c r="U93" s="27">
        <v>8.9315525876460772E-2</v>
      </c>
      <c r="V93" s="27">
        <v>-0.1396768402154398</v>
      </c>
      <c r="W93" s="27">
        <v>-0.19624287151962427</v>
      </c>
    </row>
    <row r="94" spans="1:23" x14ac:dyDescent="0.25">
      <c r="A94" s="105" t="s">
        <v>303</v>
      </c>
      <c r="B94" s="105" t="s">
        <v>304</v>
      </c>
      <c r="C94" s="105" t="s">
        <v>689</v>
      </c>
      <c r="D94" s="105" t="s">
        <v>1138</v>
      </c>
      <c r="E94" s="105" t="s">
        <v>698</v>
      </c>
      <c r="F94" s="105" t="s">
        <v>1218</v>
      </c>
      <c r="G94" s="107">
        <v>0.67259786476868333</v>
      </c>
      <c r="H94" s="107">
        <v>0.23724792408066431</v>
      </c>
      <c r="I94" s="27">
        <v>9.0154211150652433E-2</v>
      </c>
      <c r="J94" s="27">
        <v>-0.57164634146341464</v>
      </c>
      <c r="K94" s="27">
        <v>-0.59742120343839544</v>
      </c>
      <c r="M94" s="105" t="s">
        <v>303</v>
      </c>
      <c r="N94" s="105" t="s">
        <v>304</v>
      </c>
      <c r="O94" s="105" t="s">
        <v>689</v>
      </c>
      <c r="P94" s="105" t="s">
        <v>1138</v>
      </c>
      <c r="Q94" s="105" t="s">
        <v>698</v>
      </c>
      <c r="R94" s="105" t="s">
        <v>1218</v>
      </c>
      <c r="S94" s="107">
        <v>0.67259786476868333</v>
      </c>
      <c r="T94" s="107">
        <v>0.23724792408066431</v>
      </c>
      <c r="U94" s="27">
        <v>9.0154211150652433E-2</v>
      </c>
      <c r="V94" s="27">
        <v>-0.57164634146341464</v>
      </c>
      <c r="W94" s="27">
        <v>-0.59742120343839544</v>
      </c>
    </row>
    <row r="95" spans="1:23" x14ac:dyDescent="0.25">
      <c r="A95" s="105" t="s">
        <v>303</v>
      </c>
      <c r="B95" s="105" t="s">
        <v>304</v>
      </c>
      <c r="C95" s="105" t="s">
        <v>904</v>
      </c>
      <c r="D95" s="105" t="s">
        <v>1207</v>
      </c>
      <c r="E95" s="105" t="s">
        <v>907</v>
      </c>
      <c r="F95" s="105" t="s">
        <v>1219</v>
      </c>
      <c r="G95" s="107">
        <v>0.69020501138952162</v>
      </c>
      <c r="H95" s="107">
        <v>0.20273348519362186</v>
      </c>
      <c r="I95" s="27">
        <v>0.1070615034168565</v>
      </c>
      <c r="J95" s="27">
        <v>1.1520737327188835E-2</v>
      </c>
      <c r="K95" s="27">
        <v>-0.12549800796812749</v>
      </c>
      <c r="M95" s="105" t="s">
        <v>303</v>
      </c>
      <c r="N95" s="105" t="s">
        <v>304</v>
      </c>
      <c r="O95" s="105" t="s">
        <v>904</v>
      </c>
      <c r="P95" s="105" t="s">
        <v>1207</v>
      </c>
      <c r="Q95" s="105" t="s">
        <v>907</v>
      </c>
      <c r="R95" s="105" t="s">
        <v>1219</v>
      </c>
      <c r="S95" s="107">
        <v>0.69020501138952162</v>
      </c>
      <c r="T95" s="107">
        <v>0.20273348519362186</v>
      </c>
      <c r="U95" s="27">
        <v>0.1070615034168565</v>
      </c>
      <c r="V95" s="27">
        <v>1.1520737327188835E-2</v>
      </c>
      <c r="W95" s="27">
        <v>-0.12549800796812749</v>
      </c>
    </row>
    <row r="96" spans="1:23" x14ac:dyDescent="0.25">
      <c r="A96" s="105" t="s">
        <v>303</v>
      </c>
      <c r="B96" s="105" t="s">
        <v>304</v>
      </c>
      <c r="C96" s="105" t="s">
        <v>1029</v>
      </c>
      <c r="D96" s="105" t="s">
        <v>1030</v>
      </c>
      <c r="E96" s="105" t="s">
        <v>1027</v>
      </c>
      <c r="F96" s="105" t="s">
        <v>1220</v>
      </c>
      <c r="G96" s="107">
        <v>0.81481481481481477</v>
      </c>
      <c r="H96" s="107">
        <v>7.407407407407407E-2</v>
      </c>
      <c r="I96" s="27">
        <v>0.1111111111111111</v>
      </c>
      <c r="J96" s="27">
        <v>-0.97109207708779444</v>
      </c>
      <c r="K96" s="27">
        <v>-0.97421203438395421</v>
      </c>
      <c r="M96" s="105" t="s">
        <v>303</v>
      </c>
      <c r="N96" s="105" t="s">
        <v>304</v>
      </c>
      <c r="O96" s="105" t="s">
        <v>1029</v>
      </c>
      <c r="P96" s="105" t="s">
        <v>1030</v>
      </c>
      <c r="Q96" s="105" t="s">
        <v>1027</v>
      </c>
      <c r="R96" s="105" t="s">
        <v>1220</v>
      </c>
      <c r="S96" s="107">
        <v>0.81481481481481477</v>
      </c>
      <c r="T96" s="107">
        <v>7.407407407407407E-2</v>
      </c>
      <c r="U96" s="27">
        <v>0.1111111111111111</v>
      </c>
      <c r="V96" s="27">
        <v>-0.97109207708779444</v>
      </c>
      <c r="W96" s="27">
        <v>-0.97421203438395421</v>
      </c>
    </row>
    <row r="97" spans="1:23" x14ac:dyDescent="0.25">
      <c r="A97" s="105" t="s">
        <v>303</v>
      </c>
      <c r="B97" s="105" t="s">
        <v>304</v>
      </c>
      <c r="C97" s="105" t="s">
        <v>1029</v>
      </c>
      <c r="D97" s="105" t="s">
        <v>1030</v>
      </c>
      <c r="E97" s="105" t="s">
        <v>1089</v>
      </c>
      <c r="F97" s="105" t="s">
        <v>17</v>
      </c>
      <c r="G97" s="107">
        <v>0.81951219512195117</v>
      </c>
      <c r="H97" s="107">
        <v>5.3658536585365853E-2</v>
      </c>
      <c r="I97" s="27">
        <v>0.12682926829268293</v>
      </c>
      <c r="J97" s="27">
        <v>6.0344827586206851E-2</v>
      </c>
      <c r="K97" s="27">
        <v>1.1513157894736947E-2</v>
      </c>
      <c r="M97" s="105" t="s">
        <v>303</v>
      </c>
      <c r="N97" s="105" t="s">
        <v>304</v>
      </c>
      <c r="O97" s="105" t="s">
        <v>1029</v>
      </c>
      <c r="P97" s="105" t="s">
        <v>1030</v>
      </c>
      <c r="Q97" s="105" t="s">
        <v>1089</v>
      </c>
      <c r="R97" s="105" t="s">
        <v>17</v>
      </c>
      <c r="S97" s="107">
        <v>0.81951219512195117</v>
      </c>
      <c r="T97" s="107">
        <v>5.3658536585365853E-2</v>
      </c>
      <c r="U97" s="27">
        <v>0.12682926829268293</v>
      </c>
      <c r="V97" s="27">
        <v>6.0344827586206851E-2</v>
      </c>
      <c r="W97" s="27">
        <v>1.1513157894736947E-2</v>
      </c>
    </row>
    <row r="98" spans="1:23" x14ac:dyDescent="0.25">
      <c r="A98" s="105" t="s">
        <v>303</v>
      </c>
      <c r="B98" s="105" t="s">
        <v>304</v>
      </c>
      <c r="C98" s="105" t="s">
        <v>1029</v>
      </c>
      <c r="D98" s="105" t="s">
        <v>1030</v>
      </c>
      <c r="E98" s="105" t="s">
        <v>1062</v>
      </c>
      <c r="F98" s="105" t="s">
        <v>1221</v>
      </c>
      <c r="G98" s="107">
        <v>0.81481481481481477</v>
      </c>
      <c r="H98" s="107">
        <v>5.5555555555555552E-2</v>
      </c>
      <c r="I98" s="27">
        <v>0.12962962962962962</v>
      </c>
      <c r="J98" s="27">
        <v>-0.94822627037392138</v>
      </c>
      <c r="K98" s="27">
        <v>-0.95507487520798673</v>
      </c>
      <c r="M98" s="105" t="s">
        <v>303</v>
      </c>
      <c r="N98" s="105" t="s">
        <v>304</v>
      </c>
      <c r="O98" s="105" t="s">
        <v>1029</v>
      </c>
      <c r="P98" s="105" t="s">
        <v>1030</v>
      </c>
      <c r="Q98" s="105" t="s">
        <v>1062</v>
      </c>
      <c r="R98" s="105" t="s">
        <v>1221</v>
      </c>
      <c r="S98" s="107">
        <v>0.81481481481481477</v>
      </c>
      <c r="T98" s="107">
        <v>5.5555555555555552E-2</v>
      </c>
      <c r="U98" s="27">
        <v>0.12962962962962962</v>
      </c>
      <c r="V98" s="27">
        <v>-0.94822627037392138</v>
      </c>
      <c r="W98" s="27">
        <v>-0.95507487520798673</v>
      </c>
    </row>
    <row r="99" spans="1:23" x14ac:dyDescent="0.25">
      <c r="A99" s="105" t="s">
        <v>303</v>
      </c>
      <c r="B99" s="105" t="s">
        <v>304</v>
      </c>
      <c r="C99" s="105" t="s">
        <v>712</v>
      </c>
      <c r="D99" s="105" t="s">
        <v>1147</v>
      </c>
      <c r="E99" s="105" t="s">
        <v>727</v>
      </c>
      <c r="F99" s="105" t="s">
        <v>1222</v>
      </c>
      <c r="G99" s="107">
        <v>0.7142857142857143</v>
      </c>
      <c r="H99" s="107">
        <v>0.14285714285714285</v>
      </c>
      <c r="I99" s="27">
        <v>0.14285714285714285</v>
      </c>
      <c r="J99" s="27">
        <v>-0.99345794392523368</v>
      </c>
      <c r="K99" s="27">
        <v>-0.99375557537912573</v>
      </c>
      <c r="M99" s="105" t="s">
        <v>303</v>
      </c>
      <c r="N99" s="105" t="s">
        <v>304</v>
      </c>
      <c r="O99" s="105" t="s">
        <v>712</v>
      </c>
      <c r="P99" s="105" t="s">
        <v>1147</v>
      </c>
      <c r="Q99" s="105" t="s">
        <v>727</v>
      </c>
      <c r="R99" s="105" t="s">
        <v>1222</v>
      </c>
      <c r="S99" s="107">
        <v>0.7142857142857143</v>
      </c>
      <c r="T99" s="107">
        <v>0.14285714285714285</v>
      </c>
      <c r="U99" s="27">
        <v>0.14285714285714285</v>
      </c>
      <c r="V99" s="27">
        <v>-0.99345794392523368</v>
      </c>
      <c r="W99" s="27">
        <v>-0.99375557537912573</v>
      </c>
    </row>
    <row r="100" spans="1:23" x14ac:dyDescent="0.25">
      <c r="A100" s="105" t="s">
        <v>303</v>
      </c>
      <c r="B100" s="105" t="s">
        <v>304</v>
      </c>
      <c r="C100" s="105" t="s">
        <v>770</v>
      </c>
      <c r="D100" s="105" t="s">
        <v>771</v>
      </c>
      <c r="E100" s="105" t="s">
        <v>785</v>
      </c>
      <c r="F100" s="105" t="s">
        <v>1223</v>
      </c>
      <c r="G100" s="107">
        <v>0.53846153846153844</v>
      </c>
      <c r="H100" s="107">
        <v>0.30769230769230771</v>
      </c>
      <c r="I100" s="27">
        <v>0.15384615384615385</v>
      </c>
      <c r="J100" s="27">
        <v>-0.97800338409475462</v>
      </c>
      <c r="K100" s="27">
        <v>-0.97946287519747233</v>
      </c>
      <c r="M100" s="105" t="s">
        <v>303</v>
      </c>
      <c r="N100" s="105" t="s">
        <v>304</v>
      </c>
      <c r="O100" s="105" t="s">
        <v>770</v>
      </c>
      <c r="P100" s="105" t="s">
        <v>771</v>
      </c>
      <c r="Q100" s="105" t="s">
        <v>785</v>
      </c>
      <c r="R100" s="105" t="s">
        <v>1223</v>
      </c>
      <c r="S100" s="107">
        <v>0.53846153846153844</v>
      </c>
      <c r="T100" s="107">
        <v>0.30769230769230771</v>
      </c>
      <c r="U100" s="27">
        <v>0.15384615384615385</v>
      </c>
      <c r="V100" s="27">
        <v>-0.97800338409475462</v>
      </c>
      <c r="W100" s="27">
        <v>-0.97946287519747233</v>
      </c>
    </row>
    <row r="101" spans="1:23" x14ac:dyDescent="0.25">
      <c r="A101" s="105" t="s">
        <v>303</v>
      </c>
      <c r="B101" s="105" t="s">
        <v>304</v>
      </c>
      <c r="C101" s="105" t="s">
        <v>930</v>
      </c>
      <c r="D101" s="105" t="s">
        <v>1169</v>
      </c>
      <c r="E101" s="105" t="s">
        <v>939</v>
      </c>
      <c r="F101" s="105" t="s">
        <v>1224</v>
      </c>
      <c r="G101" s="107">
        <v>0.75</v>
      </c>
      <c r="H101" s="107">
        <v>9.375E-2</v>
      </c>
      <c r="I101" s="27">
        <v>0.15625</v>
      </c>
      <c r="J101" s="27">
        <v>-0.94244604316546765</v>
      </c>
      <c r="K101" s="27">
        <v>-0.94511149228130364</v>
      </c>
      <c r="M101" s="105" t="s">
        <v>303</v>
      </c>
      <c r="N101" s="105" t="s">
        <v>304</v>
      </c>
      <c r="O101" s="105" t="s">
        <v>930</v>
      </c>
      <c r="P101" s="105" t="s">
        <v>1169</v>
      </c>
      <c r="Q101" s="105" t="s">
        <v>939</v>
      </c>
      <c r="R101" s="105" t="s">
        <v>1224</v>
      </c>
      <c r="S101" s="107">
        <v>0.75</v>
      </c>
      <c r="T101" s="107">
        <v>9.375E-2</v>
      </c>
      <c r="U101" s="27">
        <v>0.15625</v>
      </c>
      <c r="V101" s="27">
        <v>-0.94244604316546765</v>
      </c>
      <c r="W101" s="27">
        <v>-0.94511149228130364</v>
      </c>
    </row>
    <row r="102" spans="1:23" x14ac:dyDescent="0.25">
      <c r="A102" s="105" t="s">
        <v>303</v>
      </c>
      <c r="B102" s="105" t="s">
        <v>304</v>
      </c>
      <c r="C102" s="105" t="s">
        <v>904</v>
      </c>
      <c r="D102" s="105" t="s">
        <v>1207</v>
      </c>
      <c r="E102" s="105" t="s">
        <v>919</v>
      </c>
      <c r="F102" s="105" t="s">
        <v>1225</v>
      </c>
      <c r="G102" s="107">
        <v>0.57894736842105265</v>
      </c>
      <c r="H102" s="107">
        <v>0.26315789473684209</v>
      </c>
      <c r="I102" s="27">
        <v>0.15789473684210525</v>
      </c>
      <c r="J102" s="27">
        <v>-0.94277108433734935</v>
      </c>
      <c r="K102" s="27">
        <v>-0.94794520547945205</v>
      </c>
      <c r="M102" s="105" t="s">
        <v>303</v>
      </c>
      <c r="N102" s="105" t="s">
        <v>304</v>
      </c>
      <c r="O102" s="105" t="s">
        <v>904</v>
      </c>
      <c r="P102" s="105" t="s">
        <v>1207</v>
      </c>
      <c r="Q102" s="105" t="s">
        <v>919</v>
      </c>
      <c r="R102" s="105" t="s">
        <v>1225</v>
      </c>
      <c r="S102" s="107">
        <v>0.57894736842105265</v>
      </c>
      <c r="T102" s="107">
        <v>0.26315789473684209</v>
      </c>
      <c r="U102" s="27">
        <v>0.15789473684210525</v>
      </c>
      <c r="V102" s="27">
        <v>-0.94277108433734935</v>
      </c>
      <c r="W102" s="27">
        <v>-0.94794520547945205</v>
      </c>
    </row>
    <row r="103" spans="1:23" x14ac:dyDescent="0.25">
      <c r="A103" s="105" t="s">
        <v>303</v>
      </c>
      <c r="B103" s="105" t="s">
        <v>304</v>
      </c>
      <c r="C103" s="105" t="s">
        <v>1029</v>
      </c>
      <c r="D103" s="105" t="s">
        <v>1030</v>
      </c>
      <c r="E103" s="105" t="s">
        <v>1035</v>
      </c>
      <c r="F103" s="105" t="s">
        <v>1226</v>
      </c>
      <c r="G103" s="107">
        <v>0.76470588235294112</v>
      </c>
      <c r="H103" s="107">
        <v>5.8823529411764705E-2</v>
      </c>
      <c r="I103" s="27">
        <v>0.17647058823529413</v>
      </c>
      <c r="J103" s="27">
        <v>-0.97727272727272729</v>
      </c>
      <c r="K103" s="27">
        <v>-0.97777777777777775</v>
      </c>
      <c r="M103" s="105" t="s">
        <v>303</v>
      </c>
      <c r="N103" s="105" t="s">
        <v>304</v>
      </c>
      <c r="O103" s="105" t="s">
        <v>1029</v>
      </c>
      <c r="P103" s="105" t="s">
        <v>1030</v>
      </c>
      <c r="Q103" s="105" t="s">
        <v>1035</v>
      </c>
      <c r="R103" s="105" t="s">
        <v>1226</v>
      </c>
      <c r="S103" s="107">
        <v>0.76470588235294112</v>
      </c>
      <c r="T103" s="107">
        <v>5.8823529411764705E-2</v>
      </c>
      <c r="U103" s="27">
        <v>0.17647058823529413</v>
      </c>
      <c r="V103" s="27">
        <v>-0.97727272727272729</v>
      </c>
      <c r="W103" s="27">
        <v>-0.97777777777777775</v>
      </c>
    </row>
    <row r="104" spans="1:23" x14ac:dyDescent="0.25">
      <c r="A104" s="105" t="s">
        <v>303</v>
      </c>
      <c r="B104" s="105" t="s">
        <v>304</v>
      </c>
      <c r="C104" s="105" t="s">
        <v>689</v>
      </c>
      <c r="D104" s="105" t="s">
        <v>1138</v>
      </c>
      <c r="E104" s="105" t="s">
        <v>692</v>
      </c>
      <c r="F104" s="105" t="s">
        <v>1227</v>
      </c>
      <c r="G104" s="107">
        <v>0.77304964539007093</v>
      </c>
      <c r="H104" s="107">
        <v>4.3735224586288417E-2</v>
      </c>
      <c r="I104" s="27">
        <v>0.18321513002364065</v>
      </c>
      <c r="J104" s="27">
        <v>0.1386271870794078</v>
      </c>
      <c r="K104" s="27">
        <v>3.6764705882353033E-2</v>
      </c>
      <c r="M104" s="105" t="s">
        <v>303</v>
      </c>
      <c r="N104" s="105" t="s">
        <v>304</v>
      </c>
      <c r="O104" s="105" t="s">
        <v>689</v>
      </c>
      <c r="P104" s="105" t="s">
        <v>1138</v>
      </c>
      <c r="Q104" s="105" t="s">
        <v>692</v>
      </c>
      <c r="R104" s="105" t="s">
        <v>1227</v>
      </c>
      <c r="S104" s="107">
        <v>0.77304964539007093</v>
      </c>
      <c r="T104" s="107">
        <v>4.3735224586288417E-2</v>
      </c>
      <c r="U104" s="27">
        <v>0.18321513002364065</v>
      </c>
      <c r="V104" s="27">
        <v>0.1386271870794078</v>
      </c>
      <c r="W104" s="27">
        <v>3.6764705882353033E-2</v>
      </c>
    </row>
    <row r="105" spans="1:23" x14ac:dyDescent="0.25">
      <c r="A105" s="105" t="s">
        <v>303</v>
      </c>
      <c r="B105" s="105" t="s">
        <v>304</v>
      </c>
      <c r="C105" s="105" t="s">
        <v>904</v>
      </c>
      <c r="D105" s="105" t="s">
        <v>1207</v>
      </c>
      <c r="E105" s="105" t="s">
        <v>910</v>
      </c>
      <c r="F105" s="105" t="s">
        <v>1228</v>
      </c>
      <c r="G105" s="107">
        <v>0.66666666666666663</v>
      </c>
      <c r="H105" s="107">
        <v>0.13333333333333333</v>
      </c>
      <c r="I105" s="27">
        <v>0.2</v>
      </c>
      <c r="J105" s="27">
        <v>-0.98207885304659504</v>
      </c>
      <c r="K105" s="27">
        <v>-0.98371335504885993</v>
      </c>
      <c r="M105" s="105" t="s">
        <v>303</v>
      </c>
      <c r="N105" s="105" t="s">
        <v>304</v>
      </c>
      <c r="O105" s="105" t="s">
        <v>904</v>
      </c>
      <c r="P105" s="105" t="s">
        <v>1207</v>
      </c>
      <c r="Q105" s="105" t="s">
        <v>910</v>
      </c>
      <c r="R105" s="105" t="s">
        <v>1228</v>
      </c>
      <c r="S105" s="107">
        <v>0.66666666666666663</v>
      </c>
      <c r="T105" s="107">
        <v>0.13333333333333333</v>
      </c>
      <c r="U105" s="27">
        <v>0.2</v>
      </c>
      <c r="V105" s="27">
        <v>-0.98207885304659504</v>
      </c>
      <c r="W105" s="27">
        <v>-0.98371335504885993</v>
      </c>
    </row>
    <row r="106" spans="1:23" x14ac:dyDescent="0.25">
      <c r="A106" s="105" t="s">
        <v>303</v>
      </c>
      <c r="B106" s="105" t="s">
        <v>304</v>
      </c>
      <c r="C106" s="105" t="s">
        <v>1029</v>
      </c>
      <c r="D106" s="105" t="s">
        <v>1030</v>
      </c>
      <c r="E106" s="105" t="s">
        <v>1041</v>
      </c>
      <c r="F106" s="105" t="s">
        <v>16</v>
      </c>
      <c r="G106" s="107">
        <v>0.67346938775510201</v>
      </c>
      <c r="H106" s="107">
        <v>0.12244897959183673</v>
      </c>
      <c r="I106" s="27">
        <v>0.20408163265306123</v>
      </c>
      <c r="J106" s="27">
        <v>-0.95020325203252032</v>
      </c>
      <c r="K106" s="27">
        <v>-0.95270270270270274</v>
      </c>
      <c r="M106" s="105" t="s">
        <v>303</v>
      </c>
      <c r="N106" s="105" t="s">
        <v>304</v>
      </c>
      <c r="O106" s="105" t="s">
        <v>1029</v>
      </c>
      <c r="P106" s="105" t="s">
        <v>1030</v>
      </c>
      <c r="Q106" s="105" t="s">
        <v>1041</v>
      </c>
      <c r="R106" s="105" t="s">
        <v>16</v>
      </c>
      <c r="S106" s="107">
        <v>0.67346938775510201</v>
      </c>
      <c r="T106" s="107">
        <v>0.12244897959183673</v>
      </c>
      <c r="U106" s="27">
        <v>0.20408163265306123</v>
      </c>
      <c r="V106" s="27">
        <v>-0.95020325203252032</v>
      </c>
      <c r="W106" s="27">
        <v>-0.95270270270270274</v>
      </c>
    </row>
    <row r="107" spans="1:23" x14ac:dyDescent="0.25">
      <c r="A107" s="105" t="s">
        <v>303</v>
      </c>
      <c r="B107" s="105" t="s">
        <v>304</v>
      </c>
      <c r="C107" s="105" t="s">
        <v>904</v>
      </c>
      <c r="D107" s="105" t="s">
        <v>1207</v>
      </c>
      <c r="E107" s="105" t="s">
        <v>913</v>
      </c>
      <c r="F107" s="105" t="s">
        <v>418</v>
      </c>
      <c r="G107" s="107">
        <v>0.6428571428571429</v>
      </c>
      <c r="H107" s="107">
        <v>0.14285714285714285</v>
      </c>
      <c r="I107" s="27">
        <v>0.21428571428571427</v>
      </c>
      <c r="J107" s="27">
        <v>-0.9843225083986562</v>
      </c>
      <c r="K107" s="27">
        <v>-0.98509052183173584</v>
      </c>
      <c r="M107" s="105" t="s">
        <v>303</v>
      </c>
      <c r="N107" s="105" t="s">
        <v>304</v>
      </c>
      <c r="O107" s="105" t="s">
        <v>904</v>
      </c>
      <c r="P107" s="105" t="s">
        <v>1207</v>
      </c>
      <c r="Q107" s="105" t="s">
        <v>913</v>
      </c>
      <c r="R107" s="105" t="s">
        <v>418</v>
      </c>
      <c r="S107" s="107">
        <v>0.6428571428571429</v>
      </c>
      <c r="T107" s="107">
        <v>0.14285714285714285</v>
      </c>
      <c r="U107" s="27">
        <v>0.21428571428571427</v>
      </c>
      <c r="V107" s="27">
        <v>-0.9843225083986562</v>
      </c>
      <c r="W107" s="27">
        <v>-0.98509052183173584</v>
      </c>
    </row>
    <row r="108" spans="1:23" x14ac:dyDescent="0.25">
      <c r="A108" s="105" t="s">
        <v>303</v>
      </c>
      <c r="B108" s="105" t="s">
        <v>304</v>
      </c>
      <c r="C108" s="105" t="s">
        <v>1000</v>
      </c>
      <c r="D108" s="105" t="s">
        <v>1001</v>
      </c>
      <c r="E108" s="105" t="s">
        <v>1018</v>
      </c>
      <c r="F108" s="105" t="s">
        <v>1229</v>
      </c>
      <c r="G108" s="107">
        <v>0.69803921568627447</v>
      </c>
      <c r="H108" s="107">
        <v>7.6470588235294124E-2</v>
      </c>
      <c r="I108" s="27">
        <v>0.22549019607843138</v>
      </c>
      <c r="J108" s="27">
        <v>-0.102112676056338</v>
      </c>
      <c r="K108" s="27">
        <v>-0.13705583756345174</v>
      </c>
      <c r="M108" s="105" t="s">
        <v>303</v>
      </c>
      <c r="N108" s="105" t="s">
        <v>304</v>
      </c>
      <c r="O108" s="105" t="s">
        <v>1000</v>
      </c>
      <c r="P108" s="105" t="s">
        <v>1001</v>
      </c>
      <c r="Q108" s="105" t="s">
        <v>1018</v>
      </c>
      <c r="R108" s="105" t="s">
        <v>1229</v>
      </c>
      <c r="S108" s="107">
        <v>0.69803921568627447</v>
      </c>
      <c r="T108" s="107">
        <v>7.6470588235294124E-2</v>
      </c>
      <c r="U108" s="27">
        <v>0.22549019607843138</v>
      </c>
      <c r="V108" s="27">
        <v>-0.102112676056338</v>
      </c>
      <c r="W108" s="27">
        <v>-0.13705583756345174</v>
      </c>
    </row>
    <row r="109" spans="1:23" x14ac:dyDescent="0.25">
      <c r="A109" s="105" t="s">
        <v>303</v>
      </c>
      <c r="B109" s="105" t="s">
        <v>304</v>
      </c>
      <c r="C109" s="105" t="s">
        <v>865</v>
      </c>
      <c r="D109" s="105" t="s">
        <v>1164</v>
      </c>
      <c r="E109" s="105" t="s">
        <v>871</v>
      </c>
      <c r="F109" s="105" t="s">
        <v>1230</v>
      </c>
      <c r="G109" s="107">
        <v>0.625</v>
      </c>
      <c r="H109" s="107">
        <v>0.125</v>
      </c>
      <c r="I109" s="27">
        <v>0.25</v>
      </c>
      <c r="J109" s="27">
        <v>-0.98947368421052628</v>
      </c>
      <c r="K109" s="27">
        <v>-0.99011124845488252</v>
      </c>
      <c r="M109" s="105" t="s">
        <v>303</v>
      </c>
      <c r="N109" s="105" t="s">
        <v>304</v>
      </c>
      <c r="O109" s="105" t="s">
        <v>865</v>
      </c>
      <c r="P109" s="105" t="s">
        <v>1164</v>
      </c>
      <c r="Q109" s="105" t="s">
        <v>871</v>
      </c>
      <c r="R109" s="105" t="s">
        <v>1230</v>
      </c>
      <c r="S109" s="107">
        <v>0.625</v>
      </c>
      <c r="T109" s="107">
        <v>0.125</v>
      </c>
      <c r="U109" s="27">
        <v>0.25</v>
      </c>
      <c r="V109" s="27">
        <v>-0.98947368421052628</v>
      </c>
      <c r="W109" s="27">
        <v>-0.99011124845488252</v>
      </c>
    </row>
    <row r="110" spans="1:23" x14ac:dyDescent="0.25">
      <c r="A110" s="105" t="s">
        <v>303</v>
      </c>
      <c r="B110" s="105" t="s">
        <v>304</v>
      </c>
      <c r="C110" s="105" t="s">
        <v>770</v>
      </c>
      <c r="D110" s="105" t="s">
        <v>771</v>
      </c>
      <c r="E110" s="105" t="s">
        <v>782</v>
      </c>
      <c r="F110" s="105" t="s">
        <v>1231</v>
      </c>
      <c r="G110" s="107">
        <v>0.5</v>
      </c>
      <c r="H110" s="107">
        <v>0.25</v>
      </c>
      <c r="I110" s="27">
        <v>0.25</v>
      </c>
      <c r="J110" s="27">
        <v>-0.98555956678700363</v>
      </c>
      <c r="K110" s="27">
        <v>-0.98671096345514953</v>
      </c>
      <c r="M110" s="105" t="s">
        <v>303</v>
      </c>
      <c r="N110" s="105" t="s">
        <v>304</v>
      </c>
      <c r="O110" s="105" t="s">
        <v>770</v>
      </c>
      <c r="P110" s="105" t="s">
        <v>771</v>
      </c>
      <c r="Q110" s="105" t="s">
        <v>782</v>
      </c>
      <c r="R110" s="105" t="s">
        <v>1231</v>
      </c>
      <c r="S110" s="107">
        <v>0.5</v>
      </c>
      <c r="T110" s="107">
        <v>0.25</v>
      </c>
      <c r="U110" s="27">
        <v>0.25</v>
      </c>
      <c r="V110" s="27">
        <v>-0.98555956678700363</v>
      </c>
      <c r="W110" s="27">
        <v>-0.98671096345514953</v>
      </c>
    </row>
    <row r="111" spans="1:23" x14ac:dyDescent="0.25">
      <c r="A111" s="105" t="s">
        <v>303</v>
      </c>
      <c r="B111" s="105" t="s">
        <v>304</v>
      </c>
      <c r="C111" s="105" t="s">
        <v>770</v>
      </c>
      <c r="D111" s="105" t="s">
        <v>771</v>
      </c>
      <c r="E111" s="105" t="s">
        <v>773</v>
      </c>
      <c r="F111" s="105" t="s">
        <v>1232</v>
      </c>
      <c r="G111" s="107">
        <v>0.5</v>
      </c>
      <c r="H111" s="107">
        <v>0.25</v>
      </c>
      <c r="I111" s="27">
        <v>0.25</v>
      </c>
      <c r="J111" s="27">
        <v>-0.98857142857142855</v>
      </c>
      <c r="K111" s="27">
        <v>-0.99097065462753953</v>
      </c>
      <c r="M111" s="105" t="s">
        <v>303</v>
      </c>
      <c r="N111" s="105" t="s">
        <v>304</v>
      </c>
      <c r="O111" s="105" t="s">
        <v>770</v>
      </c>
      <c r="P111" s="105" t="s">
        <v>771</v>
      </c>
      <c r="Q111" s="105" t="s">
        <v>773</v>
      </c>
      <c r="R111" s="105" t="s">
        <v>1232</v>
      </c>
      <c r="S111" s="107">
        <v>0.5</v>
      </c>
      <c r="T111" s="107">
        <v>0.25</v>
      </c>
      <c r="U111" s="27">
        <v>0.25</v>
      </c>
      <c r="V111" s="27">
        <v>-0.98857142857142855</v>
      </c>
      <c r="W111" s="27">
        <v>-0.99097065462753953</v>
      </c>
    </row>
    <row r="112" spans="1:23" x14ac:dyDescent="0.25">
      <c r="A112" s="105" t="s">
        <v>303</v>
      </c>
      <c r="B112" s="105" t="s">
        <v>304</v>
      </c>
      <c r="C112" s="105" t="s">
        <v>1000</v>
      </c>
      <c r="D112" s="105" t="s">
        <v>1001</v>
      </c>
      <c r="E112" s="105" t="s">
        <v>1003</v>
      </c>
      <c r="F112" s="105" t="s">
        <v>1233</v>
      </c>
      <c r="G112" s="107">
        <v>0.68493150684931503</v>
      </c>
      <c r="H112" s="107">
        <v>1.8264840182648401E-2</v>
      </c>
      <c r="I112" s="27">
        <v>0.29680365296803651</v>
      </c>
      <c r="J112" s="27">
        <v>-0.13267326732673268</v>
      </c>
      <c r="K112" s="27">
        <v>-0.22614840989399299</v>
      </c>
      <c r="M112" s="105" t="s">
        <v>303</v>
      </c>
      <c r="N112" s="105" t="s">
        <v>304</v>
      </c>
      <c r="O112" s="105" t="s">
        <v>1000</v>
      </c>
      <c r="P112" s="105" t="s">
        <v>1001</v>
      </c>
      <c r="Q112" s="105" t="s">
        <v>1003</v>
      </c>
      <c r="R112" s="105" t="s">
        <v>1233</v>
      </c>
      <c r="S112" s="107">
        <v>0.68493150684931503</v>
      </c>
      <c r="T112" s="107">
        <v>1.8264840182648401E-2</v>
      </c>
      <c r="U112" s="27">
        <v>0.29680365296803651</v>
      </c>
      <c r="V112" s="27">
        <v>-0.13267326732673268</v>
      </c>
      <c r="W112" s="27">
        <v>-0.22614840989399299</v>
      </c>
    </row>
    <row r="113" spans="1:23" x14ac:dyDescent="0.25">
      <c r="A113" s="105" t="s">
        <v>303</v>
      </c>
      <c r="B113" s="105" t="s">
        <v>304</v>
      </c>
      <c r="C113" s="105" t="s">
        <v>1000</v>
      </c>
      <c r="D113" s="105" t="s">
        <v>1001</v>
      </c>
      <c r="E113" s="105" t="s">
        <v>1015</v>
      </c>
      <c r="F113" s="105" t="s">
        <v>386</v>
      </c>
      <c r="G113" s="107">
        <v>0.67109144542772858</v>
      </c>
      <c r="H113" s="107">
        <v>2.2123893805309734E-2</v>
      </c>
      <c r="I113" s="27">
        <v>0.30678466076696165</v>
      </c>
      <c r="J113" s="27">
        <v>3.669724770642202E-2</v>
      </c>
      <c r="K113" s="27">
        <v>-5.307262569832405E-2</v>
      </c>
      <c r="M113" s="105" t="s">
        <v>303</v>
      </c>
      <c r="N113" s="105" t="s">
        <v>304</v>
      </c>
      <c r="O113" s="105" t="s">
        <v>1000</v>
      </c>
      <c r="P113" s="105" t="s">
        <v>1001</v>
      </c>
      <c r="Q113" s="105" t="s">
        <v>1015</v>
      </c>
      <c r="R113" s="105" t="s">
        <v>386</v>
      </c>
      <c r="S113" s="107">
        <v>0.67109144542772858</v>
      </c>
      <c r="T113" s="107">
        <v>2.2123893805309734E-2</v>
      </c>
      <c r="U113" s="27">
        <v>0.30678466076696165</v>
      </c>
      <c r="V113" s="27">
        <v>3.669724770642202E-2</v>
      </c>
      <c r="W113" s="27">
        <v>-5.307262569832405E-2</v>
      </c>
    </row>
    <row r="114" spans="1:23" x14ac:dyDescent="0.25">
      <c r="A114" s="105" t="s">
        <v>303</v>
      </c>
      <c r="B114" s="105" t="s">
        <v>304</v>
      </c>
      <c r="C114" s="105" t="s">
        <v>930</v>
      </c>
      <c r="D114" s="105" t="s">
        <v>1169</v>
      </c>
      <c r="E114" s="105" t="s">
        <v>948</v>
      </c>
      <c r="F114" s="105" t="s">
        <v>1234</v>
      </c>
      <c r="G114" s="107">
        <v>0.55555555555555558</v>
      </c>
      <c r="H114" s="107">
        <v>0.1111111111111111</v>
      </c>
      <c r="I114" s="27">
        <v>0.33333333333333331</v>
      </c>
      <c r="J114" s="27">
        <v>-0.98076923076923073</v>
      </c>
      <c r="K114" s="27">
        <v>-0.9819639278557114</v>
      </c>
      <c r="M114" s="105" t="s">
        <v>303</v>
      </c>
      <c r="N114" s="105" t="s">
        <v>304</v>
      </c>
      <c r="O114" s="105" t="s">
        <v>930</v>
      </c>
      <c r="P114" s="105" t="s">
        <v>1169</v>
      </c>
      <c r="Q114" s="105" t="s">
        <v>948</v>
      </c>
      <c r="R114" s="105" t="s">
        <v>1234</v>
      </c>
      <c r="S114" s="107">
        <v>0.55555555555555558</v>
      </c>
      <c r="T114" s="107">
        <v>0.1111111111111111</v>
      </c>
      <c r="U114" s="27">
        <v>0.33333333333333331</v>
      </c>
      <c r="V114" s="27">
        <v>-0.98076923076923073</v>
      </c>
      <c r="W114" s="27">
        <v>-0.9819639278557114</v>
      </c>
    </row>
    <row r="115" spans="1:23" x14ac:dyDescent="0.25">
      <c r="A115" s="105" t="s">
        <v>303</v>
      </c>
      <c r="B115" s="105" t="s">
        <v>304</v>
      </c>
      <c r="C115" s="105" t="s">
        <v>1029</v>
      </c>
      <c r="D115" s="105" t="s">
        <v>1030</v>
      </c>
      <c r="E115" s="105" t="s">
        <v>1119</v>
      </c>
      <c r="F115" s="105" t="s">
        <v>18</v>
      </c>
      <c r="G115" s="107">
        <v>0.48644461657629745</v>
      </c>
      <c r="H115" s="107">
        <v>3.5631293570875293E-2</v>
      </c>
      <c r="I115" s="27">
        <v>0.47792408985282725</v>
      </c>
      <c r="J115" s="27">
        <v>-3.0888030888031048E-3</v>
      </c>
      <c r="K115" s="27">
        <v>-5.2824651504035258E-2</v>
      </c>
      <c r="M115" s="105" t="s">
        <v>303</v>
      </c>
      <c r="N115" s="105" t="s">
        <v>304</v>
      </c>
      <c r="O115" s="105" t="s">
        <v>1029</v>
      </c>
      <c r="P115" s="105" t="s">
        <v>1030</v>
      </c>
      <c r="Q115" s="105" t="s">
        <v>1119</v>
      </c>
      <c r="R115" s="105" t="s">
        <v>18</v>
      </c>
      <c r="S115" s="107">
        <v>0.48644461657629745</v>
      </c>
      <c r="T115" s="107">
        <v>3.5631293570875293E-2</v>
      </c>
      <c r="U115" s="27">
        <v>0.47792408985282725</v>
      </c>
      <c r="V115" s="27">
        <v>-3.0888030888031048E-3</v>
      </c>
      <c r="W115" s="27">
        <v>-5.2824651504035258E-2</v>
      </c>
    </row>
    <row r="116" spans="1:23" x14ac:dyDescent="0.25">
      <c r="A116" s="105" t="s">
        <v>303</v>
      </c>
      <c r="B116" s="105" t="s">
        <v>304</v>
      </c>
      <c r="C116" s="105" t="s">
        <v>1029</v>
      </c>
      <c r="D116" s="105" t="s">
        <v>1030</v>
      </c>
      <c r="E116" s="105" t="s">
        <v>1095</v>
      </c>
      <c r="F116" s="105" t="s">
        <v>1235</v>
      </c>
      <c r="G116" s="107">
        <v>0.46433566433566431</v>
      </c>
      <c r="H116" s="107">
        <v>5.3146853146853149E-2</v>
      </c>
      <c r="I116" s="27">
        <v>0.4825174825174825</v>
      </c>
      <c r="J116" s="27">
        <v>-0.12377450980392157</v>
      </c>
      <c r="K116" s="27">
        <v>-0.2125550660792952</v>
      </c>
      <c r="M116" s="105" t="s">
        <v>303</v>
      </c>
      <c r="N116" s="105" t="s">
        <v>304</v>
      </c>
      <c r="O116" s="105" t="s">
        <v>1029</v>
      </c>
      <c r="P116" s="105" t="s">
        <v>1030</v>
      </c>
      <c r="Q116" s="105" t="s">
        <v>1095</v>
      </c>
      <c r="R116" s="105" t="s">
        <v>1235</v>
      </c>
      <c r="S116" s="107">
        <v>0.46433566433566431</v>
      </c>
      <c r="T116" s="107">
        <v>5.3146853146853149E-2</v>
      </c>
      <c r="U116" s="27">
        <v>0.4825174825174825</v>
      </c>
      <c r="V116" s="27">
        <v>-0.12377450980392157</v>
      </c>
      <c r="W116" s="27">
        <v>-0.2125550660792952</v>
      </c>
    </row>
    <row r="117" spans="1:23" x14ac:dyDescent="0.25">
      <c r="A117" s="105" t="s">
        <v>303</v>
      </c>
      <c r="B117" s="105" t="s">
        <v>304</v>
      </c>
      <c r="C117" s="105" t="s">
        <v>1000</v>
      </c>
      <c r="D117" s="105" t="s">
        <v>1001</v>
      </c>
      <c r="E117" s="105" t="s">
        <v>1021</v>
      </c>
      <c r="F117" s="105" t="s">
        <v>1236</v>
      </c>
      <c r="G117" s="107">
        <v>0.16666666666666666</v>
      </c>
      <c r="H117" s="107">
        <v>0.16666666666666666</v>
      </c>
      <c r="I117" s="27">
        <v>0.66666666666666663</v>
      </c>
      <c r="J117" s="27">
        <v>-0.99284862932061979</v>
      </c>
      <c r="K117" s="27">
        <v>-0.99309551208285385</v>
      </c>
      <c r="M117" s="105" t="s">
        <v>303</v>
      </c>
      <c r="N117" s="105" t="s">
        <v>304</v>
      </c>
      <c r="O117" s="105" t="s">
        <v>1000</v>
      </c>
      <c r="P117" s="105" t="s">
        <v>1001</v>
      </c>
      <c r="Q117" s="105" t="s">
        <v>1021</v>
      </c>
      <c r="R117" s="105" t="s">
        <v>1236</v>
      </c>
      <c r="S117" s="107">
        <v>0.16666666666666666</v>
      </c>
      <c r="T117" s="107">
        <v>0.16666666666666666</v>
      </c>
      <c r="U117" s="27">
        <v>0.66666666666666663</v>
      </c>
      <c r="V117" s="27">
        <v>-0.99284862932061979</v>
      </c>
      <c r="W117" s="27">
        <v>-0.99309551208285385</v>
      </c>
    </row>
    <row r="118" spans="1:23" x14ac:dyDescent="0.25">
      <c r="A118" s="105" t="s">
        <v>303</v>
      </c>
      <c r="B118" s="105" t="s">
        <v>304</v>
      </c>
      <c r="C118" s="105" t="s">
        <v>464</v>
      </c>
      <c r="D118" s="105" t="s">
        <v>1128</v>
      </c>
      <c r="E118" s="105" t="s">
        <v>473</v>
      </c>
      <c r="F118" s="105" t="s">
        <v>1237</v>
      </c>
      <c r="G118" s="107">
        <v>0.58439201451905631</v>
      </c>
      <c r="H118" s="107">
        <v>0.41560798548094374</v>
      </c>
      <c r="I118" s="27">
        <v>0</v>
      </c>
      <c r="J118" s="27">
        <v>-0.10260586319218246</v>
      </c>
      <c r="K118" s="27">
        <v>-0.16641452344931917</v>
      </c>
      <c r="M118" s="105" t="s">
        <v>303</v>
      </c>
      <c r="N118" s="105" t="s">
        <v>304</v>
      </c>
      <c r="O118" s="105" t="s">
        <v>464</v>
      </c>
      <c r="P118" s="105" t="s">
        <v>1128</v>
      </c>
      <c r="Q118" s="105" t="s">
        <v>473</v>
      </c>
      <c r="R118" s="105" t="s">
        <v>1237</v>
      </c>
      <c r="S118" s="107">
        <v>0.58439201451905631</v>
      </c>
      <c r="T118" s="107">
        <v>0.41560798548094374</v>
      </c>
      <c r="U118" s="27">
        <v>0</v>
      </c>
      <c r="V118" s="27">
        <v>-0.10260586319218246</v>
      </c>
      <c r="W118" s="27">
        <v>-0.16641452344931917</v>
      </c>
    </row>
    <row r="119" spans="1:23" x14ac:dyDescent="0.25">
      <c r="A119" s="105" t="s">
        <v>303</v>
      </c>
      <c r="B119" s="105" t="s">
        <v>304</v>
      </c>
      <c r="C119" s="105" t="s">
        <v>666</v>
      </c>
      <c r="D119" s="105" t="s">
        <v>1132</v>
      </c>
      <c r="E119" s="105" t="s">
        <v>669</v>
      </c>
      <c r="F119" s="105" t="s">
        <v>1238</v>
      </c>
      <c r="G119" s="107">
        <v>0.83292978208232449</v>
      </c>
      <c r="H119" s="107">
        <v>0.15738498789346247</v>
      </c>
      <c r="I119" s="27">
        <v>9.6852300242130755E-3</v>
      </c>
      <c r="J119" s="27">
        <v>-0.10412147505422997</v>
      </c>
      <c r="K119" s="27">
        <v>-0.15195071868583165</v>
      </c>
      <c r="M119" s="105" t="s">
        <v>303</v>
      </c>
      <c r="N119" s="105" t="s">
        <v>304</v>
      </c>
      <c r="O119" s="105" t="s">
        <v>666</v>
      </c>
      <c r="P119" s="105" t="s">
        <v>1132</v>
      </c>
      <c r="Q119" s="105" t="s">
        <v>669</v>
      </c>
      <c r="R119" s="105" t="s">
        <v>1238</v>
      </c>
      <c r="S119" s="107">
        <v>0.83292978208232449</v>
      </c>
      <c r="T119" s="107">
        <v>0.15738498789346247</v>
      </c>
      <c r="U119" s="27">
        <v>9.6852300242130755E-3</v>
      </c>
      <c r="V119" s="27">
        <v>-0.10412147505422997</v>
      </c>
      <c r="W119" s="27">
        <v>-0.15195071868583165</v>
      </c>
    </row>
    <row r="120" spans="1:23" x14ac:dyDescent="0.25">
      <c r="A120" s="105" t="s">
        <v>303</v>
      </c>
      <c r="B120" s="105" t="s">
        <v>304</v>
      </c>
      <c r="C120" s="105" t="s">
        <v>816</v>
      </c>
      <c r="D120" s="105" t="s">
        <v>1186</v>
      </c>
      <c r="E120" s="105" t="s">
        <v>825</v>
      </c>
      <c r="F120" s="105" t="s">
        <v>1239</v>
      </c>
      <c r="G120" s="107">
        <v>0.7145328719723183</v>
      </c>
      <c r="H120" s="107">
        <v>0.27508650519031141</v>
      </c>
      <c r="I120" s="27">
        <v>1.0380622837370242E-2</v>
      </c>
      <c r="J120" s="27">
        <v>-0.10526315789473684</v>
      </c>
      <c r="K120" s="27">
        <v>-0.18476727785613545</v>
      </c>
      <c r="M120" s="105" t="s">
        <v>303</v>
      </c>
      <c r="N120" s="105" t="s">
        <v>304</v>
      </c>
      <c r="O120" s="105" t="s">
        <v>816</v>
      </c>
      <c r="P120" s="105" t="s">
        <v>1186</v>
      </c>
      <c r="Q120" s="105" t="s">
        <v>825</v>
      </c>
      <c r="R120" s="105" t="s">
        <v>1239</v>
      </c>
      <c r="S120" s="107">
        <v>0.7145328719723183</v>
      </c>
      <c r="T120" s="107">
        <v>0.27508650519031141</v>
      </c>
      <c r="U120" s="27">
        <v>1.0380622837370242E-2</v>
      </c>
      <c r="V120" s="27">
        <v>-0.10526315789473684</v>
      </c>
      <c r="W120" s="27">
        <v>-0.18476727785613545</v>
      </c>
    </row>
    <row r="121" spans="1:23" x14ac:dyDescent="0.25">
      <c r="A121" s="105" t="s">
        <v>303</v>
      </c>
      <c r="B121" s="105" t="s">
        <v>304</v>
      </c>
      <c r="C121" s="105" t="s">
        <v>968</v>
      </c>
      <c r="D121" s="105" t="s">
        <v>969</v>
      </c>
      <c r="E121" s="105" t="s">
        <v>995</v>
      </c>
      <c r="F121" s="105" t="s">
        <v>1240</v>
      </c>
      <c r="G121" s="107">
        <v>0.84299516908212557</v>
      </c>
      <c r="H121" s="107">
        <v>0.15217391304347827</v>
      </c>
      <c r="I121" s="27">
        <v>4.830917874396135E-3</v>
      </c>
      <c r="J121" s="27">
        <v>-0.10583153347732177</v>
      </c>
      <c r="K121" s="27">
        <v>-0.19767441860465118</v>
      </c>
      <c r="M121" s="105" t="s">
        <v>303</v>
      </c>
      <c r="N121" s="105" t="s">
        <v>304</v>
      </c>
      <c r="O121" s="105" t="s">
        <v>968</v>
      </c>
      <c r="P121" s="105" t="s">
        <v>969</v>
      </c>
      <c r="Q121" s="105" t="s">
        <v>995</v>
      </c>
      <c r="R121" s="105" t="s">
        <v>1240</v>
      </c>
      <c r="S121" s="107">
        <v>0.84299516908212557</v>
      </c>
      <c r="T121" s="107">
        <v>0.15217391304347827</v>
      </c>
      <c r="U121" s="27">
        <v>4.830917874396135E-3</v>
      </c>
      <c r="V121" s="27">
        <v>-0.10583153347732177</v>
      </c>
      <c r="W121" s="27">
        <v>-0.19767441860465118</v>
      </c>
    </row>
    <row r="122" spans="1:23" x14ac:dyDescent="0.25">
      <c r="A122" s="105" t="s">
        <v>303</v>
      </c>
      <c r="B122" s="105" t="s">
        <v>304</v>
      </c>
      <c r="C122" s="105" t="s">
        <v>793</v>
      </c>
      <c r="D122" s="105" t="s">
        <v>1145</v>
      </c>
      <c r="E122" s="105" t="s">
        <v>808</v>
      </c>
      <c r="F122" s="105" t="s">
        <v>306</v>
      </c>
      <c r="G122" s="107">
        <v>0.37309941520467838</v>
      </c>
      <c r="H122" s="107">
        <v>0.62105263157894741</v>
      </c>
      <c r="I122" s="27">
        <v>5.8479532163742687E-3</v>
      </c>
      <c r="J122" s="27">
        <v>-0.1084462982273201</v>
      </c>
      <c r="K122" s="27">
        <v>-0.14328657314629256</v>
      </c>
      <c r="M122" s="105" t="s">
        <v>303</v>
      </c>
      <c r="N122" s="105" t="s">
        <v>304</v>
      </c>
      <c r="O122" s="105" t="s">
        <v>793</v>
      </c>
      <c r="P122" s="105" t="s">
        <v>1145</v>
      </c>
      <c r="Q122" s="105" t="s">
        <v>808</v>
      </c>
      <c r="R122" s="105" t="s">
        <v>306</v>
      </c>
      <c r="S122" s="107">
        <v>0.37309941520467838</v>
      </c>
      <c r="T122" s="107">
        <v>0.62105263157894741</v>
      </c>
      <c r="U122" s="27">
        <v>5.8479532163742687E-3</v>
      </c>
      <c r="V122" s="27">
        <v>-0.1084462982273201</v>
      </c>
      <c r="W122" s="27">
        <v>-0.14328657314629256</v>
      </c>
    </row>
    <row r="123" spans="1:23" x14ac:dyDescent="0.25">
      <c r="A123" s="105" t="s">
        <v>303</v>
      </c>
      <c r="B123" s="105" t="s">
        <v>304</v>
      </c>
      <c r="C123" s="105" t="s">
        <v>904</v>
      </c>
      <c r="D123" s="105" t="s">
        <v>1207</v>
      </c>
      <c r="E123" s="105" t="s">
        <v>925</v>
      </c>
      <c r="F123" s="105" t="s">
        <v>1241</v>
      </c>
      <c r="G123" s="107">
        <v>0.82294264339152123</v>
      </c>
      <c r="H123" s="107">
        <v>0.15960099750623441</v>
      </c>
      <c r="I123" s="27">
        <v>1.7456359102244388E-2</v>
      </c>
      <c r="J123" s="27">
        <v>-0.11544117647058827</v>
      </c>
      <c r="K123" s="27">
        <v>-0.13886900501073729</v>
      </c>
      <c r="M123" s="105" t="s">
        <v>303</v>
      </c>
      <c r="N123" s="105" t="s">
        <v>304</v>
      </c>
      <c r="O123" s="105" t="s">
        <v>904</v>
      </c>
      <c r="P123" s="105" t="s">
        <v>1207</v>
      </c>
      <c r="Q123" s="105" t="s">
        <v>925</v>
      </c>
      <c r="R123" s="105" t="s">
        <v>1241</v>
      </c>
      <c r="S123" s="107">
        <v>0.82294264339152123</v>
      </c>
      <c r="T123" s="107">
        <v>0.15960099750623441</v>
      </c>
      <c r="U123" s="27">
        <v>1.7456359102244388E-2</v>
      </c>
      <c r="V123" s="27">
        <v>-0.11544117647058827</v>
      </c>
      <c r="W123" s="27">
        <v>-0.13886900501073729</v>
      </c>
    </row>
    <row r="124" spans="1:23" x14ac:dyDescent="0.25">
      <c r="A124" s="105" t="s">
        <v>303</v>
      </c>
      <c r="B124" s="105" t="s">
        <v>304</v>
      </c>
      <c r="C124" s="105" t="s">
        <v>930</v>
      </c>
      <c r="D124" s="105" t="s">
        <v>1169</v>
      </c>
      <c r="E124" s="105" t="s">
        <v>960</v>
      </c>
      <c r="F124" s="105" t="s">
        <v>1242</v>
      </c>
      <c r="G124" s="107">
        <v>0.82743362831858402</v>
      </c>
      <c r="H124" s="107">
        <v>0.15339233038348082</v>
      </c>
      <c r="I124" s="27">
        <v>1.9174041297935103E-2</v>
      </c>
      <c r="J124" s="27">
        <v>-0.1171875</v>
      </c>
      <c r="K124" s="27">
        <v>-0.16399506781750928</v>
      </c>
      <c r="M124" s="105" t="s">
        <v>303</v>
      </c>
      <c r="N124" s="105" t="s">
        <v>304</v>
      </c>
      <c r="O124" s="105" t="s">
        <v>930</v>
      </c>
      <c r="P124" s="105" t="s">
        <v>1169</v>
      </c>
      <c r="Q124" s="105" t="s">
        <v>960</v>
      </c>
      <c r="R124" s="105" t="s">
        <v>1242</v>
      </c>
      <c r="S124" s="107">
        <v>0.82743362831858402</v>
      </c>
      <c r="T124" s="107">
        <v>0.15339233038348082</v>
      </c>
      <c r="U124" s="27">
        <v>1.9174041297935103E-2</v>
      </c>
      <c r="V124" s="27">
        <v>-0.1171875</v>
      </c>
      <c r="W124" s="27">
        <v>-0.16399506781750928</v>
      </c>
    </row>
    <row r="125" spans="1:23" x14ac:dyDescent="0.25">
      <c r="A125" s="105" t="s">
        <v>303</v>
      </c>
      <c r="B125" s="105" t="s">
        <v>304</v>
      </c>
      <c r="C125" s="105" t="s">
        <v>968</v>
      </c>
      <c r="D125" s="105" t="s">
        <v>969</v>
      </c>
      <c r="E125" s="105" t="s">
        <v>971</v>
      </c>
      <c r="F125" s="105" t="s">
        <v>1243</v>
      </c>
      <c r="G125" s="107">
        <v>0.85422740524781338</v>
      </c>
      <c r="H125" s="107">
        <v>0.13411078717201166</v>
      </c>
      <c r="I125" s="27">
        <v>1.1661807580174927E-2</v>
      </c>
      <c r="J125" s="27">
        <v>-0.125</v>
      </c>
      <c r="K125" s="27">
        <v>-0.19859813084112155</v>
      </c>
      <c r="M125" s="105" t="s">
        <v>303</v>
      </c>
      <c r="N125" s="105" t="s">
        <v>304</v>
      </c>
      <c r="O125" s="105" t="s">
        <v>968</v>
      </c>
      <c r="P125" s="105" t="s">
        <v>969</v>
      </c>
      <c r="Q125" s="105" t="s">
        <v>971</v>
      </c>
      <c r="R125" s="105" t="s">
        <v>1243</v>
      </c>
      <c r="S125" s="107">
        <v>0.85422740524781338</v>
      </c>
      <c r="T125" s="107">
        <v>0.13411078717201166</v>
      </c>
      <c r="U125" s="27">
        <v>1.1661807580174927E-2</v>
      </c>
      <c r="V125" s="27">
        <v>-0.125</v>
      </c>
      <c r="W125" s="27">
        <v>-0.19859813084112155</v>
      </c>
    </row>
    <row r="126" spans="1:23" x14ac:dyDescent="0.25">
      <c r="A126" s="105" t="s">
        <v>303</v>
      </c>
      <c r="B126" s="105" t="s">
        <v>304</v>
      </c>
      <c r="C126" s="105" t="s">
        <v>930</v>
      </c>
      <c r="D126" s="105" t="s">
        <v>1169</v>
      </c>
      <c r="E126" s="105" t="s">
        <v>963</v>
      </c>
      <c r="F126" s="105" t="s">
        <v>1244</v>
      </c>
      <c r="G126" s="107">
        <v>0.82327586206896552</v>
      </c>
      <c r="H126" s="107">
        <v>0.15948275862068967</v>
      </c>
      <c r="I126" s="27">
        <v>1.7241379310344827E-2</v>
      </c>
      <c r="J126" s="27">
        <v>-0.13432835820895528</v>
      </c>
      <c r="K126" s="27">
        <v>-0.19999999999999996</v>
      </c>
      <c r="M126" s="105" t="s">
        <v>303</v>
      </c>
      <c r="N126" s="105" t="s">
        <v>304</v>
      </c>
      <c r="O126" s="105" t="s">
        <v>930</v>
      </c>
      <c r="P126" s="105" t="s">
        <v>1169</v>
      </c>
      <c r="Q126" s="105" t="s">
        <v>963</v>
      </c>
      <c r="R126" s="105" t="s">
        <v>1244</v>
      </c>
      <c r="S126" s="107">
        <v>0.82327586206896552</v>
      </c>
      <c r="T126" s="107">
        <v>0.15948275862068967</v>
      </c>
      <c r="U126" s="27">
        <v>1.7241379310344827E-2</v>
      </c>
      <c r="V126" s="27">
        <v>-0.13432835820895528</v>
      </c>
      <c r="W126" s="27">
        <v>-0.19999999999999996</v>
      </c>
    </row>
    <row r="127" spans="1:23" x14ac:dyDescent="0.25">
      <c r="A127" s="105" t="s">
        <v>303</v>
      </c>
      <c r="B127" s="105" t="s">
        <v>304</v>
      </c>
      <c r="C127" s="105" t="s">
        <v>816</v>
      </c>
      <c r="D127" s="105" t="s">
        <v>1186</v>
      </c>
      <c r="E127" s="105" t="s">
        <v>814</v>
      </c>
      <c r="F127" s="105" t="s">
        <v>1245</v>
      </c>
      <c r="G127" s="107">
        <v>0.71976401179941008</v>
      </c>
      <c r="H127" s="107">
        <v>0.26696165191740412</v>
      </c>
      <c r="I127" s="27">
        <v>1.3274336283185841E-2</v>
      </c>
      <c r="J127" s="27">
        <v>-0.13520408163265307</v>
      </c>
      <c r="K127" s="27">
        <v>-0.23129251700680276</v>
      </c>
      <c r="M127" s="105" t="s">
        <v>303</v>
      </c>
      <c r="N127" s="105" t="s">
        <v>304</v>
      </c>
      <c r="O127" s="105" t="s">
        <v>816</v>
      </c>
      <c r="P127" s="105" t="s">
        <v>1186</v>
      </c>
      <c r="Q127" s="105" t="s">
        <v>814</v>
      </c>
      <c r="R127" s="105" t="s">
        <v>1245</v>
      </c>
      <c r="S127" s="107">
        <v>0.71976401179941008</v>
      </c>
      <c r="T127" s="107">
        <v>0.26696165191740412</v>
      </c>
      <c r="U127" s="27">
        <v>1.3274336283185841E-2</v>
      </c>
      <c r="V127" s="27">
        <v>-0.13520408163265307</v>
      </c>
      <c r="W127" s="27">
        <v>-0.23129251700680276</v>
      </c>
    </row>
    <row r="128" spans="1:23" x14ac:dyDescent="0.25">
      <c r="A128" s="105" t="s">
        <v>303</v>
      </c>
      <c r="B128" s="105" t="s">
        <v>304</v>
      </c>
      <c r="C128" s="105" t="s">
        <v>481</v>
      </c>
      <c r="D128" s="105" t="s">
        <v>482</v>
      </c>
      <c r="E128" s="105" t="s">
        <v>508</v>
      </c>
      <c r="F128" s="105" t="s">
        <v>1246</v>
      </c>
      <c r="G128" s="107">
        <v>0.59886201991465149</v>
      </c>
      <c r="H128" s="107">
        <v>0.40113798008534851</v>
      </c>
      <c r="I128" s="27">
        <v>0</v>
      </c>
      <c r="J128" s="27">
        <v>-0.14268292682926831</v>
      </c>
      <c r="K128" s="27">
        <v>-0.20833333333333337</v>
      </c>
      <c r="M128" s="105" t="s">
        <v>303</v>
      </c>
      <c r="N128" s="105" t="s">
        <v>304</v>
      </c>
      <c r="O128" s="105" t="s">
        <v>481</v>
      </c>
      <c r="P128" s="105" t="s">
        <v>482</v>
      </c>
      <c r="Q128" s="105" t="s">
        <v>508</v>
      </c>
      <c r="R128" s="105" t="s">
        <v>1246</v>
      </c>
      <c r="S128" s="107">
        <v>0.59886201991465149</v>
      </c>
      <c r="T128" s="107">
        <v>0.40113798008534851</v>
      </c>
      <c r="U128" s="27">
        <v>0</v>
      </c>
      <c r="V128" s="27">
        <v>-0.14268292682926831</v>
      </c>
      <c r="W128" s="27">
        <v>-0.20833333333333337</v>
      </c>
    </row>
    <row r="129" spans="1:23" x14ac:dyDescent="0.25">
      <c r="A129" s="105" t="s">
        <v>303</v>
      </c>
      <c r="B129" s="105" t="s">
        <v>304</v>
      </c>
      <c r="C129" s="105" t="s">
        <v>565</v>
      </c>
      <c r="D129" s="105" t="s">
        <v>1162</v>
      </c>
      <c r="E129" s="105" t="s">
        <v>583</v>
      </c>
      <c r="F129" s="105" t="s">
        <v>308</v>
      </c>
      <c r="G129" s="107">
        <v>0.57020057306590255</v>
      </c>
      <c r="H129" s="107">
        <v>0.42979942693409739</v>
      </c>
      <c r="I129" s="27">
        <v>0</v>
      </c>
      <c r="J129" s="27">
        <v>-0.14460784313725494</v>
      </c>
      <c r="K129" s="27">
        <v>-0.18075117370892024</v>
      </c>
      <c r="M129" s="105" t="s">
        <v>303</v>
      </c>
      <c r="N129" s="105" t="s">
        <v>304</v>
      </c>
      <c r="O129" s="105" t="s">
        <v>565</v>
      </c>
      <c r="P129" s="105" t="s">
        <v>1162</v>
      </c>
      <c r="Q129" s="105" t="s">
        <v>583</v>
      </c>
      <c r="R129" s="105" t="s">
        <v>308</v>
      </c>
      <c r="S129" s="107">
        <v>0.57020057306590255</v>
      </c>
      <c r="T129" s="107">
        <v>0.42979942693409739</v>
      </c>
      <c r="U129" s="27">
        <v>0</v>
      </c>
      <c r="V129" s="27">
        <v>-0.14460784313725494</v>
      </c>
      <c r="W129" s="27">
        <v>-0.18075117370892024</v>
      </c>
    </row>
    <row r="130" spans="1:23" x14ac:dyDescent="0.25">
      <c r="A130" s="105" t="s">
        <v>303</v>
      </c>
      <c r="B130" s="105" t="s">
        <v>304</v>
      </c>
      <c r="C130" s="105" t="s">
        <v>816</v>
      </c>
      <c r="D130" s="105" t="s">
        <v>1186</v>
      </c>
      <c r="E130" s="105" t="s">
        <v>834</v>
      </c>
      <c r="F130" s="105" t="s">
        <v>1247</v>
      </c>
      <c r="G130" s="107">
        <v>0.63764705882352946</v>
      </c>
      <c r="H130" s="107">
        <v>0.35176470588235292</v>
      </c>
      <c r="I130" s="27">
        <v>1.0588235294117647E-2</v>
      </c>
      <c r="J130" s="27">
        <v>-0.15084915084915085</v>
      </c>
      <c r="K130" s="27">
        <v>-0.17794970986460346</v>
      </c>
      <c r="M130" s="105" t="s">
        <v>303</v>
      </c>
      <c r="N130" s="105" t="s">
        <v>304</v>
      </c>
      <c r="O130" s="105" t="s">
        <v>816</v>
      </c>
      <c r="P130" s="105" t="s">
        <v>1186</v>
      </c>
      <c r="Q130" s="105" t="s">
        <v>834</v>
      </c>
      <c r="R130" s="105" t="s">
        <v>1247</v>
      </c>
      <c r="S130" s="107">
        <v>0.63764705882352946</v>
      </c>
      <c r="T130" s="107">
        <v>0.35176470588235292</v>
      </c>
      <c r="U130" s="27">
        <v>1.0588235294117647E-2</v>
      </c>
      <c r="V130" s="27">
        <v>-0.15084915084915085</v>
      </c>
      <c r="W130" s="27">
        <v>-0.17794970986460346</v>
      </c>
    </row>
    <row r="131" spans="1:23" x14ac:dyDescent="0.25">
      <c r="A131" s="105" t="s">
        <v>303</v>
      </c>
      <c r="B131" s="105" t="s">
        <v>304</v>
      </c>
      <c r="C131" s="105" t="s">
        <v>744</v>
      </c>
      <c r="D131" s="105" t="s">
        <v>745</v>
      </c>
      <c r="E131" s="105" t="s">
        <v>747</v>
      </c>
      <c r="F131" s="105" t="s">
        <v>1248</v>
      </c>
      <c r="G131" s="107">
        <v>0.66526315789473689</v>
      </c>
      <c r="H131" s="107">
        <v>0.28842105263157897</v>
      </c>
      <c r="I131" s="27">
        <v>4.6315789473684213E-2</v>
      </c>
      <c r="J131" s="27">
        <v>-0.1517857142857143</v>
      </c>
      <c r="K131" s="27">
        <v>-0.26697530864197527</v>
      </c>
      <c r="M131" s="105" t="s">
        <v>303</v>
      </c>
      <c r="N131" s="105" t="s">
        <v>304</v>
      </c>
      <c r="O131" s="105" t="s">
        <v>744</v>
      </c>
      <c r="P131" s="105" t="s">
        <v>745</v>
      </c>
      <c r="Q131" s="105" t="s">
        <v>747</v>
      </c>
      <c r="R131" s="105" t="s">
        <v>1248</v>
      </c>
      <c r="S131" s="107">
        <v>0.66526315789473689</v>
      </c>
      <c r="T131" s="107">
        <v>0.28842105263157897</v>
      </c>
      <c r="U131" s="27">
        <v>4.6315789473684213E-2</v>
      </c>
      <c r="V131" s="27">
        <v>-0.1517857142857143</v>
      </c>
      <c r="W131" s="27">
        <v>-0.26697530864197527</v>
      </c>
    </row>
    <row r="132" spans="1:23" x14ac:dyDescent="0.25">
      <c r="A132" s="105" t="s">
        <v>303</v>
      </c>
      <c r="B132" s="105" t="s">
        <v>304</v>
      </c>
      <c r="C132" s="105" t="s">
        <v>1029</v>
      </c>
      <c r="D132" s="105" t="s">
        <v>1030</v>
      </c>
      <c r="E132" s="105" t="s">
        <v>1071</v>
      </c>
      <c r="F132" s="105" t="s">
        <v>19</v>
      </c>
      <c r="G132" s="107">
        <v>0.85190615835777128</v>
      </c>
      <c r="H132" s="107">
        <v>0.13636363636363635</v>
      </c>
      <c r="I132" s="27">
        <v>1.1730205278592375E-2</v>
      </c>
      <c r="J132" s="27">
        <v>-0.15384615384615385</v>
      </c>
      <c r="K132" s="27">
        <v>-0.27292110874200426</v>
      </c>
      <c r="M132" s="105" t="s">
        <v>303</v>
      </c>
      <c r="N132" s="105" t="s">
        <v>304</v>
      </c>
      <c r="O132" s="105" t="s">
        <v>1029</v>
      </c>
      <c r="P132" s="105" t="s">
        <v>1030</v>
      </c>
      <c r="Q132" s="105" t="s">
        <v>1071</v>
      </c>
      <c r="R132" s="105" t="s">
        <v>19</v>
      </c>
      <c r="S132" s="107">
        <v>0.85190615835777128</v>
      </c>
      <c r="T132" s="107">
        <v>0.13636363636363635</v>
      </c>
      <c r="U132" s="27">
        <v>1.1730205278592375E-2</v>
      </c>
      <c r="V132" s="27">
        <v>-0.15384615384615385</v>
      </c>
      <c r="W132" s="27">
        <v>-0.27292110874200426</v>
      </c>
    </row>
    <row r="133" spans="1:23" x14ac:dyDescent="0.25">
      <c r="A133" s="105" t="s">
        <v>303</v>
      </c>
      <c r="B133" s="105" t="s">
        <v>304</v>
      </c>
      <c r="C133" s="105" t="s">
        <v>816</v>
      </c>
      <c r="D133" s="105" t="s">
        <v>1186</v>
      </c>
      <c r="E133" s="105" t="s">
        <v>831</v>
      </c>
      <c r="F133" s="105" t="s">
        <v>1249</v>
      </c>
      <c r="G133" s="107">
        <v>0.76014760147601479</v>
      </c>
      <c r="H133" s="107">
        <v>0.22140221402214022</v>
      </c>
      <c r="I133" s="27">
        <v>1.8450184501845018E-2</v>
      </c>
      <c r="J133" s="27">
        <v>-0.16099071207430338</v>
      </c>
      <c r="K133" s="27">
        <v>-0.24722222222222223</v>
      </c>
      <c r="M133" s="105" t="s">
        <v>303</v>
      </c>
      <c r="N133" s="105" t="s">
        <v>304</v>
      </c>
      <c r="O133" s="105" t="s">
        <v>816</v>
      </c>
      <c r="P133" s="105" t="s">
        <v>1186</v>
      </c>
      <c r="Q133" s="105" t="s">
        <v>831</v>
      </c>
      <c r="R133" s="105" t="s">
        <v>1249</v>
      </c>
      <c r="S133" s="107">
        <v>0.76014760147601479</v>
      </c>
      <c r="T133" s="107">
        <v>0.22140221402214022</v>
      </c>
      <c r="U133" s="27">
        <v>1.8450184501845018E-2</v>
      </c>
      <c r="V133" s="27">
        <v>-0.16099071207430338</v>
      </c>
      <c r="W133" s="27">
        <v>-0.24722222222222223</v>
      </c>
    </row>
    <row r="134" spans="1:23" x14ac:dyDescent="0.25">
      <c r="A134" s="105" t="s">
        <v>303</v>
      </c>
      <c r="B134" s="105" t="s">
        <v>304</v>
      </c>
      <c r="C134" s="105" t="s">
        <v>545</v>
      </c>
      <c r="D134" s="105" t="s">
        <v>546</v>
      </c>
      <c r="E134" s="105" t="s">
        <v>543</v>
      </c>
      <c r="F134" s="105" t="s">
        <v>1250</v>
      </c>
      <c r="G134" s="107">
        <v>0.49523809523809526</v>
      </c>
      <c r="H134" s="107">
        <v>0.48253968253968255</v>
      </c>
      <c r="I134" s="27">
        <v>2.2222222222222223E-2</v>
      </c>
      <c r="J134" s="27">
        <v>-0.18814432989690721</v>
      </c>
      <c r="K134" s="27">
        <v>-0.31072210065645511</v>
      </c>
      <c r="M134" s="105" t="s">
        <v>303</v>
      </c>
      <c r="N134" s="105" t="s">
        <v>304</v>
      </c>
      <c r="O134" s="105" t="s">
        <v>545</v>
      </c>
      <c r="P134" s="105" t="s">
        <v>546</v>
      </c>
      <c r="Q134" s="105" t="s">
        <v>543</v>
      </c>
      <c r="R134" s="105" t="s">
        <v>1250</v>
      </c>
      <c r="S134" s="107">
        <v>0.49523809523809526</v>
      </c>
      <c r="T134" s="107">
        <v>0.48253968253968255</v>
      </c>
      <c r="U134" s="27">
        <v>2.2222222222222223E-2</v>
      </c>
      <c r="V134" s="27">
        <v>-0.18814432989690721</v>
      </c>
      <c r="W134" s="27">
        <v>-0.31072210065645511</v>
      </c>
    </row>
    <row r="135" spans="1:23" x14ac:dyDescent="0.25">
      <c r="A135" s="105" t="s">
        <v>303</v>
      </c>
      <c r="B135" s="105" t="s">
        <v>304</v>
      </c>
      <c r="C135" s="105" t="s">
        <v>930</v>
      </c>
      <c r="D135" s="105" t="s">
        <v>1169</v>
      </c>
      <c r="E135" s="105" t="s">
        <v>951</v>
      </c>
      <c r="F135" s="105" t="s">
        <v>1251</v>
      </c>
      <c r="G135" s="107">
        <v>0.87457627118644066</v>
      </c>
      <c r="H135" s="107">
        <v>0.10847457627118644</v>
      </c>
      <c r="I135" s="27">
        <v>1.6949152542372881E-2</v>
      </c>
      <c r="J135" s="27">
        <v>-0.20270270270270274</v>
      </c>
      <c r="K135" s="27">
        <v>-0.29761904761904767</v>
      </c>
      <c r="M135" s="105" t="s">
        <v>303</v>
      </c>
      <c r="N135" s="105" t="s">
        <v>304</v>
      </c>
      <c r="O135" s="105" t="s">
        <v>930</v>
      </c>
      <c r="P135" s="105" t="s">
        <v>1169</v>
      </c>
      <c r="Q135" s="105" t="s">
        <v>951</v>
      </c>
      <c r="R135" s="105" t="s">
        <v>1251</v>
      </c>
      <c r="S135" s="107">
        <v>0.87457627118644066</v>
      </c>
      <c r="T135" s="107">
        <v>0.10847457627118644</v>
      </c>
      <c r="U135" s="27">
        <v>1.6949152542372881E-2</v>
      </c>
      <c r="V135" s="27">
        <v>-0.20270270270270274</v>
      </c>
      <c r="W135" s="27">
        <v>-0.29761904761904767</v>
      </c>
    </row>
    <row r="136" spans="1:23" x14ac:dyDescent="0.25">
      <c r="A136" s="105" t="s">
        <v>303</v>
      </c>
      <c r="B136" s="105" t="s">
        <v>304</v>
      </c>
      <c r="C136" s="105" t="s">
        <v>1029</v>
      </c>
      <c r="D136" s="105" t="s">
        <v>1030</v>
      </c>
      <c r="E136" s="105" t="s">
        <v>1077</v>
      </c>
      <c r="F136" s="105" t="s">
        <v>20</v>
      </c>
      <c r="G136" s="107">
        <v>0.81112398609501735</v>
      </c>
      <c r="H136" s="107">
        <v>0.1761297798377752</v>
      </c>
      <c r="I136" s="27">
        <v>1.2746234067207415E-2</v>
      </c>
      <c r="J136" s="27">
        <v>-0.20680147058823528</v>
      </c>
      <c r="K136" s="27">
        <v>-0.27356902356902357</v>
      </c>
      <c r="M136" s="105" t="s">
        <v>303</v>
      </c>
      <c r="N136" s="105" t="s">
        <v>304</v>
      </c>
      <c r="O136" s="105" t="s">
        <v>1029</v>
      </c>
      <c r="P136" s="105" t="s">
        <v>1030</v>
      </c>
      <c r="Q136" s="105" t="s">
        <v>1077</v>
      </c>
      <c r="R136" s="105" t="s">
        <v>20</v>
      </c>
      <c r="S136" s="107">
        <v>0.81112398609501735</v>
      </c>
      <c r="T136" s="107">
        <v>0.1761297798377752</v>
      </c>
      <c r="U136" s="27">
        <v>1.2746234067207415E-2</v>
      </c>
      <c r="V136" s="27">
        <v>-0.20680147058823528</v>
      </c>
      <c r="W136" s="27">
        <v>-0.27356902356902357</v>
      </c>
    </row>
    <row r="137" spans="1:23" x14ac:dyDescent="0.25">
      <c r="A137" s="105" t="s">
        <v>303</v>
      </c>
      <c r="B137" s="105" t="s">
        <v>304</v>
      </c>
      <c r="C137" s="105" t="s">
        <v>893</v>
      </c>
      <c r="D137" s="105" t="s">
        <v>1209</v>
      </c>
      <c r="E137" s="105" t="s">
        <v>896</v>
      </c>
      <c r="F137" s="105" t="s">
        <v>1252</v>
      </c>
      <c r="G137" s="107">
        <v>0.75095160413268081</v>
      </c>
      <c r="H137" s="107">
        <v>0.23599782490483959</v>
      </c>
      <c r="I137" s="27">
        <v>1.3050570962479609E-2</v>
      </c>
      <c r="J137" s="27">
        <v>-0.21678023850085182</v>
      </c>
      <c r="K137" s="27">
        <v>-0.25516403402187116</v>
      </c>
      <c r="M137" s="105" t="s">
        <v>303</v>
      </c>
      <c r="N137" s="105" t="s">
        <v>304</v>
      </c>
      <c r="O137" s="105" t="s">
        <v>893</v>
      </c>
      <c r="P137" s="105" t="s">
        <v>1209</v>
      </c>
      <c r="Q137" s="105" t="s">
        <v>896</v>
      </c>
      <c r="R137" s="105" t="s">
        <v>1252</v>
      </c>
      <c r="S137" s="107">
        <v>0.75095160413268081</v>
      </c>
      <c r="T137" s="107">
        <v>0.23599782490483959</v>
      </c>
      <c r="U137" s="27">
        <v>1.3050570962479609E-2</v>
      </c>
      <c r="V137" s="27">
        <v>-0.21678023850085182</v>
      </c>
      <c r="W137" s="27">
        <v>-0.25516403402187116</v>
      </c>
    </row>
    <row r="138" spans="1:23" x14ac:dyDescent="0.25">
      <c r="A138" s="105" t="s">
        <v>303</v>
      </c>
      <c r="B138" s="105" t="s">
        <v>304</v>
      </c>
      <c r="C138" s="105" t="s">
        <v>793</v>
      </c>
      <c r="D138" s="105" t="s">
        <v>1145</v>
      </c>
      <c r="E138" s="105" t="s">
        <v>802</v>
      </c>
      <c r="F138" s="105" t="s">
        <v>1253</v>
      </c>
      <c r="G138" s="107">
        <v>0.74660326086956519</v>
      </c>
      <c r="H138" s="107">
        <v>0.24796195652173914</v>
      </c>
      <c r="I138" s="27">
        <v>5.434782608695652E-3</v>
      </c>
      <c r="J138" s="27">
        <v>-0.22689075630252098</v>
      </c>
      <c r="K138" s="27">
        <v>-0.23532467532467527</v>
      </c>
      <c r="M138" s="105" t="s">
        <v>303</v>
      </c>
      <c r="N138" s="105" t="s">
        <v>304</v>
      </c>
      <c r="O138" s="105" t="s">
        <v>793</v>
      </c>
      <c r="P138" s="105" t="s">
        <v>1145</v>
      </c>
      <c r="Q138" s="105" t="s">
        <v>802</v>
      </c>
      <c r="R138" s="105" t="s">
        <v>1253</v>
      </c>
      <c r="S138" s="107">
        <v>0.74660326086956519</v>
      </c>
      <c r="T138" s="107">
        <v>0.24796195652173914</v>
      </c>
      <c r="U138" s="27">
        <v>5.434782608695652E-3</v>
      </c>
      <c r="V138" s="27">
        <v>-0.22689075630252098</v>
      </c>
      <c r="W138" s="27">
        <v>-0.23532467532467527</v>
      </c>
    </row>
    <row r="139" spans="1:23" x14ac:dyDescent="0.25">
      <c r="A139" s="105" t="s">
        <v>303</v>
      </c>
      <c r="B139" s="105" t="s">
        <v>304</v>
      </c>
      <c r="C139" s="105" t="s">
        <v>744</v>
      </c>
      <c r="D139" s="105" t="s">
        <v>745</v>
      </c>
      <c r="E139" s="105" t="s">
        <v>765</v>
      </c>
      <c r="F139" s="105" t="s">
        <v>352</v>
      </c>
      <c r="G139" s="107">
        <v>0.80952380952380953</v>
      </c>
      <c r="H139" s="107">
        <v>0.19047619047619047</v>
      </c>
      <c r="I139" s="27">
        <v>0</v>
      </c>
      <c r="J139" s="27">
        <v>-0.23217550274223031</v>
      </c>
      <c r="K139" s="27">
        <v>-0.32038834951456308</v>
      </c>
      <c r="M139" s="105" t="s">
        <v>303</v>
      </c>
      <c r="N139" s="105" t="s">
        <v>304</v>
      </c>
      <c r="O139" s="105" t="s">
        <v>744</v>
      </c>
      <c r="P139" s="105" t="s">
        <v>745</v>
      </c>
      <c r="Q139" s="105" t="s">
        <v>765</v>
      </c>
      <c r="R139" s="105" t="s">
        <v>352</v>
      </c>
      <c r="S139" s="107">
        <v>0.80952380952380953</v>
      </c>
      <c r="T139" s="107">
        <v>0.19047619047619047</v>
      </c>
      <c r="U139" s="27">
        <v>0</v>
      </c>
      <c r="V139" s="27">
        <v>-0.23217550274223031</v>
      </c>
      <c r="W139" s="27">
        <v>-0.32038834951456308</v>
      </c>
    </row>
    <row r="140" spans="1:23" x14ac:dyDescent="0.25">
      <c r="A140" s="105" t="s">
        <v>303</v>
      </c>
      <c r="B140" s="105" t="s">
        <v>304</v>
      </c>
      <c r="C140" s="105" t="s">
        <v>617</v>
      </c>
      <c r="D140" s="105" t="s">
        <v>1135</v>
      </c>
      <c r="E140" s="105" t="s">
        <v>626</v>
      </c>
      <c r="F140" s="105" t="s">
        <v>311</v>
      </c>
      <c r="G140" s="107">
        <v>0.58569051580698839</v>
      </c>
      <c r="H140" s="107">
        <v>0.41430948419301167</v>
      </c>
      <c r="I140" s="27">
        <v>0</v>
      </c>
      <c r="J140" s="27">
        <v>-0.23536895674300251</v>
      </c>
      <c r="K140" s="27">
        <v>-0.26528117359413206</v>
      </c>
      <c r="M140" s="105" t="s">
        <v>303</v>
      </c>
      <c r="N140" s="105" t="s">
        <v>304</v>
      </c>
      <c r="O140" s="105" t="s">
        <v>617</v>
      </c>
      <c r="P140" s="105" t="s">
        <v>1135</v>
      </c>
      <c r="Q140" s="105" t="s">
        <v>626</v>
      </c>
      <c r="R140" s="105" t="s">
        <v>311</v>
      </c>
      <c r="S140" s="107">
        <v>0.58569051580698839</v>
      </c>
      <c r="T140" s="107">
        <v>0.41430948419301167</v>
      </c>
      <c r="U140" s="27">
        <v>0</v>
      </c>
      <c r="V140" s="27">
        <v>-0.23536895674300251</v>
      </c>
      <c r="W140" s="27">
        <v>-0.26528117359413206</v>
      </c>
    </row>
    <row r="141" spans="1:23" x14ac:dyDescent="0.25">
      <c r="A141" s="105" t="s">
        <v>303</v>
      </c>
      <c r="B141" s="105" t="s">
        <v>304</v>
      </c>
      <c r="C141" s="105" t="s">
        <v>930</v>
      </c>
      <c r="D141" s="105" t="s">
        <v>1169</v>
      </c>
      <c r="E141" s="105" t="s">
        <v>954</v>
      </c>
      <c r="F141" s="105" t="s">
        <v>1254</v>
      </c>
      <c r="G141" s="107">
        <v>0.89449541284403666</v>
      </c>
      <c r="H141" s="107">
        <v>8.9449541284403675E-2</v>
      </c>
      <c r="I141" s="27">
        <v>1.6055045871559634E-2</v>
      </c>
      <c r="J141" s="27">
        <v>-0.23642732049036774</v>
      </c>
      <c r="K141" s="27">
        <v>-0.28052805280528048</v>
      </c>
      <c r="M141" s="105" t="s">
        <v>303</v>
      </c>
      <c r="N141" s="105" t="s">
        <v>304</v>
      </c>
      <c r="O141" s="105" t="s">
        <v>930</v>
      </c>
      <c r="P141" s="105" t="s">
        <v>1169</v>
      </c>
      <c r="Q141" s="105" t="s">
        <v>954</v>
      </c>
      <c r="R141" s="105" t="s">
        <v>1254</v>
      </c>
      <c r="S141" s="107">
        <v>0.89449541284403666</v>
      </c>
      <c r="T141" s="107">
        <v>8.9449541284403675E-2</v>
      </c>
      <c r="U141" s="27">
        <v>1.6055045871559634E-2</v>
      </c>
      <c r="V141" s="27">
        <v>-0.23642732049036774</v>
      </c>
      <c r="W141" s="27">
        <v>-0.28052805280528048</v>
      </c>
    </row>
    <row r="142" spans="1:23" x14ac:dyDescent="0.25">
      <c r="A142" s="105" t="s">
        <v>303</v>
      </c>
      <c r="B142" s="105" t="s">
        <v>304</v>
      </c>
      <c r="C142" s="105" t="s">
        <v>634</v>
      </c>
      <c r="D142" s="105" t="s">
        <v>635</v>
      </c>
      <c r="E142" s="105" t="s">
        <v>640</v>
      </c>
      <c r="F142" s="105" t="s">
        <v>1255</v>
      </c>
      <c r="G142" s="107">
        <v>0.70588235294117652</v>
      </c>
      <c r="H142" s="107">
        <v>0.2868937048503612</v>
      </c>
      <c r="I142" s="27">
        <v>7.2239422084623322E-3</v>
      </c>
      <c r="J142" s="27">
        <v>-0.24059561128526641</v>
      </c>
      <c r="K142" s="27">
        <v>-0.28062360801781738</v>
      </c>
      <c r="M142" s="105" t="s">
        <v>303</v>
      </c>
      <c r="N142" s="105" t="s">
        <v>304</v>
      </c>
      <c r="O142" s="105" t="s">
        <v>634</v>
      </c>
      <c r="P142" s="105" t="s">
        <v>635</v>
      </c>
      <c r="Q142" s="105" t="s">
        <v>640</v>
      </c>
      <c r="R142" s="105" t="s">
        <v>1255</v>
      </c>
      <c r="S142" s="107">
        <v>0.70588235294117652</v>
      </c>
      <c r="T142" s="107">
        <v>0.2868937048503612</v>
      </c>
      <c r="U142" s="27">
        <v>7.2239422084623322E-3</v>
      </c>
      <c r="V142" s="27">
        <v>-0.24059561128526641</v>
      </c>
      <c r="W142" s="27">
        <v>-0.28062360801781738</v>
      </c>
    </row>
    <row r="143" spans="1:23" x14ac:dyDescent="0.25">
      <c r="A143" s="105" t="s">
        <v>303</v>
      </c>
      <c r="B143" s="105" t="s">
        <v>304</v>
      </c>
      <c r="C143" s="105" t="s">
        <v>444</v>
      </c>
      <c r="D143" s="105" t="s">
        <v>1130</v>
      </c>
      <c r="E143" s="105" t="s">
        <v>459</v>
      </c>
      <c r="F143" s="105" t="s">
        <v>1256</v>
      </c>
      <c r="G143" s="107">
        <v>0.5818965517241379</v>
      </c>
      <c r="H143" s="107">
        <v>0.41379310344827586</v>
      </c>
      <c r="I143" s="27">
        <v>4.3103448275862068E-3</v>
      </c>
      <c r="J143" s="27">
        <v>-0.25401929260450162</v>
      </c>
      <c r="K143" s="27">
        <v>-0.27575442247658688</v>
      </c>
      <c r="M143" s="105" t="s">
        <v>303</v>
      </c>
      <c r="N143" s="105" t="s">
        <v>304</v>
      </c>
      <c r="O143" s="105" t="s">
        <v>444</v>
      </c>
      <c r="P143" s="105" t="s">
        <v>1130</v>
      </c>
      <c r="Q143" s="105" t="s">
        <v>459</v>
      </c>
      <c r="R143" s="105" t="s">
        <v>1256</v>
      </c>
      <c r="S143" s="107">
        <v>0.5818965517241379</v>
      </c>
      <c r="T143" s="107">
        <v>0.41379310344827586</v>
      </c>
      <c r="U143" s="27">
        <v>4.3103448275862068E-3</v>
      </c>
      <c r="V143" s="27">
        <v>-0.25401929260450162</v>
      </c>
      <c r="W143" s="27">
        <v>-0.27575442247658688</v>
      </c>
    </row>
    <row r="144" spans="1:23" x14ac:dyDescent="0.25">
      <c r="A144" s="105" t="s">
        <v>303</v>
      </c>
      <c r="B144" s="105" t="s">
        <v>304</v>
      </c>
      <c r="C144" s="105" t="s">
        <v>816</v>
      </c>
      <c r="D144" s="105" t="s">
        <v>1186</v>
      </c>
      <c r="E144" s="105" t="s">
        <v>822</v>
      </c>
      <c r="F144" s="105" t="s">
        <v>1257</v>
      </c>
      <c r="G144" s="107">
        <v>0.82535885167464118</v>
      </c>
      <c r="H144" s="107">
        <v>0.16985645933014354</v>
      </c>
      <c r="I144" s="27">
        <v>4.7846889952153108E-3</v>
      </c>
      <c r="J144" s="27">
        <v>-0.27806563039723664</v>
      </c>
      <c r="K144" s="27">
        <v>-0.33120000000000005</v>
      </c>
      <c r="M144" s="105" t="s">
        <v>303</v>
      </c>
      <c r="N144" s="105" t="s">
        <v>304</v>
      </c>
      <c r="O144" s="105" t="s">
        <v>816</v>
      </c>
      <c r="P144" s="105" t="s">
        <v>1186</v>
      </c>
      <c r="Q144" s="105" t="s">
        <v>822</v>
      </c>
      <c r="R144" s="105" t="s">
        <v>1257</v>
      </c>
      <c r="S144" s="107">
        <v>0.82535885167464118</v>
      </c>
      <c r="T144" s="107">
        <v>0.16985645933014354</v>
      </c>
      <c r="U144" s="27">
        <v>4.7846889952153108E-3</v>
      </c>
      <c r="V144" s="27">
        <v>-0.27806563039723664</v>
      </c>
      <c r="W144" s="27">
        <v>-0.33120000000000005</v>
      </c>
    </row>
    <row r="145" spans="1:23" x14ac:dyDescent="0.25">
      <c r="A145" s="105" t="s">
        <v>303</v>
      </c>
      <c r="B145" s="105" t="s">
        <v>304</v>
      </c>
      <c r="C145" s="105" t="s">
        <v>712</v>
      </c>
      <c r="D145" s="105" t="s">
        <v>1147</v>
      </c>
      <c r="E145" s="105" t="s">
        <v>721</v>
      </c>
      <c r="F145" s="105" t="s">
        <v>1258</v>
      </c>
      <c r="G145" s="107">
        <v>0.65024630541871919</v>
      </c>
      <c r="H145" s="107">
        <v>0.31034482758620691</v>
      </c>
      <c r="I145" s="27">
        <v>3.9408866995073892E-2</v>
      </c>
      <c r="J145" s="27">
        <v>-0.30000000000000004</v>
      </c>
      <c r="K145" s="27">
        <v>-0.42165242165242167</v>
      </c>
      <c r="M145" s="105" t="s">
        <v>303</v>
      </c>
      <c r="N145" s="105" t="s">
        <v>304</v>
      </c>
      <c r="O145" s="105" t="s">
        <v>712</v>
      </c>
      <c r="P145" s="105" t="s">
        <v>1147</v>
      </c>
      <c r="Q145" s="105" t="s">
        <v>721</v>
      </c>
      <c r="R145" s="105" t="s">
        <v>1258</v>
      </c>
      <c r="S145" s="107">
        <v>0.65024630541871919</v>
      </c>
      <c r="T145" s="107">
        <v>0.31034482758620691</v>
      </c>
      <c r="U145" s="27">
        <v>3.9408866995073892E-2</v>
      </c>
      <c r="V145" s="27">
        <v>-0.30000000000000004</v>
      </c>
      <c r="W145" s="27">
        <v>-0.42165242165242167</v>
      </c>
    </row>
    <row r="146" spans="1:23" x14ac:dyDescent="0.25">
      <c r="A146" s="105" t="s">
        <v>303</v>
      </c>
      <c r="B146" s="105" t="s">
        <v>304</v>
      </c>
      <c r="C146" s="105" t="s">
        <v>712</v>
      </c>
      <c r="D146" s="105" t="s">
        <v>1147</v>
      </c>
      <c r="E146" s="105" t="s">
        <v>715</v>
      </c>
      <c r="F146" s="105" t="s">
        <v>1259</v>
      </c>
      <c r="G146" s="107">
        <v>0.65402843601895733</v>
      </c>
      <c r="H146" s="107">
        <v>0.32701421800947866</v>
      </c>
      <c r="I146" s="27">
        <v>1.8957345971563982E-2</v>
      </c>
      <c r="J146" s="27">
        <v>-0.30132450331125826</v>
      </c>
      <c r="K146" s="27">
        <v>-0.38304093567251463</v>
      </c>
      <c r="M146" s="105" t="s">
        <v>303</v>
      </c>
      <c r="N146" s="105" t="s">
        <v>304</v>
      </c>
      <c r="O146" s="105" t="s">
        <v>712</v>
      </c>
      <c r="P146" s="105" t="s">
        <v>1147</v>
      </c>
      <c r="Q146" s="105" t="s">
        <v>715</v>
      </c>
      <c r="R146" s="105" t="s">
        <v>1259</v>
      </c>
      <c r="S146" s="107">
        <v>0.65402843601895733</v>
      </c>
      <c r="T146" s="107">
        <v>0.32701421800947866</v>
      </c>
      <c r="U146" s="27">
        <v>1.8957345971563982E-2</v>
      </c>
      <c r="V146" s="27">
        <v>-0.30132450331125826</v>
      </c>
      <c r="W146" s="27">
        <v>-0.38304093567251463</v>
      </c>
    </row>
    <row r="147" spans="1:23" x14ac:dyDescent="0.25">
      <c r="A147" s="105" t="s">
        <v>303</v>
      </c>
      <c r="B147" s="105" t="s">
        <v>304</v>
      </c>
      <c r="C147" s="105" t="s">
        <v>464</v>
      </c>
      <c r="D147" s="105" t="s">
        <v>1128</v>
      </c>
      <c r="E147" s="105" t="s">
        <v>467</v>
      </c>
      <c r="F147" s="105" t="s">
        <v>1260</v>
      </c>
      <c r="G147" s="107">
        <v>0.626</v>
      </c>
      <c r="H147" s="107">
        <v>0.37</v>
      </c>
      <c r="I147" s="27">
        <v>4.0000000000000001E-3</v>
      </c>
      <c r="J147" s="27">
        <v>-0.32341001353179977</v>
      </c>
      <c r="K147" s="27">
        <v>-0.3796526054590571</v>
      </c>
      <c r="M147" s="105" t="s">
        <v>303</v>
      </c>
      <c r="N147" s="105" t="s">
        <v>304</v>
      </c>
      <c r="O147" s="105" t="s">
        <v>464</v>
      </c>
      <c r="P147" s="105" t="s">
        <v>1128</v>
      </c>
      <c r="Q147" s="105" t="s">
        <v>467</v>
      </c>
      <c r="R147" s="105" t="s">
        <v>1260</v>
      </c>
      <c r="S147" s="107">
        <v>0.626</v>
      </c>
      <c r="T147" s="107">
        <v>0.37</v>
      </c>
      <c r="U147" s="27">
        <v>4.0000000000000001E-3</v>
      </c>
      <c r="V147" s="27">
        <v>-0.32341001353179977</v>
      </c>
      <c r="W147" s="27">
        <v>-0.3796526054590571</v>
      </c>
    </row>
    <row r="148" spans="1:23" x14ac:dyDescent="0.25">
      <c r="A148" s="105" t="s">
        <v>303</v>
      </c>
      <c r="B148" s="105" t="s">
        <v>304</v>
      </c>
      <c r="C148" s="105" t="s">
        <v>565</v>
      </c>
      <c r="D148" s="105" t="s">
        <v>1162</v>
      </c>
      <c r="E148" s="105" t="s">
        <v>580</v>
      </c>
      <c r="F148" s="105" t="s">
        <v>1261</v>
      </c>
      <c r="G148" s="107">
        <v>0.63265306122448983</v>
      </c>
      <c r="H148" s="107">
        <v>0.36530612244897959</v>
      </c>
      <c r="I148" s="27">
        <v>2.0408163265306124E-3</v>
      </c>
      <c r="J148" s="27">
        <v>-0.32506887052341593</v>
      </c>
      <c r="K148" s="27">
        <v>-0.39356435643564358</v>
      </c>
      <c r="M148" s="105" t="s">
        <v>303</v>
      </c>
      <c r="N148" s="105" t="s">
        <v>304</v>
      </c>
      <c r="O148" s="105" t="s">
        <v>565</v>
      </c>
      <c r="P148" s="105" t="s">
        <v>1162</v>
      </c>
      <c r="Q148" s="105" t="s">
        <v>580</v>
      </c>
      <c r="R148" s="105" t="s">
        <v>1261</v>
      </c>
      <c r="S148" s="107">
        <v>0.63265306122448983</v>
      </c>
      <c r="T148" s="107">
        <v>0.36530612244897959</v>
      </c>
      <c r="U148" s="27">
        <v>2.0408163265306124E-3</v>
      </c>
      <c r="V148" s="27">
        <v>-0.32506887052341593</v>
      </c>
      <c r="W148" s="27">
        <v>-0.39356435643564358</v>
      </c>
    </row>
    <row r="149" spans="1:23" x14ac:dyDescent="0.25">
      <c r="A149" s="105" t="s">
        <v>303</v>
      </c>
      <c r="B149" s="105" t="s">
        <v>304</v>
      </c>
      <c r="C149" s="105" t="s">
        <v>565</v>
      </c>
      <c r="D149" s="105" t="s">
        <v>1162</v>
      </c>
      <c r="E149" s="105" t="s">
        <v>568</v>
      </c>
      <c r="F149" s="105" t="s">
        <v>324</v>
      </c>
      <c r="G149" s="107">
        <v>0.66397849462365588</v>
      </c>
      <c r="H149" s="107">
        <v>0.33602150537634407</v>
      </c>
      <c r="I149" s="27">
        <v>0</v>
      </c>
      <c r="J149" s="27">
        <v>-0.32730560578661849</v>
      </c>
      <c r="K149" s="27">
        <v>-0.38916256157635465</v>
      </c>
      <c r="M149" s="105" t="s">
        <v>303</v>
      </c>
      <c r="N149" s="105" t="s">
        <v>304</v>
      </c>
      <c r="O149" s="105" t="s">
        <v>565</v>
      </c>
      <c r="P149" s="105" t="s">
        <v>1162</v>
      </c>
      <c r="Q149" s="105" t="s">
        <v>568</v>
      </c>
      <c r="R149" s="105" t="s">
        <v>324</v>
      </c>
      <c r="S149" s="107">
        <v>0.66397849462365588</v>
      </c>
      <c r="T149" s="107">
        <v>0.33602150537634407</v>
      </c>
      <c r="U149" s="27">
        <v>0</v>
      </c>
      <c r="V149" s="27">
        <v>-0.32730560578661849</v>
      </c>
      <c r="W149" s="27">
        <v>-0.38916256157635465</v>
      </c>
    </row>
    <row r="150" spans="1:23" x14ac:dyDescent="0.25">
      <c r="A150" s="105" t="s">
        <v>303</v>
      </c>
      <c r="B150" s="105" t="s">
        <v>304</v>
      </c>
      <c r="C150" s="105" t="s">
        <v>1029</v>
      </c>
      <c r="D150" s="105" t="s">
        <v>1030</v>
      </c>
      <c r="E150" s="105" t="s">
        <v>1068</v>
      </c>
      <c r="F150" s="105" t="s">
        <v>1262</v>
      </c>
      <c r="G150" s="107">
        <v>0.31323283082077052</v>
      </c>
      <c r="H150" s="107">
        <v>0.66331658291457285</v>
      </c>
      <c r="I150" s="27">
        <v>2.3450586264656615E-2</v>
      </c>
      <c r="J150" s="27">
        <v>-0.39081632653061227</v>
      </c>
      <c r="K150" s="27">
        <v>-0.43838193791157098</v>
      </c>
      <c r="M150" s="105" t="s">
        <v>303</v>
      </c>
      <c r="N150" s="105" t="s">
        <v>304</v>
      </c>
      <c r="O150" s="105" t="s">
        <v>1029</v>
      </c>
      <c r="P150" s="105" t="s">
        <v>1030</v>
      </c>
      <c r="Q150" s="105" t="s">
        <v>1068</v>
      </c>
      <c r="R150" s="105" t="s">
        <v>1262</v>
      </c>
      <c r="S150" s="107">
        <v>0.31323283082077052</v>
      </c>
      <c r="T150" s="107">
        <v>0.66331658291457285</v>
      </c>
      <c r="U150" s="27">
        <v>2.3450586264656615E-2</v>
      </c>
      <c r="V150" s="27">
        <v>-0.39081632653061227</v>
      </c>
      <c r="W150" s="27">
        <v>-0.43838193791157098</v>
      </c>
    </row>
    <row r="151" spans="1:23" x14ac:dyDescent="0.25">
      <c r="A151" s="105" t="s">
        <v>303</v>
      </c>
      <c r="B151" s="105" t="s">
        <v>304</v>
      </c>
      <c r="C151" s="105" t="s">
        <v>545</v>
      </c>
      <c r="D151" s="105" t="s">
        <v>546</v>
      </c>
      <c r="E151" s="105" t="s">
        <v>548</v>
      </c>
      <c r="F151" s="105" t="s">
        <v>1263</v>
      </c>
      <c r="G151" s="107">
        <v>0.45555555555555555</v>
      </c>
      <c r="H151" s="107">
        <v>0.53333333333333333</v>
      </c>
      <c r="I151" s="27">
        <v>1.1111111111111112E-2</v>
      </c>
      <c r="J151" s="27">
        <v>-0.41176470588235292</v>
      </c>
      <c r="K151" s="27">
        <v>-0.47674418604651159</v>
      </c>
      <c r="M151" s="105" t="s">
        <v>303</v>
      </c>
      <c r="N151" s="105" t="s">
        <v>304</v>
      </c>
      <c r="O151" s="105" t="s">
        <v>545</v>
      </c>
      <c r="P151" s="105" t="s">
        <v>546</v>
      </c>
      <c r="Q151" s="105" t="s">
        <v>548</v>
      </c>
      <c r="R151" s="105" t="s">
        <v>1263</v>
      </c>
      <c r="S151" s="107">
        <v>0.45555555555555555</v>
      </c>
      <c r="T151" s="107">
        <v>0.53333333333333333</v>
      </c>
      <c r="U151" s="27">
        <v>1.1111111111111112E-2</v>
      </c>
      <c r="V151" s="27">
        <v>-0.41176470588235292</v>
      </c>
      <c r="W151" s="27">
        <v>-0.47674418604651159</v>
      </c>
    </row>
    <row r="152" spans="1:23" x14ac:dyDescent="0.25">
      <c r="A152" s="105" t="s">
        <v>303</v>
      </c>
      <c r="B152" s="105" t="s">
        <v>304</v>
      </c>
      <c r="C152" s="105" t="s">
        <v>1029</v>
      </c>
      <c r="D152" s="105" t="s">
        <v>1030</v>
      </c>
      <c r="E152" s="105" t="s">
        <v>1056</v>
      </c>
      <c r="F152" s="105" t="s">
        <v>15</v>
      </c>
      <c r="G152" s="107">
        <v>0.8683544303797468</v>
      </c>
      <c r="H152" s="107">
        <v>0.10253164556962026</v>
      </c>
      <c r="I152" s="27">
        <v>2.911392405063291E-2</v>
      </c>
      <c r="J152" s="27">
        <v>-0.41481481481481486</v>
      </c>
      <c r="K152" s="27">
        <v>-0.48399738732854347</v>
      </c>
      <c r="M152" s="105" t="s">
        <v>303</v>
      </c>
      <c r="N152" s="105" t="s">
        <v>304</v>
      </c>
      <c r="O152" s="105" t="s">
        <v>1029</v>
      </c>
      <c r="P152" s="105" t="s">
        <v>1030</v>
      </c>
      <c r="Q152" s="105" t="s">
        <v>1056</v>
      </c>
      <c r="R152" s="105" t="s">
        <v>15</v>
      </c>
      <c r="S152" s="107">
        <v>0.8683544303797468</v>
      </c>
      <c r="T152" s="107">
        <v>0.10253164556962026</v>
      </c>
      <c r="U152" s="27">
        <v>2.911392405063291E-2</v>
      </c>
      <c r="V152" s="27">
        <v>-0.41481481481481486</v>
      </c>
      <c r="W152" s="27">
        <v>-0.48399738732854347</v>
      </c>
    </row>
    <row r="153" spans="1:23" x14ac:dyDescent="0.25">
      <c r="A153" s="105" t="s">
        <v>303</v>
      </c>
      <c r="B153" s="105" t="s">
        <v>304</v>
      </c>
      <c r="C153" s="105" t="s">
        <v>1029</v>
      </c>
      <c r="D153" s="105" t="s">
        <v>1030</v>
      </c>
      <c r="E153" s="105" t="s">
        <v>1047</v>
      </c>
      <c r="F153" s="105" t="s">
        <v>1264</v>
      </c>
      <c r="G153" s="107">
        <v>0.88938053097345138</v>
      </c>
      <c r="H153" s="107">
        <v>6.1946902654867256E-2</v>
      </c>
      <c r="I153" s="27">
        <v>4.8672566371681415E-2</v>
      </c>
      <c r="J153" s="27">
        <v>-0.42639593908629436</v>
      </c>
      <c r="K153" s="27">
        <v>-0.47072599531615922</v>
      </c>
      <c r="M153" s="105" t="s">
        <v>303</v>
      </c>
      <c r="N153" s="105" t="s">
        <v>304</v>
      </c>
      <c r="O153" s="105" t="s">
        <v>1029</v>
      </c>
      <c r="P153" s="105" t="s">
        <v>1030</v>
      </c>
      <c r="Q153" s="105" t="s">
        <v>1047</v>
      </c>
      <c r="R153" s="105" t="s">
        <v>1264</v>
      </c>
      <c r="S153" s="107">
        <v>0.88938053097345138</v>
      </c>
      <c r="T153" s="107">
        <v>6.1946902654867256E-2</v>
      </c>
      <c r="U153" s="27">
        <v>4.8672566371681415E-2</v>
      </c>
      <c r="V153" s="27">
        <v>-0.42639593908629436</v>
      </c>
      <c r="W153" s="27">
        <v>-0.47072599531615922</v>
      </c>
    </row>
    <row r="154" spans="1:23" x14ac:dyDescent="0.25">
      <c r="A154" s="105" t="s">
        <v>303</v>
      </c>
      <c r="B154" s="105" t="s">
        <v>304</v>
      </c>
      <c r="C154" s="105" t="s">
        <v>839</v>
      </c>
      <c r="D154" s="105" t="s">
        <v>1150</v>
      </c>
      <c r="E154" s="105" t="s">
        <v>837</v>
      </c>
      <c r="F154" s="105" t="s">
        <v>1265</v>
      </c>
      <c r="G154" s="107">
        <v>0.69270833333333337</v>
      </c>
      <c r="H154" s="107">
        <v>0.296875</v>
      </c>
      <c r="I154" s="27">
        <v>1.0416666666666666E-2</v>
      </c>
      <c r="J154" s="27">
        <v>-0.44347826086956521</v>
      </c>
      <c r="K154" s="27">
        <v>-0.5524475524475525</v>
      </c>
      <c r="M154" s="105" t="s">
        <v>303</v>
      </c>
      <c r="N154" s="105" t="s">
        <v>304</v>
      </c>
      <c r="O154" s="105" t="s">
        <v>839</v>
      </c>
      <c r="P154" s="105" t="s">
        <v>1150</v>
      </c>
      <c r="Q154" s="105" t="s">
        <v>837</v>
      </c>
      <c r="R154" s="105" t="s">
        <v>1265</v>
      </c>
      <c r="S154" s="107">
        <v>0.69270833333333337</v>
      </c>
      <c r="T154" s="107">
        <v>0.296875</v>
      </c>
      <c r="U154" s="27">
        <v>1.0416666666666666E-2</v>
      </c>
      <c r="V154" s="27">
        <v>-0.44347826086956521</v>
      </c>
      <c r="W154" s="27">
        <v>-0.5524475524475525</v>
      </c>
    </row>
    <row r="155" spans="1:23" x14ac:dyDescent="0.25">
      <c r="A155" s="105" t="s">
        <v>303</v>
      </c>
      <c r="B155" s="105" t="s">
        <v>304</v>
      </c>
      <c r="C155" s="105" t="s">
        <v>744</v>
      </c>
      <c r="D155" s="105" t="s">
        <v>745</v>
      </c>
      <c r="E155" s="105" t="s">
        <v>742</v>
      </c>
      <c r="F155" s="105" t="s">
        <v>1266</v>
      </c>
      <c r="G155" s="107">
        <v>0.75352585627938218</v>
      </c>
      <c r="H155" s="107">
        <v>0.23975822699798521</v>
      </c>
      <c r="I155" s="27">
        <v>6.7159167226326392E-3</v>
      </c>
      <c r="J155" s="27">
        <v>-0.45775673707210485</v>
      </c>
      <c r="K155" s="27">
        <v>-0.47329324372125925</v>
      </c>
      <c r="M155" s="105" t="s">
        <v>303</v>
      </c>
      <c r="N155" s="105" t="s">
        <v>304</v>
      </c>
      <c r="O155" s="105" t="s">
        <v>744</v>
      </c>
      <c r="P155" s="105" t="s">
        <v>745</v>
      </c>
      <c r="Q155" s="105" t="s">
        <v>742</v>
      </c>
      <c r="R155" s="105" t="s">
        <v>1266</v>
      </c>
      <c r="S155" s="107">
        <v>0.75352585627938218</v>
      </c>
      <c r="T155" s="107">
        <v>0.23975822699798521</v>
      </c>
      <c r="U155" s="27">
        <v>6.7159167226326392E-3</v>
      </c>
      <c r="V155" s="27">
        <v>-0.45775673707210485</v>
      </c>
      <c r="W155" s="27">
        <v>-0.47329324372125925</v>
      </c>
    </row>
    <row r="156" spans="1:23" x14ac:dyDescent="0.25">
      <c r="A156" s="105" t="s">
        <v>303</v>
      </c>
      <c r="B156" s="105" t="s">
        <v>304</v>
      </c>
      <c r="C156" s="105" t="s">
        <v>1029</v>
      </c>
      <c r="D156" s="105" t="s">
        <v>1030</v>
      </c>
      <c r="E156" s="105" t="s">
        <v>1038</v>
      </c>
      <c r="F156" s="105" t="s">
        <v>1267</v>
      </c>
      <c r="G156" s="107">
        <v>0.85857142857142854</v>
      </c>
      <c r="H156" s="107">
        <v>0.12714285714285714</v>
      </c>
      <c r="I156" s="27">
        <v>1.4285714285714285E-2</v>
      </c>
      <c r="J156" s="27">
        <v>-0.45904173106646062</v>
      </c>
      <c r="K156" s="27">
        <v>-0.48186528497409331</v>
      </c>
      <c r="M156" s="105" t="s">
        <v>303</v>
      </c>
      <c r="N156" s="105" t="s">
        <v>304</v>
      </c>
      <c r="O156" s="105" t="s">
        <v>1029</v>
      </c>
      <c r="P156" s="105" t="s">
        <v>1030</v>
      </c>
      <c r="Q156" s="105" t="s">
        <v>1038</v>
      </c>
      <c r="R156" s="105" t="s">
        <v>1267</v>
      </c>
      <c r="S156" s="107">
        <v>0.85857142857142854</v>
      </c>
      <c r="T156" s="107">
        <v>0.12714285714285714</v>
      </c>
      <c r="U156" s="27">
        <v>1.4285714285714285E-2</v>
      </c>
      <c r="V156" s="27">
        <v>-0.45904173106646062</v>
      </c>
      <c r="W156" s="27">
        <v>-0.48186528497409331</v>
      </c>
    </row>
    <row r="157" spans="1:23" x14ac:dyDescent="0.25">
      <c r="A157" s="105" t="s">
        <v>303</v>
      </c>
      <c r="B157" s="105" t="s">
        <v>304</v>
      </c>
      <c r="C157" s="105" t="s">
        <v>1029</v>
      </c>
      <c r="D157" s="105" t="s">
        <v>1030</v>
      </c>
      <c r="E157" s="105" t="s">
        <v>1104</v>
      </c>
      <c r="F157" s="105" t="s">
        <v>1268</v>
      </c>
      <c r="G157" s="107">
        <v>0.91957104557640745</v>
      </c>
      <c r="H157" s="107">
        <v>5.6300268096514748E-2</v>
      </c>
      <c r="I157" s="27">
        <v>2.4128686327077747E-2</v>
      </c>
      <c r="J157" s="27">
        <v>-0.46020260492040521</v>
      </c>
      <c r="K157" s="27">
        <v>-0.4746478873239437</v>
      </c>
      <c r="M157" s="105" t="s">
        <v>303</v>
      </c>
      <c r="N157" s="105" t="s">
        <v>304</v>
      </c>
      <c r="O157" s="105" t="s">
        <v>1029</v>
      </c>
      <c r="P157" s="105" t="s">
        <v>1030</v>
      </c>
      <c r="Q157" s="105" t="s">
        <v>1104</v>
      </c>
      <c r="R157" s="105" t="s">
        <v>1268</v>
      </c>
      <c r="S157" s="107">
        <v>0.91957104557640745</v>
      </c>
      <c r="T157" s="107">
        <v>5.6300268096514748E-2</v>
      </c>
      <c r="U157" s="27">
        <v>2.4128686327077747E-2</v>
      </c>
      <c r="V157" s="27">
        <v>-0.46020260492040521</v>
      </c>
      <c r="W157" s="27">
        <v>-0.4746478873239437</v>
      </c>
    </row>
    <row r="158" spans="1:23" x14ac:dyDescent="0.25">
      <c r="A158" s="105" t="s">
        <v>303</v>
      </c>
      <c r="B158" s="105" t="s">
        <v>304</v>
      </c>
      <c r="C158" s="105" t="s">
        <v>1029</v>
      </c>
      <c r="D158" s="105" t="s">
        <v>1030</v>
      </c>
      <c r="E158" s="105" t="s">
        <v>1059</v>
      </c>
      <c r="F158" s="105" t="s">
        <v>13</v>
      </c>
      <c r="G158" s="107">
        <v>0.22331691297208539</v>
      </c>
      <c r="H158" s="107">
        <v>0.76683087027914609</v>
      </c>
      <c r="I158" s="27">
        <v>9.852216748768473E-3</v>
      </c>
      <c r="J158" s="27">
        <v>-0.50245098039215685</v>
      </c>
      <c r="K158" s="27">
        <v>-0.52717391304347827</v>
      </c>
      <c r="M158" s="105" t="s">
        <v>303</v>
      </c>
      <c r="N158" s="105" t="s">
        <v>304</v>
      </c>
      <c r="O158" s="105" t="s">
        <v>1029</v>
      </c>
      <c r="P158" s="105" t="s">
        <v>1030</v>
      </c>
      <c r="Q158" s="105" t="s">
        <v>1059</v>
      </c>
      <c r="R158" s="105" t="s">
        <v>13</v>
      </c>
      <c r="S158" s="107">
        <v>0.22331691297208539</v>
      </c>
      <c r="T158" s="107">
        <v>0.76683087027914609</v>
      </c>
      <c r="U158" s="27">
        <v>9.852216748768473E-3</v>
      </c>
      <c r="V158" s="27">
        <v>-0.50245098039215685</v>
      </c>
      <c r="W158" s="27">
        <v>-0.52717391304347827</v>
      </c>
    </row>
    <row r="159" spans="1:23" x14ac:dyDescent="0.25">
      <c r="A159" s="105" t="s">
        <v>303</v>
      </c>
      <c r="B159" s="105" t="s">
        <v>304</v>
      </c>
      <c r="C159" s="105" t="s">
        <v>1029</v>
      </c>
      <c r="D159" s="105" t="s">
        <v>1030</v>
      </c>
      <c r="E159" s="105" t="s">
        <v>1122</v>
      </c>
      <c r="F159" s="105" t="s">
        <v>1269</v>
      </c>
      <c r="G159" s="107">
        <v>0.94160583941605835</v>
      </c>
      <c r="H159" s="107">
        <v>5.1094890510948905E-2</v>
      </c>
      <c r="I159" s="27">
        <v>7.2992700729927005E-3</v>
      </c>
      <c r="J159" s="27">
        <v>-0.54934210526315796</v>
      </c>
      <c r="K159" s="27">
        <v>-0.60232220609579101</v>
      </c>
      <c r="M159" s="105" t="s">
        <v>303</v>
      </c>
      <c r="N159" s="105" t="s">
        <v>304</v>
      </c>
      <c r="O159" s="105" t="s">
        <v>1029</v>
      </c>
      <c r="P159" s="105" t="s">
        <v>1030</v>
      </c>
      <c r="Q159" s="105" t="s">
        <v>1122</v>
      </c>
      <c r="R159" s="105" t="s">
        <v>1269</v>
      </c>
      <c r="S159" s="107">
        <v>0.94160583941605835</v>
      </c>
      <c r="T159" s="107">
        <v>5.1094890510948905E-2</v>
      </c>
      <c r="U159" s="27">
        <v>7.2992700729927005E-3</v>
      </c>
      <c r="V159" s="27">
        <v>-0.54934210526315796</v>
      </c>
      <c r="W159" s="27">
        <v>-0.60232220609579101</v>
      </c>
    </row>
    <row r="160" spans="1:23" x14ac:dyDescent="0.25">
      <c r="A160" s="105" t="s">
        <v>303</v>
      </c>
      <c r="B160" s="105" t="s">
        <v>304</v>
      </c>
      <c r="C160" s="105" t="s">
        <v>1029</v>
      </c>
      <c r="D160" s="105" t="s">
        <v>1030</v>
      </c>
      <c r="E160" s="105" t="s">
        <v>1065</v>
      </c>
      <c r="F160" s="105" t="s">
        <v>1270</v>
      </c>
      <c r="G160" s="107">
        <v>0.89247311827956988</v>
      </c>
      <c r="H160" s="107">
        <v>0.1039426523297491</v>
      </c>
      <c r="I160" s="27">
        <v>3.5842293906810036E-3</v>
      </c>
      <c r="J160" s="27">
        <v>-0.55000000000000004</v>
      </c>
      <c r="K160" s="27">
        <v>-0.57339449541284404</v>
      </c>
      <c r="M160" s="105" t="s">
        <v>303</v>
      </c>
      <c r="N160" s="105" t="s">
        <v>304</v>
      </c>
      <c r="O160" s="105" t="s">
        <v>1029</v>
      </c>
      <c r="P160" s="105" t="s">
        <v>1030</v>
      </c>
      <c r="Q160" s="105" t="s">
        <v>1065</v>
      </c>
      <c r="R160" s="105" t="s">
        <v>1270</v>
      </c>
      <c r="S160" s="107">
        <v>0.89247311827956988</v>
      </c>
      <c r="T160" s="107">
        <v>0.1039426523297491</v>
      </c>
      <c r="U160" s="27">
        <v>3.5842293906810036E-3</v>
      </c>
      <c r="V160" s="27">
        <v>-0.55000000000000004</v>
      </c>
      <c r="W160" s="27">
        <v>-0.57339449541284404</v>
      </c>
    </row>
    <row r="161" spans="1:23" x14ac:dyDescent="0.25">
      <c r="A161" s="105" t="s">
        <v>303</v>
      </c>
      <c r="B161" s="105" t="s">
        <v>304</v>
      </c>
      <c r="C161" s="105" t="s">
        <v>1029</v>
      </c>
      <c r="D161" s="105" t="s">
        <v>1030</v>
      </c>
      <c r="E161" s="105" t="s">
        <v>1032</v>
      </c>
      <c r="F161" s="105" t="s">
        <v>14</v>
      </c>
      <c r="G161" s="107">
        <v>0.87392055267702939</v>
      </c>
      <c r="H161" s="107">
        <v>8.2901554404145081E-2</v>
      </c>
      <c r="I161" s="27">
        <v>4.317789291882556E-2</v>
      </c>
      <c r="J161" s="27">
        <v>-0.55936073059360725</v>
      </c>
      <c r="K161" s="27">
        <v>-0.57890909090909093</v>
      </c>
      <c r="M161" s="105" t="s">
        <v>303</v>
      </c>
      <c r="N161" s="105" t="s">
        <v>304</v>
      </c>
      <c r="O161" s="105" t="s">
        <v>1029</v>
      </c>
      <c r="P161" s="105" t="s">
        <v>1030</v>
      </c>
      <c r="Q161" s="105" t="s">
        <v>1032</v>
      </c>
      <c r="R161" s="105" t="s">
        <v>14</v>
      </c>
      <c r="S161" s="107">
        <v>0.87392055267702939</v>
      </c>
      <c r="T161" s="107">
        <v>8.2901554404145081E-2</v>
      </c>
      <c r="U161" s="27">
        <v>4.317789291882556E-2</v>
      </c>
      <c r="V161" s="27">
        <v>-0.55936073059360725</v>
      </c>
      <c r="W161" s="27">
        <v>-0.57890909090909093</v>
      </c>
    </row>
    <row r="162" spans="1:23" x14ac:dyDescent="0.25">
      <c r="A162" s="105" t="s">
        <v>303</v>
      </c>
      <c r="B162" s="105" t="s">
        <v>304</v>
      </c>
      <c r="C162" s="105" t="s">
        <v>968</v>
      </c>
      <c r="D162" s="105" t="s">
        <v>969</v>
      </c>
      <c r="E162" s="105" t="s">
        <v>977</v>
      </c>
      <c r="F162" s="105" t="s">
        <v>1271</v>
      </c>
      <c r="G162" s="107">
        <v>0.75373134328358204</v>
      </c>
      <c r="H162" s="107">
        <v>0.2462686567164179</v>
      </c>
      <c r="I162" s="27">
        <v>0</v>
      </c>
      <c r="J162" s="27">
        <v>-0.57728706624605675</v>
      </c>
      <c r="K162" s="27">
        <v>-0.60471976401179939</v>
      </c>
      <c r="M162" s="105" t="s">
        <v>303</v>
      </c>
      <c r="N162" s="105" t="s">
        <v>304</v>
      </c>
      <c r="O162" s="105" t="s">
        <v>968</v>
      </c>
      <c r="P162" s="105" t="s">
        <v>969</v>
      </c>
      <c r="Q162" s="105" t="s">
        <v>977</v>
      </c>
      <c r="R162" s="105" t="s">
        <v>1271</v>
      </c>
      <c r="S162" s="107">
        <v>0.75373134328358204</v>
      </c>
      <c r="T162" s="107">
        <v>0.2462686567164179</v>
      </c>
      <c r="U162" s="27">
        <v>0</v>
      </c>
      <c r="V162" s="27">
        <v>-0.57728706624605675</v>
      </c>
      <c r="W162" s="27">
        <v>-0.60471976401179939</v>
      </c>
    </row>
    <row r="163" spans="1:23" x14ac:dyDescent="0.25">
      <c r="A163" s="105" t="s">
        <v>303</v>
      </c>
      <c r="B163" s="105" t="s">
        <v>304</v>
      </c>
      <c r="C163" s="105" t="s">
        <v>1029</v>
      </c>
      <c r="D163" s="105" t="s">
        <v>1030</v>
      </c>
      <c r="E163" s="105" t="s">
        <v>1116</v>
      </c>
      <c r="F163" s="105" t="s">
        <v>8</v>
      </c>
      <c r="G163" s="107">
        <v>0.87799043062200954</v>
      </c>
      <c r="H163" s="107">
        <v>0.11722488038277512</v>
      </c>
      <c r="I163" s="27">
        <v>4.7846889952153108E-3</v>
      </c>
      <c r="J163" s="27">
        <v>-0.64058469475494406</v>
      </c>
      <c r="K163" s="27">
        <v>-0.6556836902800659</v>
      </c>
      <c r="M163" s="105" t="s">
        <v>303</v>
      </c>
      <c r="N163" s="105" t="s">
        <v>304</v>
      </c>
      <c r="O163" s="105" t="s">
        <v>1029</v>
      </c>
      <c r="P163" s="105" t="s">
        <v>1030</v>
      </c>
      <c r="Q163" s="105" t="s">
        <v>1116</v>
      </c>
      <c r="R163" s="105" t="s">
        <v>8</v>
      </c>
      <c r="S163" s="107">
        <v>0.87799043062200954</v>
      </c>
      <c r="T163" s="107">
        <v>0.11722488038277512</v>
      </c>
      <c r="U163" s="27">
        <v>4.7846889952153108E-3</v>
      </c>
      <c r="V163" s="27">
        <v>-0.64058469475494406</v>
      </c>
      <c r="W163" s="27">
        <v>-0.6556836902800659</v>
      </c>
    </row>
    <row r="164" spans="1:23" x14ac:dyDescent="0.25">
      <c r="A164" s="105" t="s">
        <v>303</v>
      </c>
      <c r="B164" s="105" t="s">
        <v>304</v>
      </c>
      <c r="C164" s="105" t="s">
        <v>712</v>
      </c>
      <c r="D164" s="105" t="s">
        <v>1147</v>
      </c>
      <c r="E164" s="105" t="s">
        <v>710</v>
      </c>
      <c r="F164" s="105" t="s">
        <v>1272</v>
      </c>
      <c r="G164" s="107">
        <v>0.82474226804123707</v>
      </c>
      <c r="H164" s="107">
        <v>0.17525773195876287</v>
      </c>
      <c r="I164" s="27">
        <v>0</v>
      </c>
      <c r="J164" s="27">
        <v>-0.65107913669064743</v>
      </c>
      <c r="K164" s="27">
        <v>-0.69496855345911945</v>
      </c>
      <c r="M164" s="105" t="s">
        <v>303</v>
      </c>
      <c r="N164" s="105" t="s">
        <v>304</v>
      </c>
      <c r="O164" s="105" t="s">
        <v>712</v>
      </c>
      <c r="P164" s="105" t="s">
        <v>1147</v>
      </c>
      <c r="Q164" s="105" t="s">
        <v>710</v>
      </c>
      <c r="R164" s="105" t="s">
        <v>1272</v>
      </c>
      <c r="S164" s="107">
        <v>0.82474226804123707</v>
      </c>
      <c r="T164" s="107">
        <v>0.17525773195876287</v>
      </c>
      <c r="U164" s="27">
        <v>0</v>
      </c>
      <c r="V164" s="27">
        <v>-0.65107913669064743</v>
      </c>
      <c r="W164" s="27">
        <v>-0.69496855345911945</v>
      </c>
    </row>
    <row r="165" spans="1:23" x14ac:dyDescent="0.25">
      <c r="A165" s="105" t="s">
        <v>303</v>
      </c>
      <c r="B165" s="105" t="s">
        <v>304</v>
      </c>
      <c r="C165" s="105" t="s">
        <v>1000</v>
      </c>
      <c r="D165" s="105" t="s">
        <v>1001</v>
      </c>
      <c r="E165" s="105" t="s">
        <v>998</v>
      </c>
      <c r="F165" s="105" t="s">
        <v>1273</v>
      </c>
      <c r="G165" s="107">
        <v>0.81666666666666665</v>
      </c>
      <c r="H165" s="107">
        <v>0.17666666666666667</v>
      </c>
      <c r="I165" s="27">
        <v>6.6666666666666671E-3</v>
      </c>
      <c r="J165" s="27">
        <v>-0.67479674796747968</v>
      </c>
      <c r="K165" s="27">
        <v>-0.68684759916492699</v>
      </c>
      <c r="M165" s="105" t="s">
        <v>303</v>
      </c>
      <c r="N165" s="105" t="s">
        <v>304</v>
      </c>
      <c r="O165" s="105" t="s">
        <v>1000</v>
      </c>
      <c r="P165" s="105" t="s">
        <v>1001</v>
      </c>
      <c r="Q165" s="105" t="s">
        <v>998</v>
      </c>
      <c r="R165" s="105" t="s">
        <v>1273</v>
      </c>
      <c r="S165" s="107">
        <v>0.81666666666666665</v>
      </c>
      <c r="T165" s="107">
        <v>0.17666666666666667</v>
      </c>
      <c r="U165" s="27">
        <v>6.6666666666666671E-3</v>
      </c>
      <c r="V165" s="27">
        <v>-0.67479674796747968</v>
      </c>
      <c r="W165" s="27">
        <v>-0.68684759916492699</v>
      </c>
    </row>
    <row r="166" spans="1:23" x14ac:dyDescent="0.25">
      <c r="A166" s="105" t="s">
        <v>303</v>
      </c>
      <c r="B166" s="105" t="s">
        <v>304</v>
      </c>
      <c r="C166" s="105" t="s">
        <v>545</v>
      </c>
      <c r="D166" s="105" t="s">
        <v>546</v>
      </c>
      <c r="E166" s="105" t="s">
        <v>554</v>
      </c>
      <c r="F166" s="105" t="s">
        <v>1274</v>
      </c>
      <c r="G166" s="107">
        <v>0.60655737704918034</v>
      </c>
      <c r="H166" s="107">
        <v>0.38524590163934425</v>
      </c>
      <c r="I166" s="27">
        <v>8.1967213114754103E-3</v>
      </c>
      <c r="J166" s="27">
        <v>-0.68062827225130884</v>
      </c>
      <c r="K166" s="27">
        <v>-0.7447698744769875</v>
      </c>
      <c r="M166" s="105" t="s">
        <v>303</v>
      </c>
      <c r="N166" s="105" t="s">
        <v>304</v>
      </c>
      <c r="O166" s="105" t="s">
        <v>545</v>
      </c>
      <c r="P166" s="105" t="s">
        <v>546</v>
      </c>
      <c r="Q166" s="105" t="s">
        <v>554</v>
      </c>
      <c r="R166" s="105" t="s">
        <v>1274</v>
      </c>
      <c r="S166" s="107">
        <v>0.60655737704918034</v>
      </c>
      <c r="T166" s="107">
        <v>0.38524590163934425</v>
      </c>
      <c r="U166" s="27">
        <v>8.1967213114754103E-3</v>
      </c>
      <c r="V166" s="27">
        <v>-0.68062827225130884</v>
      </c>
      <c r="W166" s="27">
        <v>-0.7447698744769875</v>
      </c>
    </row>
    <row r="167" spans="1:23" x14ac:dyDescent="0.25">
      <c r="A167" s="105" t="s">
        <v>303</v>
      </c>
      <c r="B167" s="105" t="s">
        <v>304</v>
      </c>
      <c r="C167" s="105" t="s">
        <v>865</v>
      </c>
      <c r="D167" s="105" t="s">
        <v>1164</v>
      </c>
      <c r="E167" s="105" t="s">
        <v>874</v>
      </c>
      <c r="F167" s="105" t="s">
        <v>1275</v>
      </c>
      <c r="G167" s="107">
        <v>0.81127450980392157</v>
      </c>
      <c r="H167" s="107">
        <v>0.18627450980392157</v>
      </c>
      <c r="I167" s="27">
        <v>2.4509803921568627E-3</v>
      </c>
      <c r="J167" s="27">
        <v>-0.68949771689497719</v>
      </c>
      <c r="K167" s="27">
        <v>-0.69346356123215624</v>
      </c>
      <c r="M167" s="105" t="s">
        <v>303</v>
      </c>
      <c r="N167" s="105" t="s">
        <v>304</v>
      </c>
      <c r="O167" s="105" t="s">
        <v>865</v>
      </c>
      <c r="P167" s="105" t="s">
        <v>1164</v>
      </c>
      <c r="Q167" s="105" t="s">
        <v>874</v>
      </c>
      <c r="R167" s="105" t="s">
        <v>1275</v>
      </c>
      <c r="S167" s="107">
        <v>0.81127450980392157</v>
      </c>
      <c r="T167" s="107">
        <v>0.18627450980392157</v>
      </c>
      <c r="U167" s="27">
        <v>2.4509803921568627E-3</v>
      </c>
      <c r="V167" s="27">
        <v>-0.68949771689497719</v>
      </c>
      <c r="W167" s="27">
        <v>-0.69346356123215624</v>
      </c>
    </row>
    <row r="168" spans="1:23" x14ac:dyDescent="0.25">
      <c r="A168" s="105" t="s">
        <v>303</v>
      </c>
      <c r="B168" s="105" t="s">
        <v>304</v>
      </c>
      <c r="C168" s="105" t="s">
        <v>565</v>
      </c>
      <c r="D168" s="105" t="s">
        <v>1162</v>
      </c>
      <c r="E168" s="105" t="s">
        <v>577</v>
      </c>
      <c r="F168" s="105" t="s">
        <v>1276</v>
      </c>
      <c r="G168" s="107">
        <v>0.64238410596026485</v>
      </c>
      <c r="H168" s="107">
        <v>0.35099337748344372</v>
      </c>
      <c r="I168" s="27">
        <v>6.6225165562913907E-3</v>
      </c>
      <c r="J168" s="27">
        <v>-0.70679611650485441</v>
      </c>
      <c r="K168" s="27">
        <v>-0.7544715447154472</v>
      </c>
      <c r="M168" s="105" t="s">
        <v>303</v>
      </c>
      <c r="N168" s="105" t="s">
        <v>304</v>
      </c>
      <c r="O168" s="105" t="s">
        <v>565</v>
      </c>
      <c r="P168" s="105" t="s">
        <v>1162</v>
      </c>
      <c r="Q168" s="105" t="s">
        <v>577</v>
      </c>
      <c r="R168" s="105" t="s">
        <v>1276</v>
      </c>
      <c r="S168" s="107">
        <v>0.64238410596026485</v>
      </c>
      <c r="T168" s="107">
        <v>0.35099337748344372</v>
      </c>
      <c r="U168" s="27">
        <v>6.6225165562913907E-3</v>
      </c>
      <c r="V168" s="27">
        <v>-0.70679611650485441</v>
      </c>
      <c r="W168" s="27">
        <v>-0.7544715447154472</v>
      </c>
    </row>
    <row r="169" spans="1:23" x14ac:dyDescent="0.25">
      <c r="A169" s="105" t="s">
        <v>303</v>
      </c>
      <c r="B169" s="105" t="s">
        <v>304</v>
      </c>
      <c r="C169" s="105" t="s">
        <v>879</v>
      </c>
      <c r="D169" s="105" t="s">
        <v>1199</v>
      </c>
      <c r="E169" s="105" t="s">
        <v>885</v>
      </c>
      <c r="F169" s="105" t="s">
        <v>1277</v>
      </c>
      <c r="G169" s="107">
        <v>0.8271276595744681</v>
      </c>
      <c r="H169" s="107">
        <v>0.16489361702127658</v>
      </c>
      <c r="I169" s="27">
        <v>7.9787234042553185E-3</v>
      </c>
      <c r="J169" s="27">
        <v>-0.7293016558675306</v>
      </c>
      <c r="K169" s="27">
        <v>-0.74456521739130432</v>
      </c>
      <c r="M169" s="105" t="s">
        <v>303</v>
      </c>
      <c r="N169" s="105" t="s">
        <v>304</v>
      </c>
      <c r="O169" s="105" t="s">
        <v>879</v>
      </c>
      <c r="P169" s="105" t="s">
        <v>1199</v>
      </c>
      <c r="Q169" s="105" t="s">
        <v>885</v>
      </c>
      <c r="R169" s="105" t="s">
        <v>1277</v>
      </c>
      <c r="S169" s="107">
        <v>0.8271276595744681</v>
      </c>
      <c r="T169" s="107">
        <v>0.16489361702127658</v>
      </c>
      <c r="U169" s="27">
        <v>7.9787234042553185E-3</v>
      </c>
      <c r="V169" s="27">
        <v>-0.7293016558675306</v>
      </c>
      <c r="W169" s="27">
        <v>-0.74456521739130432</v>
      </c>
    </row>
    <row r="170" spans="1:23" x14ac:dyDescent="0.25">
      <c r="A170" s="105" t="s">
        <v>303</v>
      </c>
      <c r="B170" s="105" t="s">
        <v>304</v>
      </c>
      <c r="C170" s="105" t="s">
        <v>1029</v>
      </c>
      <c r="D170" s="105" t="s">
        <v>1030</v>
      </c>
      <c r="E170" s="105" t="s">
        <v>1092</v>
      </c>
      <c r="F170" s="105" t="s">
        <v>25</v>
      </c>
      <c r="G170" s="107">
        <v>0.89296636085626913</v>
      </c>
      <c r="H170" s="107">
        <v>6.4220183486238536E-2</v>
      </c>
      <c r="I170" s="27">
        <v>4.2813455657492352E-2</v>
      </c>
      <c r="J170" s="27">
        <v>-0.73042044517724647</v>
      </c>
      <c r="K170" s="27">
        <v>-0.74512860483242394</v>
      </c>
      <c r="M170" s="105" t="s">
        <v>303</v>
      </c>
      <c r="N170" s="105" t="s">
        <v>304</v>
      </c>
      <c r="O170" s="105" t="s">
        <v>1029</v>
      </c>
      <c r="P170" s="105" t="s">
        <v>1030</v>
      </c>
      <c r="Q170" s="105" t="s">
        <v>1092</v>
      </c>
      <c r="R170" s="105" t="s">
        <v>25</v>
      </c>
      <c r="S170" s="107">
        <v>0.89296636085626913</v>
      </c>
      <c r="T170" s="107">
        <v>6.4220183486238536E-2</v>
      </c>
      <c r="U170" s="27">
        <v>4.2813455657492352E-2</v>
      </c>
      <c r="V170" s="27">
        <v>-0.73042044517724647</v>
      </c>
      <c r="W170" s="27">
        <v>-0.74512860483242394</v>
      </c>
    </row>
    <row r="171" spans="1:23" x14ac:dyDescent="0.25">
      <c r="A171" s="105" t="s">
        <v>303</v>
      </c>
      <c r="B171" s="105" t="s">
        <v>304</v>
      </c>
      <c r="C171" s="105" t="s">
        <v>793</v>
      </c>
      <c r="D171" s="105" t="s">
        <v>1145</v>
      </c>
      <c r="E171" s="105" t="s">
        <v>791</v>
      </c>
      <c r="F171" s="105" t="s">
        <v>1278</v>
      </c>
      <c r="G171" s="107">
        <v>0.6470588235294118</v>
      </c>
      <c r="H171" s="107">
        <v>0.35294117647058826</v>
      </c>
      <c r="I171" s="27">
        <v>0</v>
      </c>
      <c r="J171" s="27">
        <v>-0.73826020015396465</v>
      </c>
      <c r="K171" s="27">
        <v>-0.75574712643678166</v>
      </c>
      <c r="M171" s="105" t="s">
        <v>303</v>
      </c>
      <c r="N171" s="105" t="s">
        <v>304</v>
      </c>
      <c r="O171" s="105" t="s">
        <v>793</v>
      </c>
      <c r="P171" s="105" t="s">
        <v>1145</v>
      </c>
      <c r="Q171" s="105" t="s">
        <v>791</v>
      </c>
      <c r="R171" s="105" t="s">
        <v>1278</v>
      </c>
      <c r="S171" s="107">
        <v>0.6470588235294118</v>
      </c>
      <c r="T171" s="107">
        <v>0.35294117647058826</v>
      </c>
      <c r="U171" s="27">
        <v>0</v>
      </c>
      <c r="V171" s="27">
        <v>-0.73826020015396465</v>
      </c>
      <c r="W171" s="27">
        <v>-0.75574712643678166</v>
      </c>
    </row>
    <row r="172" spans="1:23" x14ac:dyDescent="0.25">
      <c r="A172" s="105" t="s">
        <v>303</v>
      </c>
      <c r="B172" s="105" t="s">
        <v>304</v>
      </c>
      <c r="C172" s="105" t="s">
        <v>770</v>
      </c>
      <c r="D172" s="105" t="s">
        <v>771</v>
      </c>
      <c r="E172" s="105" t="s">
        <v>768</v>
      </c>
      <c r="F172" s="105" t="s">
        <v>1279</v>
      </c>
      <c r="G172" s="107">
        <v>0.80132450331125826</v>
      </c>
      <c r="H172" s="107">
        <v>0.19205298013245034</v>
      </c>
      <c r="I172" s="27">
        <v>6.6225165562913907E-3</v>
      </c>
      <c r="J172" s="27">
        <v>-0.79973474801061006</v>
      </c>
      <c r="K172" s="27">
        <v>-0.82860385925085134</v>
      </c>
      <c r="M172" s="105" t="s">
        <v>303</v>
      </c>
      <c r="N172" s="105" t="s">
        <v>304</v>
      </c>
      <c r="O172" s="105" t="s">
        <v>770</v>
      </c>
      <c r="P172" s="105" t="s">
        <v>771</v>
      </c>
      <c r="Q172" s="105" t="s">
        <v>768</v>
      </c>
      <c r="R172" s="105" t="s">
        <v>1279</v>
      </c>
      <c r="S172" s="107">
        <v>0.80132450331125826</v>
      </c>
      <c r="T172" s="107">
        <v>0.19205298013245034</v>
      </c>
      <c r="U172" s="27">
        <v>6.6225165562913907E-3</v>
      </c>
      <c r="V172" s="27">
        <v>-0.79973474801061006</v>
      </c>
      <c r="W172" s="27">
        <v>-0.82860385925085134</v>
      </c>
    </row>
    <row r="173" spans="1:23" x14ac:dyDescent="0.25">
      <c r="A173" s="105" t="s">
        <v>303</v>
      </c>
      <c r="B173" s="105" t="s">
        <v>304</v>
      </c>
      <c r="C173" s="105" t="s">
        <v>444</v>
      </c>
      <c r="D173" s="105" t="s">
        <v>1130</v>
      </c>
      <c r="E173" s="105" t="s">
        <v>442</v>
      </c>
      <c r="F173" s="105" t="s">
        <v>1280</v>
      </c>
      <c r="G173" s="107">
        <v>0.80198019801980203</v>
      </c>
      <c r="H173" s="107">
        <v>0.18811881188118812</v>
      </c>
      <c r="I173" s="27">
        <v>9.9009900990099011E-3</v>
      </c>
      <c r="J173" s="27">
        <v>-0.80039525691699609</v>
      </c>
      <c r="K173" s="27">
        <v>-0.81501831501831501</v>
      </c>
      <c r="M173" s="105" t="s">
        <v>303</v>
      </c>
      <c r="N173" s="105" t="s">
        <v>304</v>
      </c>
      <c r="O173" s="105" t="s">
        <v>444</v>
      </c>
      <c r="P173" s="105" t="s">
        <v>1130</v>
      </c>
      <c r="Q173" s="105" t="s">
        <v>442</v>
      </c>
      <c r="R173" s="105" t="s">
        <v>1280</v>
      </c>
      <c r="S173" s="107">
        <v>0.80198019801980203</v>
      </c>
      <c r="T173" s="107">
        <v>0.18811881188118812</v>
      </c>
      <c r="U173" s="27">
        <v>9.9009900990099011E-3</v>
      </c>
      <c r="V173" s="27">
        <v>-0.80039525691699609</v>
      </c>
      <c r="W173" s="27">
        <v>-0.81501831501831501</v>
      </c>
    </row>
    <row r="174" spans="1:23" x14ac:dyDescent="0.25">
      <c r="A174" s="105" t="s">
        <v>303</v>
      </c>
      <c r="B174" s="105" t="s">
        <v>304</v>
      </c>
      <c r="C174" s="105" t="s">
        <v>591</v>
      </c>
      <c r="D174" s="105" t="s">
        <v>1157</v>
      </c>
      <c r="E174" s="105" t="s">
        <v>589</v>
      </c>
      <c r="F174" s="105" t="s">
        <v>1281</v>
      </c>
      <c r="G174" s="107">
        <v>0.65942028985507251</v>
      </c>
      <c r="H174" s="107">
        <v>0.3188405797101449</v>
      </c>
      <c r="I174" s="27">
        <v>2.1739130434782608E-2</v>
      </c>
      <c r="J174" s="27">
        <v>-0.81017881705639616</v>
      </c>
      <c r="K174" s="27">
        <v>-0.82352941176470584</v>
      </c>
      <c r="M174" s="105" t="s">
        <v>303</v>
      </c>
      <c r="N174" s="105" t="s">
        <v>304</v>
      </c>
      <c r="O174" s="105" t="s">
        <v>591</v>
      </c>
      <c r="P174" s="105" t="s">
        <v>1157</v>
      </c>
      <c r="Q174" s="105" t="s">
        <v>589</v>
      </c>
      <c r="R174" s="105" t="s">
        <v>1281</v>
      </c>
      <c r="S174" s="107">
        <v>0.65942028985507251</v>
      </c>
      <c r="T174" s="107">
        <v>0.3188405797101449</v>
      </c>
      <c r="U174" s="27">
        <v>2.1739130434782608E-2</v>
      </c>
      <c r="V174" s="27">
        <v>-0.81017881705639616</v>
      </c>
      <c r="W174" s="27">
        <v>-0.82352941176470584</v>
      </c>
    </row>
    <row r="175" spans="1:23" x14ac:dyDescent="0.25">
      <c r="A175" s="105" t="s">
        <v>303</v>
      </c>
      <c r="B175" s="105" t="s">
        <v>304</v>
      </c>
      <c r="C175" s="105" t="s">
        <v>968</v>
      </c>
      <c r="D175" s="105" t="s">
        <v>969</v>
      </c>
      <c r="E175" s="105" t="s">
        <v>992</v>
      </c>
      <c r="F175" s="105" t="s">
        <v>1282</v>
      </c>
      <c r="G175" s="107">
        <v>0.8571428571428571</v>
      </c>
      <c r="H175" s="107">
        <v>0.14285714285714285</v>
      </c>
      <c r="I175" s="27">
        <v>0</v>
      </c>
      <c r="J175" s="27">
        <v>-0.83173076923076916</v>
      </c>
      <c r="K175" s="27">
        <v>-0.84848484848484851</v>
      </c>
      <c r="M175" s="105" t="s">
        <v>303</v>
      </c>
      <c r="N175" s="105" t="s">
        <v>304</v>
      </c>
      <c r="O175" s="105" t="s">
        <v>968</v>
      </c>
      <c r="P175" s="105" t="s">
        <v>969</v>
      </c>
      <c r="Q175" s="105" t="s">
        <v>992</v>
      </c>
      <c r="R175" s="105" t="s">
        <v>1282</v>
      </c>
      <c r="S175" s="107">
        <v>0.8571428571428571</v>
      </c>
      <c r="T175" s="107">
        <v>0.14285714285714285</v>
      </c>
      <c r="U175" s="27">
        <v>0</v>
      </c>
      <c r="V175" s="27">
        <v>-0.83173076923076916</v>
      </c>
      <c r="W175" s="27">
        <v>-0.84848484848484851</v>
      </c>
    </row>
    <row r="176" spans="1:23" x14ac:dyDescent="0.25">
      <c r="A176" s="105" t="s">
        <v>303</v>
      </c>
      <c r="B176" s="105" t="s">
        <v>304</v>
      </c>
      <c r="C176" s="105" t="s">
        <v>464</v>
      </c>
      <c r="D176" s="105" t="s">
        <v>1128</v>
      </c>
      <c r="E176" s="105" t="s">
        <v>470</v>
      </c>
      <c r="F176" s="105" t="s">
        <v>1283</v>
      </c>
      <c r="G176" s="107">
        <v>0.71942446043165464</v>
      </c>
      <c r="H176" s="107">
        <v>0.2805755395683453</v>
      </c>
      <c r="I176" s="27">
        <v>0</v>
      </c>
      <c r="J176" s="27">
        <v>-0.83761682242990654</v>
      </c>
      <c r="K176" s="27">
        <v>-0.85228480340063761</v>
      </c>
      <c r="M176" s="105" t="s">
        <v>303</v>
      </c>
      <c r="N176" s="105" t="s">
        <v>304</v>
      </c>
      <c r="O176" s="105" t="s">
        <v>464</v>
      </c>
      <c r="P176" s="105" t="s">
        <v>1128</v>
      </c>
      <c r="Q176" s="105" t="s">
        <v>470</v>
      </c>
      <c r="R176" s="105" t="s">
        <v>1283</v>
      </c>
      <c r="S176" s="107">
        <v>0.71942446043165464</v>
      </c>
      <c r="T176" s="107">
        <v>0.2805755395683453</v>
      </c>
      <c r="U176" s="27">
        <v>0</v>
      </c>
      <c r="V176" s="27">
        <v>-0.83761682242990654</v>
      </c>
      <c r="W176" s="27">
        <v>-0.85228480340063761</v>
      </c>
    </row>
    <row r="177" spans="1:23" x14ac:dyDescent="0.25">
      <c r="A177" s="105" t="s">
        <v>303</v>
      </c>
      <c r="B177" s="105" t="s">
        <v>304</v>
      </c>
      <c r="C177" s="105" t="s">
        <v>930</v>
      </c>
      <c r="D177" s="105" t="s">
        <v>1169</v>
      </c>
      <c r="E177" s="105" t="s">
        <v>957</v>
      </c>
      <c r="F177" s="105" t="s">
        <v>1284</v>
      </c>
      <c r="G177" s="107">
        <v>0.87195121951219512</v>
      </c>
      <c r="H177" s="107">
        <v>0.11585365853658537</v>
      </c>
      <c r="I177" s="27">
        <v>1.2195121951219513E-2</v>
      </c>
      <c r="J177" s="27">
        <v>-0.85639229422066554</v>
      </c>
      <c r="K177" s="27">
        <v>-0.8607809847198642</v>
      </c>
      <c r="M177" s="105" t="s">
        <v>303</v>
      </c>
      <c r="N177" s="105" t="s">
        <v>304</v>
      </c>
      <c r="O177" s="105" t="s">
        <v>930</v>
      </c>
      <c r="P177" s="105" t="s">
        <v>1169</v>
      </c>
      <c r="Q177" s="105" t="s">
        <v>957</v>
      </c>
      <c r="R177" s="105" t="s">
        <v>1284</v>
      </c>
      <c r="S177" s="107">
        <v>0.87195121951219512</v>
      </c>
      <c r="T177" s="107">
        <v>0.11585365853658537</v>
      </c>
      <c r="U177" s="27">
        <v>1.2195121951219513E-2</v>
      </c>
      <c r="V177" s="27">
        <v>-0.85639229422066554</v>
      </c>
      <c r="W177" s="27">
        <v>-0.8607809847198642</v>
      </c>
    </row>
    <row r="178" spans="1:23" x14ac:dyDescent="0.25">
      <c r="A178" s="105" t="s">
        <v>303</v>
      </c>
      <c r="B178" s="105" t="s">
        <v>304</v>
      </c>
      <c r="C178" s="105" t="s">
        <v>968</v>
      </c>
      <c r="D178" s="105" t="s">
        <v>969</v>
      </c>
      <c r="E178" s="105" t="s">
        <v>966</v>
      </c>
      <c r="F178" s="105" t="s">
        <v>1285</v>
      </c>
      <c r="G178" s="107">
        <v>0.80281690140845074</v>
      </c>
      <c r="H178" s="107">
        <v>0.19718309859154928</v>
      </c>
      <c r="I178" s="27">
        <v>0</v>
      </c>
      <c r="J178" s="27">
        <v>-0.87966101694915255</v>
      </c>
      <c r="K178" s="27">
        <v>-0.88694267515923564</v>
      </c>
      <c r="M178" s="105" t="s">
        <v>303</v>
      </c>
      <c r="N178" s="105" t="s">
        <v>304</v>
      </c>
      <c r="O178" s="105" t="s">
        <v>968</v>
      </c>
      <c r="P178" s="105" t="s">
        <v>969</v>
      </c>
      <c r="Q178" s="105" t="s">
        <v>966</v>
      </c>
      <c r="R178" s="105" t="s">
        <v>1285</v>
      </c>
      <c r="S178" s="107">
        <v>0.80281690140845074</v>
      </c>
      <c r="T178" s="107">
        <v>0.19718309859154928</v>
      </c>
      <c r="U178" s="27">
        <v>0</v>
      </c>
      <c r="V178" s="27">
        <v>-0.87966101694915255</v>
      </c>
      <c r="W178" s="27">
        <v>-0.88694267515923564</v>
      </c>
    </row>
    <row r="179" spans="1:23" x14ac:dyDescent="0.25">
      <c r="A179" s="105" t="s">
        <v>303</v>
      </c>
      <c r="B179" s="105" t="s">
        <v>304</v>
      </c>
      <c r="C179" s="105" t="s">
        <v>865</v>
      </c>
      <c r="D179" s="105" t="s">
        <v>1164</v>
      </c>
      <c r="E179" s="105" t="s">
        <v>863</v>
      </c>
      <c r="F179" s="105" t="s">
        <v>1286</v>
      </c>
      <c r="G179" s="107">
        <v>0.94</v>
      </c>
      <c r="H179" s="107">
        <v>0.06</v>
      </c>
      <c r="I179" s="27">
        <v>0</v>
      </c>
      <c r="J179" s="27">
        <v>-0.88399071925754058</v>
      </c>
      <c r="K179" s="27">
        <v>-0.89517819706498947</v>
      </c>
      <c r="M179" s="105" t="s">
        <v>303</v>
      </c>
      <c r="N179" s="105" t="s">
        <v>304</v>
      </c>
      <c r="O179" s="105" t="s">
        <v>865</v>
      </c>
      <c r="P179" s="105" t="s">
        <v>1164</v>
      </c>
      <c r="Q179" s="105" t="s">
        <v>863</v>
      </c>
      <c r="R179" s="105" t="s">
        <v>1286</v>
      </c>
      <c r="S179" s="107">
        <v>0.94</v>
      </c>
      <c r="T179" s="107">
        <v>0.06</v>
      </c>
      <c r="U179" s="27">
        <v>0</v>
      </c>
      <c r="V179" s="27">
        <v>-0.88399071925754058</v>
      </c>
      <c r="W179" s="27">
        <v>-0.89517819706498947</v>
      </c>
    </row>
    <row r="180" spans="1:23" x14ac:dyDescent="0.25">
      <c r="A180" s="105" t="s">
        <v>303</v>
      </c>
      <c r="B180" s="105" t="s">
        <v>304</v>
      </c>
      <c r="C180" s="105" t="s">
        <v>519</v>
      </c>
      <c r="D180" s="105" t="s">
        <v>520</v>
      </c>
      <c r="E180" s="105" t="s">
        <v>531</v>
      </c>
      <c r="F180" s="105" t="s">
        <v>1287</v>
      </c>
      <c r="G180" s="107">
        <v>0.82499999999999996</v>
      </c>
      <c r="H180" s="107">
        <v>0.15</v>
      </c>
      <c r="I180" s="27">
        <v>2.5000000000000001E-2</v>
      </c>
      <c r="J180" s="27">
        <v>-0.88538681948424069</v>
      </c>
      <c r="K180" s="27">
        <v>-0.89583333333333337</v>
      </c>
      <c r="M180" s="105" t="s">
        <v>303</v>
      </c>
      <c r="N180" s="105" t="s">
        <v>304</v>
      </c>
      <c r="O180" s="105" t="s">
        <v>519</v>
      </c>
      <c r="P180" s="105" t="s">
        <v>520</v>
      </c>
      <c r="Q180" s="105" t="s">
        <v>531</v>
      </c>
      <c r="R180" s="105" t="s">
        <v>1287</v>
      </c>
      <c r="S180" s="107">
        <v>0.82499999999999996</v>
      </c>
      <c r="T180" s="107">
        <v>0.15</v>
      </c>
      <c r="U180" s="27">
        <v>2.5000000000000001E-2</v>
      </c>
      <c r="V180" s="27">
        <v>-0.88538681948424069</v>
      </c>
      <c r="W180" s="27">
        <v>-0.89583333333333337</v>
      </c>
    </row>
    <row r="181" spans="1:23" x14ac:dyDescent="0.25">
      <c r="A181" s="105" t="s">
        <v>303</v>
      </c>
      <c r="B181" s="105" t="s">
        <v>304</v>
      </c>
      <c r="C181" s="105" t="s">
        <v>744</v>
      </c>
      <c r="D181" s="105" t="s">
        <v>745</v>
      </c>
      <c r="E181" s="105" t="s">
        <v>750</v>
      </c>
      <c r="F181" s="105" t="s">
        <v>1288</v>
      </c>
      <c r="G181" s="107">
        <v>0.88034188034188032</v>
      </c>
      <c r="H181" s="107">
        <v>0.11965811965811966</v>
      </c>
      <c r="I181" s="27">
        <v>0</v>
      </c>
      <c r="J181" s="27">
        <v>-0.88695652173913042</v>
      </c>
      <c r="K181" s="27">
        <v>-0.89553571428571432</v>
      </c>
      <c r="M181" s="105" t="s">
        <v>303</v>
      </c>
      <c r="N181" s="105" t="s">
        <v>304</v>
      </c>
      <c r="O181" s="105" t="s">
        <v>744</v>
      </c>
      <c r="P181" s="105" t="s">
        <v>745</v>
      </c>
      <c r="Q181" s="105" t="s">
        <v>750</v>
      </c>
      <c r="R181" s="105" t="s">
        <v>1288</v>
      </c>
      <c r="S181" s="107">
        <v>0.88034188034188032</v>
      </c>
      <c r="T181" s="107">
        <v>0.11965811965811966</v>
      </c>
      <c r="U181" s="27">
        <v>0</v>
      </c>
      <c r="V181" s="27">
        <v>-0.88695652173913042</v>
      </c>
      <c r="W181" s="27">
        <v>-0.89553571428571432</v>
      </c>
    </row>
    <row r="182" spans="1:23" x14ac:dyDescent="0.25">
      <c r="A182" s="105" t="s">
        <v>303</v>
      </c>
      <c r="B182" s="105" t="s">
        <v>304</v>
      </c>
      <c r="C182" s="105" t="s">
        <v>565</v>
      </c>
      <c r="D182" s="105" t="s">
        <v>1162</v>
      </c>
      <c r="E182" s="105" t="s">
        <v>586</v>
      </c>
      <c r="F182" s="105" t="s">
        <v>1289</v>
      </c>
      <c r="G182" s="107">
        <v>0.70270270270270274</v>
      </c>
      <c r="H182" s="107">
        <v>0.29729729729729731</v>
      </c>
      <c r="I182" s="27">
        <v>0</v>
      </c>
      <c r="J182" s="27">
        <v>-0.90053763440860213</v>
      </c>
      <c r="K182" s="27">
        <v>-0.90703517587939697</v>
      </c>
      <c r="M182" s="105" t="s">
        <v>303</v>
      </c>
      <c r="N182" s="105" t="s">
        <v>304</v>
      </c>
      <c r="O182" s="105" t="s">
        <v>565</v>
      </c>
      <c r="P182" s="105" t="s">
        <v>1162</v>
      </c>
      <c r="Q182" s="105" t="s">
        <v>586</v>
      </c>
      <c r="R182" s="105" t="s">
        <v>1289</v>
      </c>
      <c r="S182" s="107">
        <v>0.70270270270270274</v>
      </c>
      <c r="T182" s="107">
        <v>0.29729729729729731</v>
      </c>
      <c r="U182" s="27">
        <v>0</v>
      </c>
      <c r="V182" s="27">
        <v>-0.90053763440860213</v>
      </c>
      <c r="W182" s="27">
        <v>-0.90703517587939697</v>
      </c>
    </row>
    <row r="183" spans="1:23" x14ac:dyDescent="0.25">
      <c r="A183" s="105" t="s">
        <v>303</v>
      </c>
      <c r="B183" s="105" t="s">
        <v>304</v>
      </c>
      <c r="C183" s="105" t="s">
        <v>893</v>
      </c>
      <c r="D183" s="105" t="s">
        <v>1209</v>
      </c>
      <c r="E183" s="105" t="s">
        <v>899</v>
      </c>
      <c r="F183" s="105" t="s">
        <v>1290</v>
      </c>
      <c r="G183" s="107">
        <v>0.86206896551724133</v>
      </c>
      <c r="H183" s="107">
        <v>0.1206896551724138</v>
      </c>
      <c r="I183" s="27">
        <v>1.7241379310344827E-2</v>
      </c>
      <c r="J183" s="27">
        <v>-0.91104294478527603</v>
      </c>
      <c r="K183" s="27">
        <v>-0.91977869986168737</v>
      </c>
      <c r="M183" s="105" t="s">
        <v>303</v>
      </c>
      <c r="N183" s="105" t="s">
        <v>304</v>
      </c>
      <c r="O183" s="105" t="s">
        <v>893</v>
      </c>
      <c r="P183" s="105" t="s">
        <v>1209</v>
      </c>
      <c r="Q183" s="105" t="s">
        <v>899</v>
      </c>
      <c r="R183" s="105" t="s">
        <v>1290</v>
      </c>
      <c r="S183" s="107">
        <v>0.86206896551724133</v>
      </c>
      <c r="T183" s="107">
        <v>0.1206896551724138</v>
      </c>
      <c r="U183" s="27">
        <v>1.7241379310344827E-2</v>
      </c>
      <c r="V183" s="27">
        <v>-0.91104294478527603</v>
      </c>
      <c r="W183" s="27">
        <v>-0.91977869986168737</v>
      </c>
    </row>
    <row r="184" spans="1:23" x14ac:dyDescent="0.25">
      <c r="A184" s="105" t="s">
        <v>303</v>
      </c>
      <c r="B184" s="105" t="s">
        <v>304</v>
      </c>
      <c r="C184" s="105" t="s">
        <v>744</v>
      </c>
      <c r="D184" s="105" t="s">
        <v>745</v>
      </c>
      <c r="E184" s="105" t="s">
        <v>762</v>
      </c>
      <c r="F184" s="105" t="s">
        <v>1291</v>
      </c>
      <c r="G184" s="107">
        <v>0.75</v>
      </c>
      <c r="H184" s="107">
        <v>0.25</v>
      </c>
      <c r="I184" s="27">
        <v>0</v>
      </c>
      <c r="J184" s="27">
        <v>-0.91588785046728971</v>
      </c>
      <c r="K184" s="27">
        <v>-0.9222462203023758</v>
      </c>
      <c r="M184" s="105" t="s">
        <v>303</v>
      </c>
      <c r="N184" s="105" t="s">
        <v>304</v>
      </c>
      <c r="O184" s="105" t="s">
        <v>744</v>
      </c>
      <c r="P184" s="105" t="s">
        <v>745</v>
      </c>
      <c r="Q184" s="105" t="s">
        <v>762</v>
      </c>
      <c r="R184" s="105" t="s">
        <v>1291</v>
      </c>
      <c r="S184" s="107">
        <v>0.75</v>
      </c>
      <c r="T184" s="107">
        <v>0.25</v>
      </c>
      <c r="U184" s="27">
        <v>0</v>
      </c>
      <c r="V184" s="27">
        <v>-0.91588785046728971</v>
      </c>
      <c r="W184" s="27">
        <v>-0.9222462203023758</v>
      </c>
    </row>
    <row r="185" spans="1:23" x14ac:dyDescent="0.25">
      <c r="A185" s="105" t="s">
        <v>303</v>
      </c>
      <c r="B185" s="105" t="s">
        <v>304</v>
      </c>
      <c r="C185" s="105" t="s">
        <v>968</v>
      </c>
      <c r="D185" s="105" t="s">
        <v>969</v>
      </c>
      <c r="E185" s="105" t="s">
        <v>974</v>
      </c>
      <c r="F185" s="105" t="s">
        <v>1292</v>
      </c>
      <c r="G185" s="107">
        <v>0.90625</v>
      </c>
      <c r="H185" s="107">
        <v>7.8125E-2</v>
      </c>
      <c r="I185" s="27">
        <v>1.5625E-2</v>
      </c>
      <c r="J185" s="27">
        <v>-0.92951541850220265</v>
      </c>
      <c r="K185" s="27">
        <v>-0.93234672304439747</v>
      </c>
      <c r="M185" s="105" t="s">
        <v>303</v>
      </c>
      <c r="N185" s="105" t="s">
        <v>304</v>
      </c>
      <c r="O185" s="105" t="s">
        <v>968</v>
      </c>
      <c r="P185" s="105" t="s">
        <v>969</v>
      </c>
      <c r="Q185" s="105" t="s">
        <v>974</v>
      </c>
      <c r="R185" s="105" t="s">
        <v>1292</v>
      </c>
      <c r="S185" s="107">
        <v>0.90625</v>
      </c>
      <c r="T185" s="107">
        <v>7.8125E-2</v>
      </c>
      <c r="U185" s="27">
        <v>1.5625E-2</v>
      </c>
      <c r="V185" s="27">
        <v>-0.92951541850220265</v>
      </c>
      <c r="W185" s="27">
        <v>-0.93234672304439747</v>
      </c>
    </row>
    <row r="186" spans="1:23" x14ac:dyDescent="0.25">
      <c r="A186" s="105" t="s">
        <v>303</v>
      </c>
      <c r="B186" s="105" t="s">
        <v>304</v>
      </c>
      <c r="C186" s="105" t="s">
        <v>1000</v>
      </c>
      <c r="D186" s="105" t="s">
        <v>1001</v>
      </c>
      <c r="E186" s="105" t="s">
        <v>1024</v>
      </c>
      <c r="F186" s="105" t="s">
        <v>1293</v>
      </c>
      <c r="G186" s="107">
        <v>0.82291666666666663</v>
      </c>
      <c r="H186" s="107">
        <v>0.14583333333333334</v>
      </c>
      <c r="I186" s="27">
        <v>3.125E-2</v>
      </c>
      <c r="J186" s="27">
        <v>-0.93137955682630447</v>
      </c>
      <c r="K186" s="27">
        <v>-0.93565683646112596</v>
      </c>
      <c r="M186" s="105" t="s">
        <v>303</v>
      </c>
      <c r="N186" s="105" t="s">
        <v>304</v>
      </c>
      <c r="O186" s="105" t="s">
        <v>1000</v>
      </c>
      <c r="P186" s="105" t="s">
        <v>1001</v>
      </c>
      <c r="Q186" s="105" t="s">
        <v>1024</v>
      </c>
      <c r="R186" s="105" t="s">
        <v>1293</v>
      </c>
      <c r="S186" s="107">
        <v>0.82291666666666663</v>
      </c>
      <c r="T186" s="107">
        <v>0.14583333333333334</v>
      </c>
      <c r="U186" s="27">
        <v>3.125E-2</v>
      </c>
      <c r="V186" s="27">
        <v>-0.93137955682630447</v>
      </c>
      <c r="W186" s="27">
        <v>-0.93565683646112596</v>
      </c>
    </row>
    <row r="187" spans="1:23" x14ac:dyDescent="0.25">
      <c r="A187" s="105" t="s">
        <v>303</v>
      </c>
      <c r="B187" s="105" t="s">
        <v>304</v>
      </c>
      <c r="C187" s="105" t="s">
        <v>1000</v>
      </c>
      <c r="D187" s="105" t="s">
        <v>1001</v>
      </c>
      <c r="E187" s="105" t="s">
        <v>1012</v>
      </c>
      <c r="F187" s="105" t="s">
        <v>1294</v>
      </c>
      <c r="G187" s="107">
        <v>0.84444444444444444</v>
      </c>
      <c r="H187" s="107">
        <v>0.13333333333333333</v>
      </c>
      <c r="I187" s="27">
        <v>2.2222222222222223E-2</v>
      </c>
      <c r="J187" s="27">
        <v>-0.93421052631578949</v>
      </c>
      <c r="K187" s="27">
        <v>-0.93784530386740328</v>
      </c>
      <c r="M187" s="105" t="s">
        <v>303</v>
      </c>
      <c r="N187" s="105" t="s">
        <v>304</v>
      </c>
      <c r="O187" s="105" t="s">
        <v>1000</v>
      </c>
      <c r="P187" s="105" t="s">
        <v>1001</v>
      </c>
      <c r="Q187" s="105" t="s">
        <v>1012</v>
      </c>
      <c r="R187" s="105" t="s">
        <v>1294</v>
      </c>
      <c r="S187" s="107">
        <v>0.84444444444444444</v>
      </c>
      <c r="T187" s="107">
        <v>0.13333333333333333</v>
      </c>
      <c r="U187" s="27">
        <v>2.2222222222222223E-2</v>
      </c>
      <c r="V187" s="27">
        <v>-0.93421052631578949</v>
      </c>
      <c r="W187" s="27">
        <v>-0.93784530386740328</v>
      </c>
    </row>
    <row r="188" spans="1:23" x14ac:dyDescent="0.25">
      <c r="A188" s="105" t="s">
        <v>303</v>
      </c>
      <c r="B188" s="105" t="s">
        <v>304</v>
      </c>
      <c r="C188" s="105" t="s">
        <v>839</v>
      </c>
      <c r="D188" s="105" t="s">
        <v>1150</v>
      </c>
      <c r="E188" s="105" t="s">
        <v>854</v>
      </c>
      <c r="F188" s="105" t="s">
        <v>1295</v>
      </c>
      <c r="G188" s="107">
        <v>0.6</v>
      </c>
      <c r="H188" s="107">
        <v>0.4</v>
      </c>
      <c r="I188" s="27">
        <v>0</v>
      </c>
      <c r="J188" s="27">
        <v>-0.93957703927492442</v>
      </c>
      <c r="K188" s="27">
        <v>-0.94623655913978499</v>
      </c>
      <c r="M188" s="105" t="s">
        <v>303</v>
      </c>
      <c r="N188" s="105" t="s">
        <v>304</v>
      </c>
      <c r="O188" s="105" t="s">
        <v>839</v>
      </c>
      <c r="P188" s="105" t="s">
        <v>1150</v>
      </c>
      <c r="Q188" s="105" t="s">
        <v>854</v>
      </c>
      <c r="R188" s="105" t="s">
        <v>1295</v>
      </c>
      <c r="S188" s="107">
        <v>0.6</v>
      </c>
      <c r="T188" s="107">
        <v>0.4</v>
      </c>
      <c r="U188" s="27">
        <v>0</v>
      </c>
      <c r="V188" s="27">
        <v>-0.93957703927492442</v>
      </c>
      <c r="W188" s="27">
        <v>-0.94623655913978499</v>
      </c>
    </row>
    <row r="189" spans="1:23" x14ac:dyDescent="0.25">
      <c r="A189" s="105" t="s">
        <v>303</v>
      </c>
      <c r="B189" s="105" t="s">
        <v>304</v>
      </c>
      <c r="C189" s="105" t="s">
        <v>1029</v>
      </c>
      <c r="D189" s="105" t="s">
        <v>1030</v>
      </c>
      <c r="E189" s="105" t="s">
        <v>1080</v>
      </c>
      <c r="F189" s="105" t="s">
        <v>10</v>
      </c>
      <c r="G189" s="107">
        <v>0.90625</v>
      </c>
      <c r="H189" s="107">
        <v>7.8125E-2</v>
      </c>
      <c r="I189" s="27">
        <v>1.5625E-2</v>
      </c>
      <c r="J189" s="27">
        <v>-0.94187102633969122</v>
      </c>
      <c r="K189" s="27">
        <v>-0.94487510766580529</v>
      </c>
      <c r="M189" s="105" t="s">
        <v>303</v>
      </c>
      <c r="N189" s="105" t="s">
        <v>304</v>
      </c>
      <c r="O189" s="105" t="s">
        <v>1029</v>
      </c>
      <c r="P189" s="105" t="s">
        <v>1030</v>
      </c>
      <c r="Q189" s="105" t="s">
        <v>1080</v>
      </c>
      <c r="R189" s="105" t="s">
        <v>10</v>
      </c>
      <c r="S189" s="107">
        <v>0.90625</v>
      </c>
      <c r="T189" s="107">
        <v>7.8125E-2</v>
      </c>
      <c r="U189" s="27">
        <v>1.5625E-2</v>
      </c>
      <c r="V189" s="27">
        <v>-0.94187102633969122</v>
      </c>
      <c r="W189" s="27">
        <v>-0.94487510766580529</v>
      </c>
    </row>
    <row r="190" spans="1:23" x14ac:dyDescent="0.25">
      <c r="A190" s="105" t="s">
        <v>303</v>
      </c>
      <c r="B190" s="105" t="s">
        <v>304</v>
      </c>
      <c r="C190" s="105" t="s">
        <v>1029</v>
      </c>
      <c r="D190" s="105" t="s">
        <v>1030</v>
      </c>
      <c r="E190" s="105" t="s">
        <v>1113</v>
      </c>
      <c r="F190" s="105" t="s">
        <v>23</v>
      </c>
      <c r="G190" s="107">
        <v>0.89230769230769236</v>
      </c>
      <c r="H190" s="107">
        <v>7.6923076923076927E-2</v>
      </c>
      <c r="I190" s="27">
        <v>3.0769230769230771E-2</v>
      </c>
      <c r="J190" s="27">
        <v>-0.9420677361853832</v>
      </c>
      <c r="K190" s="27">
        <v>-0.94719740048740864</v>
      </c>
      <c r="M190" s="105" t="s">
        <v>303</v>
      </c>
      <c r="N190" s="105" t="s">
        <v>304</v>
      </c>
      <c r="O190" s="105" t="s">
        <v>1029</v>
      </c>
      <c r="P190" s="105" t="s">
        <v>1030</v>
      </c>
      <c r="Q190" s="105" t="s">
        <v>1113</v>
      </c>
      <c r="R190" s="105" t="s">
        <v>23</v>
      </c>
      <c r="S190" s="107">
        <v>0.89230769230769236</v>
      </c>
      <c r="T190" s="107">
        <v>7.6923076923076927E-2</v>
      </c>
      <c r="U190" s="27">
        <v>3.0769230769230771E-2</v>
      </c>
      <c r="V190" s="27">
        <v>-0.9420677361853832</v>
      </c>
      <c r="W190" s="27">
        <v>-0.94719740048740864</v>
      </c>
    </row>
    <row r="191" spans="1:23" x14ac:dyDescent="0.25">
      <c r="A191" s="105" t="s">
        <v>303</v>
      </c>
      <c r="B191" s="105" t="s">
        <v>304</v>
      </c>
      <c r="C191" s="105" t="s">
        <v>634</v>
      </c>
      <c r="D191" s="105" t="s">
        <v>635</v>
      </c>
      <c r="E191" s="105" t="s">
        <v>646</v>
      </c>
      <c r="F191" s="105" t="s">
        <v>1296</v>
      </c>
      <c r="G191" s="107">
        <v>0.78048780487804881</v>
      </c>
      <c r="H191" s="107">
        <v>0.21951219512195122</v>
      </c>
      <c r="I191" s="27">
        <v>0</v>
      </c>
      <c r="J191" s="27">
        <v>-0.94321329639889195</v>
      </c>
      <c r="K191" s="27">
        <v>-0.94562334217506627</v>
      </c>
      <c r="M191" s="105" t="s">
        <v>303</v>
      </c>
      <c r="N191" s="105" t="s">
        <v>304</v>
      </c>
      <c r="O191" s="105" t="s">
        <v>634</v>
      </c>
      <c r="P191" s="105" t="s">
        <v>635</v>
      </c>
      <c r="Q191" s="105" t="s">
        <v>646</v>
      </c>
      <c r="R191" s="105" t="s">
        <v>1296</v>
      </c>
      <c r="S191" s="107">
        <v>0.78048780487804881</v>
      </c>
      <c r="T191" s="107">
        <v>0.21951219512195122</v>
      </c>
      <c r="U191" s="27">
        <v>0</v>
      </c>
      <c r="V191" s="27">
        <v>-0.94321329639889195</v>
      </c>
      <c r="W191" s="27">
        <v>-0.94562334217506627</v>
      </c>
    </row>
    <row r="192" spans="1:23" x14ac:dyDescent="0.25">
      <c r="A192" s="105" t="s">
        <v>303</v>
      </c>
      <c r="B192" s="105" t="s">
        <v>304</v>
      </c>
      <c r="C192" s="105" t="s">
        <v>545</v>
      </c>
      <c r="D192" s="105" t="s">
        <v>546</v>
      </c>
      <c r="E192" s="105" t="s">
        <v>551</v>
      </c>
      <c r="F192" s="105" t="s">
        <v>1297</v>
      </c>
      <c r="G192" s="107">
        <v>0.46052631578947367</v>
      </c>
      <c r="H192" s="107">
        <v>0.53947368421052633</v>
      </c>
      <c r="I192" s="27">
        <v>0</v>
      </c>
      <c r="J192" s="27">
        <v>-0.94567548248749111</v>
      </c>
      <c r="K192" s="27">
        <v>-0.94950166112956813</v>
      </c>
      <c r="M192" s="105" t="s">
        <v>303</v>
      </c>
      <c r="N192" s="105" t="s">
        <v>304</v>
      </c>
      <c r="O192" s="105" t="s">
        <v>545</v>
      </c>
      <c r="P192" s="105" t="s">
        <v>546</v>
      </c>
      <c r="Q192" s="105" t="s">
        <v>551</v>
      </c>
      <c r="R192" s="105" t="s">
        <v>1297</v>
      </c>
      <c r="S192" s="107">
        <v>0.46052631578947367</v>
      </c>
      <c r="T192" s="107">
        <v>0.53947368421052633</v>
      </c>
      <c r="U192" s="27">
        <v>0</v>
      </c>
      <c r="V192" s="27">
        <v>-0.94567548248749111</v>
      </c>
      <c r="W192" s="27">
        <v>-0.94950166112956813</v>
      </c>
    </row>
    <row r="193" spans="1:23" x14ac:dyDescent="0.25">
      <c r="A193" s="105" t="s">
        <v>303</v>
      </c>
      <c r="B193" s="105" t="s">
        <v>304</v>
      </c>
      <c r="C193" s="105" t="s">
        <v>770</v>
      </c>
      <c r="D193" s="105" t="s">
        <v>771</v>
      </c>
      <c r="E193" s="105" t="s">
        <v>788</v>
      </c>
      <c r="F193" s="105" t="s">
        <v>1298</v>
      </c>
      <c r="G193" s="107">
        <v>0.91428571428571426</v>
      </c>
      <c r="H193" s="107">
        <v>8.5714285714285715E-2</v>
      </c>
      <c r="I193" s="27">
        <v>0</v>
      </c>
      <c r="J193" s="27">
        <v>-0.96009122006841507</v>
      </c>
      <c r="K193" s="27">
        <v>-0.96595330739299612</v>
      </c>
      <c r="M193" s="105" t="s">
        <v>303</v>
      </c>
      <c r="N193" s="105" t="s">
        <v>304</v>
      </c>
      <c r="O193" s="105" t="s">
        <v>770</v>
      </c>
      <c r="P193" s="105" t="s">
        <v>771</v>
      </c>
      <c r="Q193" s="105" t="s">
        <v>788</v>
      </c>
      <c r="R193" s="105" t="s">
        <v>1298</v>
      </c>
      <c r="S193" s="107">
        <v>0.91428571428571426</v>
      </c>
      <c r="T193" s="107">
        <v>8.5714285714285715E-2</v>
      </c>
      <c r="U193" s="27">
        <v>0</v>
      </c>
      <c r="V193" s="27">
        <v>-0.96009122006841507</v>
      </c>
      <c r="W193" s="27">
        <v>-0.96595330739299612</v>
      </c>
    </row>
    <row r="194" spans="1:23" x14ac:dyDescent="0.25">
      <c r="A194" s="105" t="s">
        <v>303</v>
      </c>
      <c r="B194" s="105" t="s">
        <v>304</v>
      </c>
      <c r="C194" s="105" t="s">
        <v>839</v>
      </c>
      <c r="D194" s="105" t="s">
        <v>1150</v>
      </c>
      <c r="E194" s="105" t="s">
        <v>848</v>
      </c>
      <c r="F194" s="105" t="s">
        <v>1299</v>
      </c>
      <c r="G194" s="107">
        <v>0.79166666666666663</v>
      </c>
      <c r="H194" s="107">
        <v>0.20833333333333334</v>
      </c>
      <c r="I194" s="27">
        <v>0</v>
      </c>
      <c r="J194" s="27">
        <v>-0.96480938416422291</v>
      </c>
      <c r="K194" s="27">
        <v>-0.96791443850267378</v>
      </c>
      <c r="M194" s="105" t="s">
        <v>303</v>
      </c>
      <c r="N194" s="105" t="s">
        <v>304</v>
      </c>
      <c r="O194" s="105" t="s">
        <v>839</v>
      </c>
      <c r="P194" s="105" t="s">
        <v>1150</v>
      </c>
      <c r="Q194" s="105" t="s">
        <v>848</v>
      </c>
      <c r="R194" s="105" t="s">
        <v>1299</v>
      </c>
      <c r="S194" s="107">
        <v>0.79166666666666663</v>
      </c>
      <c r="T194" s="107">
        <v>0.20833333333333334</v>
      </c>
      <c r="U194" s="27">
        <v>0</v>
      </c>
      <c r="V194" s="27">
        <v>-0.96480938416422291</v>
      </c>
      <c r="W194" s="27">
        <v>-0.96791443850267378</v>
      </c>
    </row>
    <row r="195" spans="1:23" x14ac:dyDescent="0.25">
      <c r="A195" s="105" t="s">
        <v>303</v>
      </c>
      <c r="B195" s="105" t="s">
        <v>304</v>
      </c>
      <c r="C195" s="105" t="s">
        <v>1029</v>
      </c>
      <c r="D195" s="105" t="s">
        <v>1030</v>
      </c>
      <c r="E195" s="105" t="s">
        <v>1074</v>
      </c>
      <c r="F195" s="105" t="s">
        <v>9</v>
      </c>
      <c r="G195" s="107">
        <v>0.76190476190476186</v>
      </c>
      <c r="H195" s="107">
        <v>0.23809523809523808</v>
      </c>
      <c r="I195" s="27">
        <v>0</v>
      </c>
      <c r="J195" s="27">
        <v>-0.96898079763663225</v>
      </c>
      <c r="K195" s="27">
        <v>-0.97184986595174261</v>
      </c>
      <c r="M195" s="105" t="s">
        <v>303</v>
      </c>
      <c r="N195" s="105" t="s">
        <v>304</v>
      </c>
      <c r="O195" s="105" t="s">
        <v>1029</v>
      </c>
      <c r="P195" s="105" t="s">
        <v>1030</v>
      </c>
      <c r="Q195" s="105" t="s">
        <v>1074</v>
      </c>
      <c r="R195" s="105" t="s">
        <v>9</v>
      </c>
      <c r="S195" s="107">
        <v>0.76190476190476186</v>
      </c>
      <c r="T195" s="107">
        <v>0.23809523809523808</v>
      </c>
      <c r="U195" s="27">
        <v>0</v>
      </c>
      <c r="V195" s="27">
        <v>-0.96898079763663225</v>
      </c>
      <c r="W195" s="27">
        <v>-0.97184986595174261</v>
      </c>
    </row>
    <row r="196" spans="1:23" x14ac:dyDescent="0.25">
      <c r="A196" s="105" t="s">
        <v>303</v>
      </c>
      <c r="B196" s="105" t="s">
        <v>304</v>
      </c>
      <c r="C196" s="105" t="s">
        <v>712</v>
      </c>
      <c r="D196" s="105" t="s">
        <v>1147</v>
      </c>
      <c r="E196" s="105" t="s">
        <v>730</v>
      </c>
      <c r="F196" s="105" t="s">
        <v>1300</v>
      </c>
      <c r="G196" s="107">
        <v>0.66666666666666663</v>
      </c>
      <c r="H196" s="107">
        <v>0.33333333333333331</v>
      </c>
      <c r="I196" s="27">
        <v>0</v>
      </c>
      <c r="J196" s="27">
        <v>-0.96915167095115684</v>
      </c>
      <c r="K196" s="27">
        <v>-0.97169811320754718</v>
      </c>
      <c r="M196" s="105" t="s">
        <v>303</v>
      </c>
      <c r="N196" s="105" t="s">
        <v>304</v>
      </c>
      <c r="O196" s="105" t="s">
        <v>712</v>
      </c>
      <c r="P196" s="105" t="s">
        <v>1147</v>
      </c>
      <c r="Q196" s="105" t="s">
        <v>730</v>
      </c>
      <c r="R196" s="105" t="s">
        <v>1300</v>
      </c>
      <c r="S196" s="107">
        <v>0.66666666666666663</v>
      </c>
      <c r="T196" s="107">
        <v>0.33333333333333331</v>
      </c>
      <c r="U196" s="27">
        <v>0</v>
      </c>
      <c r="V196" s="27">
        <v>-0.96915167095115684</v>
      </c>
      <c r="W196" s="27">
        <v>-0.97169811320754718</v>
      </c>
    </row>
    <row r="197" spans="1:23" x14ac:dyDescent="0.25">
      <c r="A197" s="105" t="s">
        <v>303</v>
      </c>
      <c r="B197" s="105" t="s">
        <v>304</v>
      </c>
      <c r="C197" s="105" t="s">
        <v>793</v>
      </c>
      <c r="D197" s="105" t="s">
        <v>1145</v>
      </c>
      <c r="E197" s="105" t="s">
        <v>799</v>
      </c>
      <c r="F197" s="105" t="s">
        <v>1301</v>
      </c>
      <c r="G197" s="107">
        <v>0.52083333333333337</v>
      </c>
      <c r="H197" s="107">
        <v>0.45833333333333331</v>
      </c>
      <c r="I197" s="27">
        <v>2.0833333333333332E-2</v>
      </c>
      <c r="J197" s="27">
        <v>-0.97110174593618304</v>
      </c>
      <c r="K197" s="27">
        <v>-0.97231833910034604</v>
      </c>
      <c r="M197" s="105" t="s">
        <v>303</v>
      </c>
      <c r="N197" s="105" t="s">
        <v>304</v>
      </c>
      <c r="O197" s="105" t="s">
        <v>793</v>
      </c>
      <c r="P197" s="105" t="s">
        <v>1145</v>
      </c>
      <c r="Q197" s="105" t="s">
        <v>799</v>
      </c>
      <c r="R197" s="105" t="s">
        <v>1301</v>
      </c>
      <c r="S197" s="107">
        <v>0.52083333333333337</v>
      </c>
      <c r="T197" s="107">
        <v>0.45833333333333331</v>
      </c>
      <c r="U197" s="27">
        <v>2.0833333333333332E-2</v>
      </c>
      <c r="V197" s="27">
        <v>-0.97110174593618304</v>
      </c>
      <c r="W197" s="27">
        <v>-0.97231833910034604</v>
      </c>
    </row>
    <row r="198" spans="1:23" x14ac:dyDescent="0.25">
      <c r="A198" s="105" t="s">
        <v>303</v>
      </c>
      <c r="B198" s="105" t="s">
        <v>304</v>
      </c>
      <c r="C198" s="105" t="s">
        <v>712</v>
      </c>
      <c r="D198" s="105" t="s">
        <v>1147</v>
      </c>
      <c r="E198" s="105" t="s">
        <v>736</v>
      </c>
      <c r="F198" s="105" t="s">
        <v>1302</v>
      </c>
      <c r="G198" s="107">
        <v>0.7142857142857143</v>
      </c>
      <c r="H198" s="107">
        <v>0.2857142857142857</v>
      </c>
      <c r="I198" s="27">
        <v>0</v>
      </c>
      <c r="J198" s="27">
        <v>-0.97276264591439687</v>
      </c>
      <c r="K198" s="27">
        <v>-0.97508896797153022</v>
      </c>
      <c r="M198" s="105" t="s">
        <v>303</v>
      </c>
      <c r="N198" s="105" t="s">
        <v>304</v>
      </c>
      <c r="O198" s="105" t="s">
        <v>712</v>
      </c>
      <c r="P198" s="105" t="s">
        <v>1147</v>
      </c>
      <c r="Q198" s="105" t="s">
        <v>736</v>
      </c>
      <c r="R198" s="105" t="s">
        <v>1302</v>
      </c>
      <c r="S198" s="107">
        <v>0.7142857142857143</v>
      </c>
      <c r="T198" s="107">
        <v>0.2857142857142857</v>
      </c>
      <c r="U198" s="27">
        <v>0</v>
      </c>
      <c r="V198" s="27">
        <v>-0.97276264591439687</v>
      </c>
      <c r="W198" s="27">
        <v>-0.97508896797153022</v>
      </c>
    </row>
    <row r="199" spans="1:23" x14ac:dyDescent="0.25">
      <c r="A199" s="105" t="s">
        <v>303</v>
      </c>
      <c r="B199" s="105" t="s">
        <v>304</v>
      </c>
      <c r="C199" s="105" t="s">
        <v>617</v>
      </c>
      <c r="D199" s="105" t="s">
        <v>1135</v>
      </c>
      <c r="E199" s="105" t="s">
        <v>629</v>
      </c>
      <c r="F199" s="105" t="s">
        <v>425</v>
      </c>
      <c r="G199" s="107">
        <v>0.97560975609756095</v>
      </c>
      <c r="H199" s="107">
        <v>2.4390243902439025E-2</v>
      </c>
      <c r="I199" s="27">
        <v>0</v>
      </c>
      <c r="J199" s="27">
        <v>-0.97549312612074113</v>
      </c>
      <c r="K199" s="27">
        <v>-0.97678369195922987</v>
      </c>
      <c r="M199" s="105" t="s">
        <v>303</v>
      </c>
      <c r="N199" s="105" t="s">
        <v>304</v>
      </c>
      <c r="O199" s="105" t="s">
        <v>617</v>
      </c>
      <c r="P199" s="105" t="s">
        <v>1135</v>
      </c>
      <c r="Q199" s="105" t="s">
        <v>629</v>
      </c>
      <c r="R199" s="105" t="s">
        <v>425</v>
      </c>
      <c r="S199" s="107">
        <v>0.97560975609756095</v>
      </c>
      <c r="T199" s="107">
        <v>2.4390243902439025E-2</v>
      </c>
      <c r="U199" s="27">
        <v>0</v>
      </c>
      <c r="V199" s="27">
        <v>-0.97549312612074113</v>
      </c>
      <c r="W199" s="27">
        <v>-0.97678369195922987</v>
      </c>
    </row>
    <row r="200" spans="1:23" x14ac:dyDescent="0.25">
      <c r="A200" s="105" t="s">
        <v>303</v>
      </c>
      <c r="B200" s="105" t="s">
        <v>304</v>
      </c>
      <c r="C200" s="105" t="s">
        <v>712</v>
      </c>
      <c r="D200" s="105" t="s">
        <v>1147</v>
      </c>
      <c r="E200" s="105" t="s">
        <v>733</v>
      </c>
      <c r="F200" s="105" t="s">
        <v>1303</v>
      </c>
      <c r="G200" s="107">
        <v>0.2857142857142857</v>
      </c>
      <c r="H200" s="107">
        <v>0.7142857142857143</v>
      </c>
      <c r="I200" s="27">
        <v>0</v>
      </c>
      <c r="J200" s="27">
        <v>-0.97741935483870968</v>
      </c>
      <c r="K200" s="27">
        <v>-0.9779874213836478</v>
      </c>
      <c r="M200" s="105" t="s">
        <v>303</v>
      </c>
      <c r="N200" s="105" t="s">
        <v>304</v>
      </c>
      <c r="O200" s="105" t="s">
        <v>712</v>
      </c>
      <c r="P200" s="105" t="s">
        <v>1147</v>
      </c>
      <c r="Q200" s="105" t="s">
        <v>733</v>
      </c>
      <c r="R200" s="105" t="s">
        <v>1303</v>
      </c>
      <c r="S200" s="107">
        <v>0.2857142857142857</v>
      </c>
      <c r="T200" s="107">
        <v>0.7142857142857143</v>
      </c>
      <c r="U200" s="27">
        <v>0</v>
      </c>
      <c r="V200" s="27">
        <v>-0.97741935483870968</v>
      </c>
      <c r="W200" s="27">
        <v>-0.9779874213836478</v>
      </c>
    </row>
    <row r="201" spans="1:23" x14ac:dyDescent="0.25">
      <c r="A201" s="105" t="s">
        <v>303</v>
      </c>
      <c r="B201" s="105" t="s">
        <v>304</v>
      </c>
      <c r="C201" s="105" t="s">
        <v>634</v>
      </c>
      <c r="D201" s="105" t="s">
        <v>635</v>
      </c>
      <c r="E201" s="105" t="s">
        <v>643</v>
      </c>
      <c r="F201" s="105" t="s">
        <v>1304</v>
      </c>
      <c r="G201" s="107">
        <v>0.83333333333333337</v>
      </c>
      <c r="H201" s="107">
        <v>0.16666666666666666</v>
      </c>
      <c r="I201" s="27">
        <v>0</v>
      </c>
      <c r="J201" s="27">
        <v>-0.98122065727699526</v>
      </c>
      <c r="K201" s="27">
        <v>-0.98402130492676432</v>
      </c>
      <c r="M201" s="105" t="s">
        <v>303</v>
      </c>
      <c r="N201" s="105" t="s">
        <v>304</v>
      </c>
      <c r="O201" s="105" t="s">
        <v>634</v>
      </c>
      <c r="P201" s="105" t="s">
        <v>635</v>
      </c>
      <c r="Q201" s="105" t="s">
        <v>643</v>
      </c>
      <c r="R201" s="105" t="s">
        <v>1304</v>
      </c>
      <c r="S201" s="107">
        <v>0.83333333333333337</v>
      </c>
      <c r="T201" s="107">
        <v>0.16666666666666666</v>
      </c>
      <c r="U201" s="27">
        <v>0</v>
      </c>
      <c r="V201" s="27">
        <v>-0.98122065727699526</v>
      </c>
      <c r="W201" s="27">
        <v>-0.98402130492676432</v>
      </c>
    </row>
    <row r="202" spans="1:23" x14ac:dyDescent="0.25">
      <c r="A202" s="105" t="s">
        <v>303</v>
      </c>
      <c r="B202" s="105" t="s">
        <v>304</v>
      </c>
      <c r="C202" s="105" t="s">
        <v>839</v>
      </c>
      <c r="D202" s="105" t="s">
        <v>1150</v>
      </c>
      <c r="E202" s="105" t="s">
        <v>845</v>
      </c>
      <c r="F202" s="105" t="s">
        <v>1305</v>
      </c>
      <c r="G202" s="107">
        <v>0.66666666666666663</v>
      </c>
      <c r="H202" s="107">
        <v>0.33333333333333331</v>
      </c>
      <c r="I202" s="27">
        <v>0</v>
      </c>
      <c r="J202" s="27">
        <v>-0.98185483870967738</v>
      </c>
      <c r="K202" s="27">
        <v>-0.98429319371727753</v>
      </c>
      <c r="M202" s="105" t="s">
        <v>303</v>
      </c>
      <c r="N202" s="105" t="s">
        <v>304</v>
      </c>
      <c r="O202" s="105" t="s">
        <v>839</v>
      </c>
      <c r="P202" s="105" t="s">
        <v>1150</v>
      </c>
      <c r="Q202" s="105" t="s">
        <v>845</v>
      </c>
      <c r="R202" s="105" t="s">
        <v>1305</v>
      </c>
      <c r="S202" s="107">
        <v>0.66666666666666663</v>
      </c>
      <c r="T202" s="107">
        <v>0.33333333333333331</v>
      </c>
      <c r="U202" s="27">
        <v>0</v>
      </c>
      <c r="V202" s="27">
        <v>-0.98185483870967738</v>
      </c>
      <c r="W202" s="27">
        <v>-0.98429319371727753</v>
      </c>
    </row>
    <row r="203" spans="1:23" x14ac:dyDescent="0.25">
      <c r="A203" s="105" t="s">
        <v>303</v>
      </c>
      <c r="B203" s="105" t="s">
        <v>304</v>
      </c>
      <c r="C203" s="105" t="s">
        <v>519</v>
      </c>
      <c r="D203" s="105" t="s">
        <v>520</v>
      </c>
      <c r="E203" s="105" t="s">
        <v>522</v>
      </c>
      <c r="F203" s="105" t="s">
        <v>400</v>
      </c>
      <c r="G203" s="107">
        <v>0.2857142857142857</v>
      </c>
      <c r="H203" s="107">
        <v>0.7142857142857143</v>
      </c>
      <c r="I203" s="27">
        <v>0</v>
      </c>
      <c r="J203" s="27">
        <v>-0.98275862068965514</v>
      </c>
      <c r="K203" s="27">
        <v>-0.98491379310344829</v>
      </c>
      <c r="M203" s="105" t="s">
        <v>303</v>
      </c>
      <c r="N203" s="105" t="s">
        <v>304</v>
      </c>
      <c r="O203" s="105" t="s">
        <v>519</v>
      </c>
      <c r="P203" s="105" t="s">
        <v>520</v>
      </c>
      <c r="Q203" s="105" t="s">
        <v>522</v>
      </c>
      <c r="R203" s="105" t="s">
        <v>400</v>
      </c>
      <c r="S203" s="107">
        <v>0.2857142857142857</v>
      </c>
      <c r="T203" s="107">
        <v>0.7142857142857143</v>
      </c>
      <c r="U203" s="27">
        <v>0</v>
      </c>
      <c r="V203" s="27">
        <v>-0.98275862068965514</v>
      </c>
      <c r="W203" s="27">
        <v>-0.98491379310344829</v>
      </c>
    </row>
    <row r="204" spans="1:23" x14ac:dyDescent="0.25">
      <c r="A204" s="105" t="s">
        <v>303</v>
      </c>
      <c r="B204" s="105" t="s">
        <v>304</v>
      </c>
      <c r="C204" s="105" t="s">
        <v>591</v>
      </c>
      <c r="D204" s="105" t="s">
        <v>1157</v>
      </c>
      <c r="E204" s="105" t="s">
        <v>606</v>
      </c>
      <c r="F204" s="105" t="s">
        <v>1306</v>
      </c>
      <c r="G204" s="107">
        <v>0.7142857142857143</v>
      </c>
      <c r="H204" s="107">
        <v>0.2857142857142857</v>
      </c>
      <c r="I204" s="27">
        <v>0</v>
      </c>
      <c r="J204" s="27">
        <v>-0.98510638297872344</v>
      </c>
      <c r="K204" s="27">
        <v>-0.98605577689243029</v>
      </c>
      <c r="M204" s="105" t="s">
        <v>303</v>
      </c>
      <c r="N204" s="105" t="s">
        <v>304</v>
      </c>
      <c r="O204" s="105" t="s">
        <v>591</v>
      </c>
      <c r="P204" s="105" t="s">
        <v>1157</v>
      </c>
      <c r="Q204" s="105" t="s">
        <v>606</v>
      </c>
      <c r="R204" s="105" t="s">
        <v>1306</v>
      </c>
      <c r="S204" s="107">
        <v>0.7142857142857143</v>
      </c>
      <c r="T204" s="107">
        <v>0.2857142857142857</v>
      </c>
      <c r="U204" s="27">
        <v>0</v>
      </c>
      <c r="V204" s="27">
        <v>-0.98510638297872344</v>
      </c>
      <c r="W204" s="27">
        <v>-0.98605577689243029</v>
      </c>
    </row>
    <row r="205" spans="1:23" x14ac:dyDescent="0.25">
      <c r="A205" s="105" t="s">
        <v>303</v>
      </c>
      <c r="B205" s="105" t="s">
        <v>304</v>
      </c>
      <c r="C205" s="105" t="s">
        <v>839</v>
      </c>
      <c r="D205" s="105" t="s">
        <v>1150</v>
      </c>
      <c r="E205" s="105" t="s">
        <v>857</v>
      </c>
      <c r="F205" s="105" t="s">
        <v>1307</v>
      </c>
      <c r="G205" s="107">
        <v>0.9</v>
      </c>
      <c r="H205" s="107">
        <v>0.1</v>
      </c>
      <c r="I205" s="27">
        <v>0</v>
      </c>
      <c r="J205" s="27">
        <v>-0.98867497168742924</v>
      </c>
      <c r="K205" s="27">
        <v>-0.98980632008154945</v>
      </c>
      <c r="M205" s="105" t="s">
        <v>303</v>
      </c>
      <c r="N205" s="105" t="s">
        <v>304</v>
      </c>
      <c r="O205" s="105" t="s">
        <v>839</v>
      </c>
      <c r="P205" s="105" t="s">
        <v>1150</v>
      </c>
      <c r="Q205" s="105" t="s">
        <v>857</v>
      </c>
      <c r="R205" s="105" t="s">
        <v>1307</v>
      </c>
      <c r="S205" s="107">
        <v>0.9</v>
      </c>
      <c r="T205" s="107">
        <v>0.1</v>
      </c>
      <c r="U205" s="27">
        <v>0</v>
      </c>
      <c r="V205" s="27">
        <v>-0.98867497168742924</v>
      </c>
      <c r="W205" s="27">
        <v>-0.98980632008154945</v>
      </c>
    </row>
    <row r="206" spans="1:23" x14ac:dyDescent="0.25">
      <c r="A206" s="105" t="s">
        <v>303</v>
      </c>
      <c r="B206" s="105" t="s">
        <v>304</v>
      </c>
      <c r="C206" s="105" t="s">
        <v>565</v>
      </c>
      <c r="D206" s="105" t="s">
        <v>1162</v>
      </c>
      <c r="E206" s="105" t="s">
        <v>574</v>
      </c>
      <c r="F206" s="105" t="s">
        <v>1308</v>
      </c>
      <c r="G206" s="107">
        <v>0.8</v>
      </c>
      <c r="H206" s="107">
        <v>0.2</v>
      </c>
      <c r="I206" s="27">
        <v>0</v>
      </c>
      <c r="J206" s="27">
        <v>-0.98931623931623935</v>
      </c>
      <c r="K206" s="27">
        <v>-0.9908088235294118</v>
      </c>
      <c r="M206" s="105" t="s">
        <v>303</v>
      </c>
      <c r="N206" s="105" t="s">
        <v>304</v>
      </c>
      <c r="O206" s="105" t="s">
        <v>565</v>
      </c>
      <c r="P206" s="105" t="s">
        <v>1162</v>
      </c>
      <c r="Q206" s="105" t="s">
        <v>574</v>
      </c>
      <c r="R206" s="105" t="s">
        <v>1308</v>
      </c>
      <c r="S206" s="107">
        <v>0.8</v>
      </c>
      <c r="T206" s="107">
        <v>0.2</v>
      </c>
      <c r="U206" s="27">
        <v>0</v>
      </c>
      <c r="V206" s="27">
        <v>-0.98931623931623935</v>
      </c>
      <c r="W206" s="27">
        <v>-0.9908088235294118</v>
      </c>
    </row>
    <row r="207" spans="1:23" x14ac:dyDescent="0.25">
      <c r="A207" s="105" t="s">
        <v>303</v>
      </c>
      <c r="B207" s="105" t="s">
        <v>304</v>
      </c>
      <c r="C207" s="105" t="s">
        <v>839</v>
      </c>
      <c r="D207" s="105" t="s">
        <v>1150</v>
      </c>
      <c r="E207" s="105" t="s">
        <v>860</v>
      </c>
      <c r="F207" s="105" t="s">
        <v>1309</v>
      </c>
      <c r="G207" s="107">
        <v>0.4</v>
      </c>
      <c r="H207" s="107">
        <v>0.6</v>
      </c>
      <c r="I207" s="27">
        <v>0</v>
      </c>
      <c r="J207" s="27">
        <v>-0.99029126213592233</v>
      </c>
      <c r="K207" s="27">
        <v>-0.99131944444444442</v>
      </c>
      <c r="M207" s="105" t="s">
        <v>303</v>
      </c>
      <c r="N207" s="105" t="s">
        <v>304</v>
      </c>
      <c r="O207" s="105" t="s">
        <v>839</v>
      </c>
      <c r="P207" s="105" t="s">
        <v>1150</v>
      </c>
      <c r="Q207" s="105" t="s">
        <v>860</v>
      </c>
      <c r="R207" s="105" t="s">
        <v>1309</v>
      </c>
      <c r="S207" s="107">
        <v>0.4</v>
      </c>
      <c r="T207" s="107">
        <v>0.6</v>
      </c>
      <c r="U207" s="27">
        <v>0</v>
      </c>
      <c r="V207" s="27">
        <v>-0.99029126213592233</v>
      </c>
      <c r="W207" s="27">
        <v>-0.99131944444444442</v>
      </c>
    </row>
    <row r="208" spans="1:23" x14ac:dyDescent="0.25">
      <c r="A208" s="105" t="s">
        <v>303</v>
      </c>
      <c r="B208" s="105" t="s">
        <v>304</v>
      </c>
      <c r="C208" s="105" t="s">
        <v>565</v>
      </c>
      <c r="D208" s="105" t="s">
        <v>1162</v>
      </c>
      <c r="E208" s="105" t="s">
        <v>571</v>
      </c>
      <c r="F208" s="105" t="s">
        <v>1310</v>
      </c>
      <c r="G208" s="107">
        <v>0.66666666666666663</v>
      </c>
      <c r="H208" s="107">
        <v>0.33333333333333331</v>
      </c>
      <c r="I208" s="27">
        <v>0</v>
      </c>
      <c r="J208" s="27">
        <v>-0.99082568807339455</v>
      </c>
      <c r="K208" s="27">
        <v>-0.99199999999999999</v>
      </c>
      <c r="M208" s="105" t="s">
        <v>303</v>
      </c>
      <c r="N208" s="105" t="s">
        <v>304</v>
      </c>
      <c r="O208" s="105" t="s">
        <v>565</v>
      </c>
      <c r="P208" s="105" t="s">
        <v>1162</v>
      </c>
      <c r="Q208" s="105" t="s">
        <v>571</v>
      </c>
      <c r="R208" s="105" t="s">
        <v>1310</v>
      </c>
      <c r="S208" s="107">
        <v>0.66666666666666663</v>
      </c>
      <c r="T208" s="107">
        <v>0.33333333333333331</v>
      </c>
      <c r="U208" s="27">
        <v>0</v>
      </c>
      <c r="V208" s="27">
        <v>-0.99082568807339455</v>
      </c>
      <c r="W208" s="27">
        <v>-0.99199999999999999</v>
      </c>
    </row>
    <row r="209" spans="1:23" x14ac:dyDescent="0.25">
      <c r="A209" s="105" t="s">
        <v>303</v>
      </c>
      <c r="B209" s="105" t="s">
        <v>304</v>
      </c>
      <c r="C209" s="105" t="s">
        <v>617</v>
      </c>
      <c r="D209" s="105" t="s">
        <v>1135</v>
      </c>
      <c r="E209" s="105" t="s">
        <v>623</v>
      </c>
      <c r="F209" s="105" t="s">
        <v>1311</v>
      </c>
      <c r="G209" s="107">
        <v>0.5714285714285714</v>
      </c>
      <c r="H209" s="107">
        <v>0.42857142857142855</v>
      </c>
      <c r="I209" s="27">
        <v>0</v>
      </c>
      <c r="J209" s="27">
        <v>-0.99217877094972062</v>
      </c>
      <c r="K209" s="27">
        <v>-0.99276111685625645</v>
      </c>
      <c r="M209" s="105" t="s">
        <v>303</v>
      </c>
      <c r="N209" s="105" t="s">
        <v>304</v>
      </c>
      <c r="O209" s="105" t="s">
        <v>617</v>
      </c>
      <c r="P209" s="105" t="s">
        <v>1135</v>
      </c>
      <c r="Q209" s="105" t="s">
        <v>623</v>
      </c>
      <c r="R209" s="105" t="s">
        <v>1311</v>
      </c>
      <c r="S209" s="107">
        <v>0.5714285714285714</v>
      </c>
      <c r="T209" s="107">
        <v>0.42857142857142855</v>
      </c>
      <c r="U209" s="27">
        <v>0</v>
      </c>
      <c r="V209" s="27">
        <v>-0.99217877094972062</v>
      </c>
      <c r="W209" s="27">
        <v>-0.99276111685625645</v>
      </c>
    </row>
    <row r="210" spans="1:23" x14ac:dyDescent="0.25">
      <c r="A210" s="105" t="s">
        <v>303</v>
      </c>
      <c r="B210" s="105" t="s">
        <v>304</v>
      </c>
      <c r="C210" s="105" t="s">
        <v>617</v>
      </c>
      <c r="D210" s="105" t="s">
        <v>1135</v>
      </c>
      <c r="E210" s="105" t="s">
        <v>620</v>
      </c>
      <c r="F210" s="105" t="s">
        <v>1312</v>
      </c>
      <c r="G210" s="107">
        <v>0</v>
      </c>
      <c r="H210" s="107">
        <v>1</v>
      </c>
      <c r="I210" s="27">
        <v>0</v>
      </c>
      <c r="J210" s="27">
        <v>-0.99665551839464883</v>
      </c>
      <c r="K210" s="27">
        <v>-0.99679487179487181</v>
      </c>
      <c r="M210" s="105" t="s">
        <v>303</v>
      </c>
      <c r="N210" s="105" t="s">
        <v>304</v>
      </c>
      <c r="O210" s="105" t="s">
        <v>617</v>
      </c>
      <c r="P210" s="105" t="s">
        <v>1135</v>
      </c>
      <c r="Q210" s="105" t="s">
        <v>620</v>
      </c>
      <c r="R210" s="105" t="s">
        <v>1312</v>
      </c>
      <c r="S210" s="107">
        <v>0</v>
      </c>
      <c r="T210" s="107">
        <v>1</v>
      </c>
      <c r="U210" s="27">
        <v>0</v>
      </c>
      <c r="V210" s="27">
        <v>-0.99665551839464883</v>
      </c>
      <c r="W210" s="27">
        <v>-0.99679487179487181</v>
      </c>
    </row>
    <row r="211" spans="1:23" x14ac:dyDescent="0.25">
      <c r="A211" s="105" t="s">
        <v>303</v>
      </c>
      <c r="B211" s="105" t="s">
        <v>304</v>
      </c>
      <c r="C211" s="105" t="s">
        <v>591</v>
      </c>
      <c r="D211" s="105" t="s">
        <v>1157</v>
      </c>
      <c r="E211" s="105" t="s">
        <v>603</v>
      </c>
      <c r="F211" s="105" t="s">
        <v>1313</v>
      </c>
      <c r="G211" s="107">
        <v>1</v>
      </c>
      <c r="H211" s="107">
        <v>0</v>
      </c>
      <c r="I211" s="27">
        <v>0</v>
      </c>
      <c r="J211" s="27">
        <v>-0.99784946236559136</v>
      </c>
      <c r="K211" s="27">
        <v>-0.99813432835820892</v>
      </c>
      <c r="M211" s="105" t="s">
        <v>303</v>
      </c>
      <c r="N211" s="105" t="s">
        <v>304</v>
      </c>
      <c r="O211" s="105" t="s">
        <v>591</v>
      </c>
      <c r="P211" s="105" t="s">
        <v>1157</v>
      </c>
      <c r="Q211" s="105" t="s">
        <v>603</v>
      </c>
      <c r="R211" s="105" t="s">
        <v>1313</v>
      </c>
      <c r="S211" s="107">
        <v>1</v>
      </c>
      <c r="T211" s="107">
        <v>0</v>
      </c>
      <c r="U211" s="27">
        <v>0</v>
      </c>
      <c r="V211" s="27">
        <v>-0.99784946236559136</v>
      </c>
      <c r="W211" s="27">
        <v>-0.99813432835820892</v>
      </c>
    </row>
    <row r="212" spans="1:23" x14ac:dyDescent="0.25">
      <c r="A212" s="105" t="s">
        <v>303</v>
      </c>
      <c r="B212" s="105" t="s">
        <v>304</v>
      </c>
      <c r="C212" s="105" t="s">
        <v>591</v>
      </c>
      <c r="D212" s="105" t="s">
        <v>1157</v>
      </c>
      <c r="E212" s="105" t="s">
        <v>600</v>
      </c>
      <c r="F212" s="105" t="s">
        <v>1314</v>
      </c>
      <c r="G212" s="107" t="e">
        <v>#DIV/0!</v>
      </c>
      <c r="H212" s="107" t="e">
        <v>#DIV/0!</v>
      </c>
      <c r="I212" s="27" t="e">
        <v>#DIV/0!</v>
      </c>
      <c r="J212" s="27">
        <v>-1</v>
      </c>
      <c r="K212" s="27">
        <v>-1</v>
      </c>
      <c r="M212" s="105" t="s">
        <v>303</v>
      </c>
      <c r="N212" s="105" t="s">
        <v>304</v>
      </c>
      <c r="O212" s="105" t="s">
        <v>591</v>
      </c>
      <c r="P212" s="105" t="s">
        <v>1157</v>
      </c>
      <c r="Q212" s="105" t="s">
        <v>600</v>
      </c>
      <c r="R212" s="105" t="s">
        <v>1314</v>
      </c>
      <c r="S212" s="107" t="e">
        <v>#DIV/0!</v>
      </c>
      <c r="T212" s="107" t="e">
        <v>#DIV/0!</v>
      </c>
      <c r="U212" s="27" t="e">
        <v>#DIV/0!</v>
      </c>
      <c r="V212" s="27">
        <v>-1</v>
      </c>
      <c r="W212" s="27">
        <v>-1</v>
      </c>
    </row>
  </sheetData>
  <conditionalFormatting sqref="I75 I79 I77 I81:I82 I84:I212">
    <cfRule type="cellIs" dxfId="136" priority="16" stopIfTrue="1" operator="greaterThan">
      <formula>0.05</formula>
    </cfRule>
  </conditionalFormatting>
  <conditionalFormatting sqref="I75 I79 I77 I81:I82 I84:I212">
    <cfRule type="cellIs" dxfId="135" priority="15" stopIfTrue="1" operator="lessThan">
      <formula>0</formula>
    </cfRule>
  </conditionalFormatting>
  <conditionalFormatting sqref="J75 J79 J77 J81:J82 J84:J212">
    <cfRule type="cellIs" dxfId="134" priority="14" stopIfTrue="1" operator="lessThan">
      <formula>-0.1</formula>
    </cfRule>
  </conditionalFormatting>
  <conditionalFormatting sqref="K75 K79 K77 K81:K82 K84:K212">
    <cfRule type="cellIs" dxfId="133" priority="13" stopIfTrue="1" operator="greaterThan">
      <formula>0.2</formula>
    </cfRule>
  </conditionalFormatting>
  <conditionalFormatting sqref="I2:I74 I83 I76 I80 I78">
    <cfRule type="cellIs" dxfId="132" priority="12" stopIfTrue="1" operator="greaterThan">
      <formula>0.05</formula>
    </cfRule>
  </conditionalFormatting>
  <conditionalFormatting sqref="I2:I74 I83 I76 I80 I78">
    <cfRule type="cellIs" dxfId="131" priority="11" stopIfTrue="1" operator="lessThan">
      <formula>0</formula>
    </cfRule>
  </conditionalFormatting>
  <conditionalFormatting sqref="J2:J74 J83 J76 J80 J78">
    <cfRule type="cellIs" dxfId="130" priority="10" stopIfTrue="1" operator="lessThan">
      <formula>-0.1</formula>
    </cfRule>
  </conditionalFormatting>
  <conditionalFormatting sqref="K2:K74 K83 K76 K80 K78">
    <cfRule type="cellIs" dxfId="129" priority="9" stopIfTrue="1" operator="greaterThan">
      <formula>0.2</formula>
    </cfRule>
  </conditionalFormatting>
  <conditionalFormatting sqref="U75 U79 U77 U81:U82 U84:U212">
    <cfRule type="cellIs" dxfId="128" priority="8" stopIfTrue="1" operator="greaterThan">
      <formula>0.05</formula>
    </cfRule>
  </conditionalFormatting>
  <conditionalFormatting sqref="U75 U79 U77 U81:U82 U84:U212">
    <cfRule type="cellIs" dxfId="127" priority="7" stopIfTrue="1" operator="lessThan">
      <formula>0</formula>
    </cfRule>
  </conditionalFormatting>
  <conditionalFormatting sqref="V75 V79 V77 V81:V82 V84:V212">
    <cfRule type="cellIs" dxfId="126" priority="6" stopIfTrue="1" operator="lessThan">
      <formula>-0.1</formula>
    </cfRule>
  </conditionalFormatting>
  <conditionalFormatting sqref="W75 W79 W77 W81:W82 W84:W212">
    <cfRule type="cellIs" dxfId="125" priority="5" stopIfTrue="1" operator="greaterThan">
      <formula>0.2</formula>
    </cfRule>
  </conditionalFormatting>
  <conditionalFormatting sqref="U2:U74 U83 U76 U80 U78">
    <cfRule type="cellIs" dxfId="124" priority="4" stopIfTrue="1" operator="greaterThan">
      <formula>0.05</formula>
    </cfRule>
  </conditionalFormatting>
  <conditionalFormatting sqref="U2:U74 U83 U76 U80 U78">
    <cfRule type="cellIs" dxfId="123" priority="3" stopIfTrue="1" operator="lessThan">
      <formula>0</formula>
    </cfRule>
  </conditionalFormatting>
  <conditionalFormatting sqref="V2:V74 V83 V76 V80 V78">
    <cfRule type="cellIs" dxfId="122" priority="2" stopIfTrue="1" operator="lessThan">
      <formula>-0.1</formula>
    </cfRule>
  </conditionalFormatting>
  <conditionalFormatting sqref="W2:W74 W83 W76 W80 W78">
    <cfRule type="cellIs" dxfId="121" priority="1" stopIfTrue="1" operator="greaterThan">
      <formula>0.2</formula>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AJ159"/>
  <sheetViews>
    <sheetView showGridLines="0" zoomScaleNormal="100" workbookViewId="0">
      <pane xSplit="2" ySplit="8" topLeftCell="C9" activePane="bottomRight" state="frozen"/>
      <selection pane="topRight" activeCell="C1" sqref="C1"/>
      <selection pane="bottomLeft" activeCell="A9" sqref="A9"/>
      <selection pane="bottomRight"/>
    </sheetView>
  </sheetViews>
  <sheetFormatPr defaultRowHeight="12.75" x14ac:dyDescent="0.2"/>
  <cols>
    <col min="1" max="1" width="5.28515625" style="76" bestFit="1" customWidth="1"/>
    <col min="2" max="2" width="64.42578125" style="76" bestFit="1" customWidth="1"/>
    <col min="3" max="3" width="24.7109375" style="76" customWidth="1"/>
    <col min="4" max="7" width="13.5703125" style="76" customWidth="1"/>
    <col min="8" max="9" width="30.140625" style="76" customWidth="1"/>
    <col min="10" max="10" width="10.7109375" style="103" hidden="1" customWidth="1"/>
    <col min="11" max="13" width="9.140625" style="103" hidden="1" customWidth="1"/>
    <col min="14" max="16384" width="9.140625" style="76"/>
  </cols>
  <sheetData>
    <row r="1" spans="1:13" ht="18" x14ac:dyDescent="0.25">
      <c r="A1" s="154" t="s">
        <v>1523</v>
      </c>
    </row>
    <row r="3" spans="1:13" x14ac:dyDescent="0.2">
      <c r="A3" s="78" t="s">
        <v>1374</v>
      </c>
    </row>
    <row r="4" spans="1:13" x14ac:dyDescent="0.2">
      <c r="A4" s="79" t="s">
        <v>1451</v>
      </c>
      <c r="E4" s="156"/>
    </row>
    <row r="6" spans="1:13" x14ac:dyDescent="0.2">
      <c r="C6" s="258" t="s">
        <v>62</v>
      </c>
      <c r="D6" s="431" t="s">
        <v>63</v>
      </c>
      <c r="E6" s="432"/>
      <c r="F6" s="432"/>
      <c r="G6" s="432"/>
      <c r="H6" s="261" t="s">
        <v>64</v>
      </c>
      <c r="I6" s="262"/>
    </row>
    <row r="7" spans="1:13" x14ac:dyDescent="0.2">
      <c r="C7" s="263" t="s">
        <v>1524</v>
      </c>
      <c r="D7" s="433" t="s">
        <v>1524</v>
      </c>
      <c r="E7" s="425"/>
      <c r="F7" s="425"/>
      <c r="G7" s="425"/>
      <c r="H7" s="433" t="s">
        <v>1524</v>
      </c>
      <c r="I7" s="426"/>
    </row>
    <row r="8" spans="1:13" ht="39" thickBot="1" x14ac:dyDescent="0.25">
      <c r="A8" s="80" t="s">
        <v>69</v>
      </c>
      <c r="B8" s="80" t="s">
        <v>70</v>
      </c>
      <c r="C8" s="81" t="s">
        <v>33</v>
      </c>
      <c r="D8" s="84" t="s">
        <v>71</v>
      </c>
      <c r="E8" s="85" t="s">
        <v>72</v>
      </c>
      <c r="F8" s="82" t="s">
        <v>36</v>
      </c>
      <c r="G8" s="86" t="s">
        <v>57</v>
      </c>
      <c r="H8" s="88" t="s">
        <v>33</v>
      </c>
      <c r="I8" s="90" t="s">
        <v>36</v>
      </c>
      <c r="J8" s="405" t="s">
        <v>1524</v>
      </c>
    </row>
    <row r="9" spans="1:13" s="77" customFormat="1" x14ac:dyDescent="0.2">
      <c r="A9" s="162" t="s">
        <v>73</v>
      </c>
      <c r="B9" s="162" t="s">
        <v>74</v>
      </c>
      <c r="C9" s="264">
        <f>VLOOKUP(A9,T4_TrustBFI_201415!$A:$F,3,FALSE)+VLOOKUP(A9,T4_TrustBFI_201415!$A:$F,4,FALSE)+VLOOKUP(A9,T4_TrustBFI_201415!$A:$F,5,FALSE)+VLOOKUP(A9,T4_TrustBFI_201415!$A:$F,6,FALSE)</f>
        <v>2181</v>
      </c>
      <c r="D9" s="265">
        <f>VLOOKUP(A9,T4_TrustBFI_201415!$A:$AD,7,FALSE)+VLOOKUP(A9,T4_TrustBFI_201415!$A:$AD,11,FALSE)+VLOOKUP(A9,T4_TrustBFI_201415!$A:$AD,15,FALSE)+VLOOKUP(A9,T4_TrustBFI_201415!$A:$AD,19,FALSE)</f>
        <v>466</v>
      </c>
      <c r="E9" s="162">
        <f>VLOOKUP(A9,T4_TrustBFI_201415!$A:$AD,8,FALSE)+VLOOKUP(A9,T4_TrustBFI_201415!$A:$AD,12,FALSE)+VLOOKUP(A9,T4_TrustBFI_201415!$A:$AD,16,FALSE)+VLOOKUP(A9,T4_TrustBFI_201415!$A:$AD,20,FALSE)</f>
        <v>1715</v>
      </c>
      <c r="F9" s="266">
        <f>E9/C9</f>
        <v>0.78633654287024302</v>
      </c>
      <c r="G9" s="267" t="str">
        <f>IF(ISNUMBER(F9),TEXT(((2*E9)+(1.96^2)-(1.96*((1.96^2)+(4*E9*(100%-F9)))^0.5))/(2*(C9+(1.96^2))),"0.0%")&amp;" - "&amp;TEXT(((2*E9)+(1.96^2)+(1.96*((1.96^2)+(4*E9*(100%-F9)))^0.5))/(2*(C9+(1.96^2))),"0.0%"),"")</f>
        <v>76.9% - 80.3%</v>
      </c>
      <c r="H9" s="268">
        <f>VLOOKUP(A9,T4_TrustBFI_201415!$A:$AD,23,FALSE)+VLOOKUP(A9,T4_TrustBFI_201415!$A:$AD,25,FALSE)+VLOOKUP(A9,T4_TrustBFI_201415!$A:$AD,27,FALSE)+VLOOKUP(A9,T4_TrustBFI_201415!$A:$AD,29,FALSE)</f>
        <v>0</v>
      </c>
      <c r="I9" s="196">
        <f>H9/C9</f>
        <v>0</v>
      </c>
      <c r="J9" s="103">
        <f>IF(L9&lt;-10%,1,IF(M9&gt;20%,1,0))</f>
        <v>0</v>
      </c>
      <c r="K9" s="103">
        <v>1</v>
      </c>
      <c r="L9" s="406">
        <v>-4.0052816901408494E-2</v>
      </c>
      <c r="M9" s="406">
        <v>-0.13828526274199926</v>
      </c>
    </row>
    <row r="10" spans="1:13" s="77" customFormat="1" x14ac:dyDescent="0.2">
      <c r="A10" s="76" t="s">
        <v>75</v>
      </c>
      <c r="B10" s="76" t="s">
        <v>1337</v>
      </c>
      <c r="C10" s="92">
        <f>VLOOKUP(A10,T4_TrustBFI_201415!$A:$F,3,FALSE)+VLOOKUP(A10,T4_TrustBFI_201415!$A:$F,4,FALSE)+VLOOKUP(A10,T4_TrustBFI_201415!$A:$F,5,FALSE)+VLOOKUP(A10,T4_TrustBFI_201415!$A:$F,6,FALSE)</f>
        <v>4051</v>
      </c>
      <c r="D10" s="269">
        <f>VLOOKUP(A10,T4_TrustBFI_201415!$A:$AD,7,FALSE)+VLOOKUP(A10,T4_TrustBFI_201415!$A:$AD,11,FALSE)+VLOOKUP(A10,T4_TrustBFI_201415!$A:$AD,15,FALSE)+VLOOKUP(A10,T4_TrustBFI_201415!$A:$AD,19,FALSE)</f>
        <v>632</v>
      </c>
      <c r="E10" s="76">
        <f>VLOOKUP(A10,T4_TrustBFI_201415!$A:$AD,8,FALSE)+VLOOKUP(A10,T4_TrustBFI_201415!$A:$AD,12,FALSE)+VLOOKUP(A10,T4_TrustBFI_201415!$A:$AD,16,FALSE)+VLOOKUP(A10,T4_TrustBFI_201415!$A:$AD,20,FALSE)</f>
        <v>3419</v>
      </c>
      <c r="F10" s="94">
        <f>E10/C10</f>
        <v>0.84398913848432489</v>
      </c>
      <c r="G10" s="95" t="str">
        <f>IF(ISNUMBER(F10),TEXT(((2*E10)+(1.96^2)-(1.96*((1.96^2)+(4*E10*(100%-F10)))^0.5))/(2*(C10+(1.96^2))),"0.0%")&amp;" - "&amp;TEXT(((2*E10)+(1.96^2)+(1.96*((1.96^2)+(4*E10*(100%-F10)))^0.5))/(2*(C10+(1.96^2))),"0.0%"),"")</f>
        <v>83.2% - 85.5%</v>
      </c>
      <c r="H10" s="270">
        <f>VLOOKUP(A10,T4_TrustBFI_201415!$A:$AD,23,FALSE)+VLOOKUP(A10,T4_TrustBFI_201415!$A:$AD,25,FALSE)+VLOOKUP(A10,T4_TrustBFI_201415!$A:$AD,27,FALSE)+VLOOKUP(A10,T4_TrustBFI_201415!$A:$AD,29,FALSE)</f>
        <v>0</v>
      </c>
      <c r="I10" s="96">
        <f>H10/C10</f>
        <v>0</v>
      </c>
      <c r="J10" s="103">
        <f t="shared" ref="J10:J73" si="0">IF(L10&lt;-10%,1,IF(M10&gt;20%,1,0))</f>
        <v>0</v>
      </c>
      <c r="K10" s="103">
        <v>1</v>
      </c>
      <c r="L10" s="406">
        <v>5.5772739119103409E-2</v>
      </c>
      <c r="M10" s="406">
        <v>-2.216748768472887E-3</v>
      </c>
    </row>
    <row r="11" spans="1:13" s="77" customFormat="1" x14ac:dyDescent="0.2">
      <c r="A11" s="76" t="s">
        <v>76</v>
      </c>
      <c r="B11" s="76" t="s">
        <v>1338</v>
      </c>
      <c r="C11" s="92">
        <f>VLOOKUP(A11,T4_TrustBFI_201415!$A:$F,3,FALSE)+VLOOKUP(A11,T4_TrustBFI_201415!$A:$F,4,FALSE)+VLOOKUP(A11,T4_TrustBFI_201415!$A:$F,5,FALSE)+VLOOKUP(A11,T4_TrustBFI_201415!$A:$F,6,FALSE)</f>
        <v>7647</v>
      </c>
      <c r="D11" s="269">
        <f>VLOOKUP(A11,T4_TrustBFI_201415!$A:$AD,7,FALSE)+VLOOKUP(A11,T4_TrustBFI_201415!$A:$AD,11,FALSE)+VLOOKUP(A11,T4_TrustBFI_201415!$A:$AD,15,FALSE)+VLOOKUP(A11,T4_TrustBFI_201415!$A:$AD,19,FALSE)</f>
        <v>1553</v>
      </c>
      <c r="E11" s="76">
        <f>VLOOKUP(A11,T4_TrustBFI_201415!$A:$AD,8,FALSE)+VLOOKUP(A11,T4_TrustBFI_201415!$A:$AD,12,FALSE)+VLOOKUP(A11,T4_TrustBFI_201415!$A:$AD,16,FALSE)+VLOOKUP(A11,T4_TrustBFI_201415!$A:$AD,20,FALSE)</f>
        <v>5832</v>
      </c>
      <c r="F11" s="94"/>
      <c r="G11" s="95" t="str">
        <f t="shared" ref="G11:G74" si="1">IF(ISNUMBER(F11),TEXT(((2*E11)+(1.96^2)-(1.96*((1.96^2)+(4*E11*(100%-F11)))^0.5))/(2*(C11+(1.96^2))),"0.0%")&amp;" - "&amp;TEXT(((2*E11)+(1.96^2)+(1.96*((1.96^2)+(4*E11*(100%-F11)))^0.5))/(2*(C11+(1.96^2))),"0.0%"),"")</f>
        <v/>
      </c>
      <c r="H11" s="270">
        <f>VLOOKUP(A11,T4_TrustBFI_201415!$A:$AD,23,FALSE)+VLOOKUP(A11,T4_TrustBFI_201415!$A:$AD,25,FALSE)+VLOOKUP(A11,T4_TrustBFI_201415!$A:$AD,27,FALSE)+VLOOKUP(A11,T4_TrustBFI_201415!$A:$AD,29,FALSE)</f>
        <v>262</v>
      </c>
      <c r="I11" s="96"/>
      <c r="J11" s="103">
        <f t="shared" si="0"/>
        <v>1</v>
      </c>
      <c r="K11" s="103">
        <v>1</v>
      </c>
      <c r="L11" s="406">
        <v>-0.10330675422138835</v>
      </c>
      <c r="M11" s="406">
        <v>-0.22152092028911741</v>
      </c>
    </row>
    <row r="12" spans="1:13" s="77" customFormat="1" x14ac:dyDescent="0.2">
      <c r="A12" s="76" t="s">
        <v>77</v>
      </c>
      <c r="B12" s="76" t="s">
        <v>1443</v>
      </c>
      <c r="C12" s="92">
        <f>VLOOKUP(A12,T4_TrustBFI_201415!$A:$F,3,FALSE)+VLOOKUP(A12,T4_TrustBFI_201415!$A:$F,4,FALSE)+VLOOKUP(A12,T4_TrustBFI_201415!$A:$F,5,FALSE)+VLOOKUP(A12,T4_TrustBFI_201415!$A:$F,6,FALSE)</f>
        <v>1212</v>
      </c>
      <c r="D12" s="269">
        <f>VLOOKUP(A12,T4_TrustBFI_201415!$A:$AD,7,FALSE)+VLOOKUP(A12,T4_TrustBFI_201415!$A:$AD,11,FALSE)+VLOOKUP(A12,T4_TrustBFI_201415!$A:$AD,15,FALSE)+VLOOKUP(A12,T4_TrustBFI_201415!$A:$AD,19,FALSE)</f>
        <v>226</v>
      </c>
      <c r="E12" s="76">
        <f>VLOOKUP(A12,T4_TrustBFI_201415!$A:$AD,8,FALSE)+VLOOKUP(A12,T4_TrustBFI_201415!$A:$AD,12,FALSE)+VLOOKUP(A12,T4_TrustBFI_201415!$A:$AD,16,FALSE)+VLOOKUP(A12,T4_TrustBFI_201415!$A:$AD,20,FALSE)</f>
        <v>986</v>
      </c>
      <c r="F12" s="94">
        <f t="shared" ref="F12:F74" si="2">E12/C12</f>
        <v>0.81353135313531355</v>
      </c>
      <c r="G12" s="95" t="str">
        <f t="shared" si="1"/>
        <v>79.1% - 83.4%</v>
      </c>
      <c r="H12" s="270">
        <f>VLOOKUP(A12,T4_TrustBFI_201415!$A:$AD,23,FALSE)+VLOOKUP(A12,T4_TrustBFI_201415!$A:$AD,25,FALSE)+VLOOKUP(A12,T4_TrustBFI_201415!$A:$AD,27,FALSE)+VLOOKUP(A12,T4_TrustBFI_201415!$A:$AD,29,FALSE)</f>
        <v>0</v>
      </c>
      <c r="I12" s="96">
        <f t="shared" ref="I12:I74" si="3">H12/C12</f>
        <v>0</v>
      </c>
      <c r="J12" s="103">
        <f t="shared" si="0"/>
        <v>0</v>
      </c>
      <c r="K12" s="103">
        <v>1</v>
      </c>
      <c r="L12" s="406"/>
      <c r="M12" s="406"/>
    </row>
    <row r="13" spans="1:13" s="77" customFormat="1" x14ac:dyDescent="0.2">
      <c r="A13" s="76" t="s">
        <v>78</v>
      </c>
      <c r="B13" s="76" t="s">
        <v>79</v>
      </c>
      <c r="C13" s="92">
        <f>VLOOKUP(A13,T4_TrustBFI_201415!$A:$F,3,FALSE)+VLOOKUP(A13,T4_TrustBFI_201415!$A:$F,4,FALSE)+VLOOKUP(A13,T4_TrustBFI_201415!$A:$F,5,FALSE)+VLOOKUP(A13,T4_TrustBFI_201415!$A:$F,6,FALSE)</f>
        <v>2779</v>
      </c>
      <c r="D13" s="269">
        <f>VLOOKUP(A13,T4_TrustBFI_201415!$A:$AD,7,FALSE)+VLOOKUP(A13,T4_TrustBFI_201415!$A:$AD,11,FALSE)+VLOOKUP(A13,T4_TrustBFI_201415!$A:$AD,15,FALSE)+VLOOKUP(A13,T4_TrustBFI_201415!$A:$AD,19,FALSE)</f>
        <v>873</v>
      </c>
      <c r="E13" s="76">
        <f>VLOOKUP(A13,T4_TrustBFI_201415!$A:$AD,8,FALSE)+VLOOKUP(A13,T4_TrustBFI_201415!$A:$AD,12,FALSE)+VLOOKUP(A13,T4_TrustBFI_201415!$A:$AD,16,FALSE)+VLOOKUP(A13,T4_TrustBFI_201415!$A:$AD,20,FALSE)</f>
        <v>1906</v>
      </c>
      <c r="F13" s="94">
        <f t="shared" si="2"/>
        <v>0.68585822238215188</v>
      </c>
      <c r="G13" s="95" t="str">
        <f t="shared" si="1"/>
        <v>66.8% - 70.3%</v>
      </c>
      <c r="H13" s="270">
        <f>VLOOKUP(A13,T4_TrustBFI_201415!$A:$AD,23,FALSE)+VLOOKUP(A13,T4_TrustBFI_201415!$A:$AD,25,FALSE)+VLOOKUP(A13,T4_TrustBFI_201415!$A:$AD,27,FALSE)+VLOOKUP(A13,T4_TrustBFI_201415!$A:$AD,29,FALSE)</f>
        <v>0</v>
      </c>
      <c r="I13" s="96">
        <f t="shared" si="3"/>
        <v>0</v>
      </c>
      <c r="J13" s="103">
        <f t="shared" si="0"/>
        <v>0</v>
      </c>
      <c r="K13" s="103">
        <v>1</v>
      </c>
      <c r="L13" s="406">
        <v>1.9442406456346317E-2</v>
      </c>
      <c r="M13" s="406">
        <v>-7.3048699132755135E-2</v>
      </c>
    </row>
    <row r="14" spans="1:13" s="77" customFormat="1" x14ac:dyDescent="0.2">
      <c r="A14" s="76" t="s">
        <v>80</v>
      </c>
      <c r="B14" s="76" t="s">
        <v>1339</v>
      </c>
      <c r="C14" s="92">
        <f>VLOOKUP(A14,T4_TrustBFI_201415!$A:$F,3,FALSE)+VLOOKUP(A14,T4_TrustBFI_201415!$A:$F,4,FALSE)+VLOOKUP(A14,T4_TrustBFI_201415!$A:$F,5,FALSE)+VLOOKUP(A14,T4_TrustBFI_201415!$A:$F,6,FALSE)</f>
        <v>15466</v>
      </c>
      <c r="D14" s="269">
        <f>VLOOKUP(A14,T4_TrustBFI_201415!$A:$AD,7,FALSE)+VLOOKUP(A14,T4_TrustBFI_201415!$A:$AD,11,FALSE)+VLOOKUP(A14,T4_TrustBFI_201415!$A:$AD,15,FALSE)+VLOOKUP(A14,T4_TrustBFI_201415!$A:$AD,19,FALSE)</f>
        <v>1690</v>
      </c>
      <c r="E14" s="76">
        <f>VLOOKUP(A14,T4_TrustBFI_201415!$A:$AD,8,FALSE)+VLOOKUP(A14,T4_TrustBFI_201415!$A:$AD,12,FALSE)+VLOOKUP(A14,T4_TrustBFI_201415!$A:$AD,16,FALSE)+VLOOKUP(A14,T4_TrustBFI_201415!$A:$AD,20,FALSE)</f>
        <v>12913</v>
      </c>
      <c r="F14" s="94"/>
      <c r="G14" s="95" t="str">
        <f t="shared" si="1"/>
        <v/>
      </c>
      <c r="H14" s="270">
        <f>VLOOKUP(A14,T4_TrustBFI_201415!$A:$AD,23,FALSE)+VLOOKUP(A14,T4_TrustBFI_201415!$A:$AD,25,FALSE)+VLOOKUP(A14,T4_TrustBFI_201415!$A:$AD,27,FALSE)+VLOOKUP(A14,T4_TrustBFI_201415!$A:$AD,29,FALSE)</f>
        <v>863</v>
      </c>
      <c r="I14" s="96">
        <f t="shared" si="3"/>
        <v>5.5799818957713694E-2</v>
      </c>
      <c r="J14" s="103">
        <f t="shared" si="0"/>
        <v>0</v>
      </c>
      <c r="K14" s="103">
        <v>1</v>
      </c>
      <c r="L14" s="406">
        <v>5.261008643571774E-2</v>
      </c>
      <c r="M14" s="406">
        <v>-5.1979894569081808E-2</v>
      </c>
    </row>
    <row r="15" spans="1:13" s="77" customFormat="1" x14ac:dyDescent="0.2">
      <c r="A15" s="76" t="s">
        <v>81</v>
      </c>
      <c r="B15" s="76" t="s">
        <v>1340</v>
      </c>
      <c r="C15" s="92">
        <f>VLOOKUP(A15,T4_TrustBFI_201415!$A:$F,3,FALSE)+VLOOKUP(A15,T4_TrustBFI_201415!$A:$F,4,FALSE)+VLOOKUP(A15,T4_TrustBFI_201415!$A:$F,5,FALSE)+VLOOKUP(A15,T4_TrustBFI_201415!$A:$F,6,FALSE)</f>
        <v>4422</v>
      </c>
      <c r="D15" s="269">
        <f>VLOOKUP(A15,T4_TrustBFI_201415!$A:$AD,7,FALSE)+VLOOKUP(A15,T4_TrustBFI_201415!$A:$AD,11,FALSE)+VLOOKUP(A15,T4_TrustBFI_201415!$A:$AD,15,FALSE)+VLOOKUP(A15,T4_TrustBFI_201415!$A:$AD,19,FALSE)</f>
        <v>1361</v>
      </c>
      <c r="E15" s="76">
        <f>VLOOKUP(A15,T4_TrustBFI_201415!$A:$AD,8,FALSE)+VLOOKUP(A15,T4_TrustBFI_201415!$A:$AD,12,FALSE)+VLOOKUP(A15,T4_TrustBFI_201415!$A:$AD,16,FALSE)+VLOOKUP(A15,T4_TrustBFI_201415!$A:$AD,20,FALSE)</f>
        <v>3060</v>
      </c>
      <c r="F15" s="94">
        <f t="shared" si="2"/>
        <v>0.69199457259158748</v>
      </c>
      <c r="G15" s="95" t="str">
        <f t="shared" si="1"/>
        <v>67.8% - 70.5%</v>
      </c>
      <c r="H15" s="270">
        <f>VLOOKUP(A15,T4_TrustBFI_201415!$A:$AD,23,FALSE)+VLOOKUP(A15,T4_TrustBFI_201415!$A:$AD,25,FALSE)+VLOOKUP(A15,T4_TrustBFI_201415!$A:$AD,27,FALSE)+VLOOKUP(A15,T4_TrustBFI_201415!$A:$AD,29,FALSE)</f>
        <v>1</v>
      </c>
      <c r="I15" s="96">
        <f t="shared" si="3"/>
        <v>2.2614201718679331E-4</v>
      </c>
      <c r="J15" s="103">
        <f t="shared" si="0"/>
        <v>0</v>
      </c>
      <c r="K15" s="103">
        <v>1</v>
      </c>
      <c r="L15" s="406">
        <v>4.0470588235294036E-2</v>
      </c>
      <c r="M15" s="406">
        <v>-5.8948712492019606E-2</v>
      </c>
    </row>
    <row r="16" spans="1:13" s="77" customFormat="1" x14ac:dyDescent="0.2">
      <c r="A16" s="76" t="s">
        <v>82</v>
      </c>
      <c r="B16" s="76" t="s">
        <v>1341</v>
      </c>
      <c r="C16" s="92">
        <f>VLOOKUP(A16,T4_TrustBFI_201415!$A:$F,3,FALSE)+VLOOKUP(A16,T4_TrustBFI_201415!$A:$F,4,FALSE)+VLOOKUP(A16,T4_TrustBFI_201415!$A:$F,5,FALSE)+VLOOKUP(A16,T4_TrustBFI_201415!$A:$F,6,FALSE)</f>
        <v>2957</v>
      </c>
      <c r="D16" s="269">
        <f>VLOOKUP(A16,T4_TrustBFI_201415!$A:$AD,7,FALSE)+VLOOKUP(A16,T4_TrustBFI_201415!$A:$AD,11,FALSE)+VLOOKUP(A16,T4_TrustBFI_201415!$A:$AD,15,FALSE)+VLOOKUP(A16,T4_TrustBFI_201415!$A:$AD,19,FALSE)</f>
        <v>585</v>
      </c>
      <c r="E16" s="76">
        <f>VLOOKUP(A16,T4_TrustBFI_201415!$A:$AD,8,FALSE)+VLOOKUP(A16,T4_TrustBFI_201415!$A:$AD,12,FALSE)+VLOOKUP(A16,T4_TrustBFI_201415!$A:$AD,16,FALSE)+VLOOKUP(A16,T4_TrustBFI_201415!$A:$AD,20,FALSE)</f>
        <v>2372</v>
      </c>
      <c r="F16" s="94">
        <f t="shared" si="2"/>
        <v>0.802164355765979</v>
      </c>
      <c r="G16" s="95" t="str">
        <f t="shared" si="1"/>
        <v>78.7% - 81.6%</v>
      </c>
      <c r="H16" s="270">
        <f>VLOOKUP(A16,T4_TrustBFI_201415!$A:$AD,23,FALSE)+VLOOKUP(A16,T4_TrustBFI_201415!$A:$AD,25,FALSE)+VLOOKUP(A16,T4_TrustBFI_201415!$A:$AD,27,FALSE)+VLOOKUP(A16,T4_TrustBFI_201415!$A:$AD,29,FALSE)</f>
        <v>0</v>
      </c>
      <c r="I16" s="96">
        <f t="shared" si="3"/>
        <v>0</v>
      </c>
      <c r="J16" s="103">
        <f t="shared" si="0"/>
        <v>0</v>
      </c>
      <c r="K16" s="103">
        <v>1</v>
      </c>
      <c r="L16" s="406">
        <v>-6.6898075102555965E-2</v>
      </c>
      <c r="M16" s="406">
        <v>-0.11967847573682644</v>
      </c>
    </row>
    <row r="17" spans="1:13" s="77" customFormat="1" x14ac:dyDescent="0.2">
      <c r="A17" s="76" t="s">
        <v>83</v>
      </c>
      <c r="B17" s="76" t="s">
        <v>84</v>
      </c>
      <c r="C17" s="92">
        <f>VLOOKUP(A17,T4_TrustBFI_201415!$A:$F,3,FALSE)+VLOOKUP(A17,T4_TrustBFI_201415!$A:$F,4,FALSE)+VLOOKUP(A17,T4_TrustBFI_201415!$A:$F,5,FALSE)+VLOOKUP(A17,T4_TrustBFI_201415!$A:$F,6,FALSE)</f>
        <v>8082</v>
      </c>
      <c r="D17" s="269">
        <f>VLOOKUP(A17,T4_TrustBFI_201415!$A:$AD,7,FALSE)+VLOOKUP(A17,T4_TrustBFI_201415!$A:$AD,11,FALSE)+VLOOKUP(A17,T4_TrustBFI_201415!$A:$AD,15,FALSE)+VLOOKUP(A17,T4_TrustBFI_201415!$A:$AD,19,FALSE)</f>
        <v>1888</v>
      </c>
      <c r="E17" s="76">
        <f>VLOOKUP(A17,T4_TrustBFI_201415!$A:$AD,8,FALSE)+VLOOKUP(A17,T4_TrustBFI_201415!$A:$AD,12,FALSE)+VLOOKUP(A17,T4_TrustBFI_201415!$A:$AD,16,FALSE)+VLOOKUP(A17,T4_TrustBFI_201415!$A:$AD,20,FALSE)</f>
        <v>6112</v>
      </c>
      <c r="F17" s="94">
        <f t="shared" si="2"/>
        <v>0.7562484533531304</v>
      </c>
      <c r="G17" s="95" t="str">
        <f t="shared" si="1"/>
        <v>74.7% - 76.5%</v>
      </c>
      <c r="H17" s="270">
        <f>VLOOKUP(A17,T4_TrustBFI_201415!$A:$AD,23,FALSE)+VLOOKUP(A17,T4_TrustBFI_201415!$A:$AD,25,FALSE)+VLOOKUP(A17,T4_TrustBFI_201415!$A:$AD,27,FALSE)+VLOOKUP(A17,T4_TrustBFI_201415!$A:$AD,29,FALSE)</f>
        <v>82</v>
      </c>
      <c r="I17" s="96">
        <f t="shared" si="3"/>
        <v>1.0146003464488988E-2</v>
      </c>
      <c r="J17" s="103">
        <f t="shared" si="0"/>
        <v>0</v>
      </c>
      <c r="K17" s="103">
        <v>1</v>
      </c>
      <c r="L17" s="406">
        <v>0.16505694104079582</v>
      </c>
      <c r="M17" s="406">
        <v>1.2908885825291483E-2</v>
      </c>
    </row>
    <row r="18" spans="1:13" s="77" customFormat="1" x14ac:dyDescent="0.2">
      <c r="A18" s="76" t="s">
        <v>85</v>
      </c>
      <c r="B18" s="76" t="s">
        <v>86</v>
      </c>
      <c r="C18" s="92">
        <f>VLOOKUP(A18,T4_TrustBFI_201415!$A:$F,3,FALSE)+VLOOKUP(A18,T4_TrustBFI_201415!$A:$F,4,FALSE)+VLOOKUP(A18,T4_TrustBFI_201415!$A:$F,5,FALSE)+VLOOKUP(A18,T4_TrustBFI_201415!$A:$F,6,FALSE)</f>
        <v>3093</v>
      </c>
      <c r="D18" s="269">
        <f>VLOOKUP(A18,T4_TrustBFI_201415!$A:$AD,7,FALSE)+VLOOKUP(A18,T4_TrustBFI_201415!$A:$AD,11,FALSE)+VLOOKUP(A18,T4_TrustBFI_201415!$A:$AD,15,FALSE)+VLOOKUP(A18,T4_TrustBFI_201415!$A:$AD,19,FALSE)</f>
        <v>1072</v>
      </c>
      <c r="E18" s="76">
        <f>VLOOKUP(A18,T4_TrustBFI_201415!$A:$AD,8,FALSE)+VLOOKUP(A18,T4_TrustBFI_201415!$A:$AD,12,FALSE)+VLOOKUP(A18,T4_TrustBFI_201415!$A:$AD,16,FALSE)+VLOOKUP(A18,T4_TrustBFI_201415!$A:$AD,20,FALSE)</f>
        <v>2013</v>
      </c>
      <c r="F18" s="94">
        <f t="shared" si="2"/>
        <v>0.6508244422890398</v>
      </c>
      <c r="G18" s="95" t="str">
        <f t="shared" si="1"/>
        <v>63.4% - 66.7%</v>
      </c>
      <c r="H18" s="270">
        <f>VLOOKUP(A18,T4_TrustBFI_201415!$A:$AD,23,FALSE)+VLOOKUP(A18,T4_TrustBFI_201415!$A:$AD,25,FALSE)+VLOOKUP(A18,T4_TrustBFI_201415!$A:$AD,27,FALSE)+VLOOKUP(A18,T4_TrustBFI_201415!$A:$AD,29,FALSE)</f>
        <v>8</v>
      </c>
      <c r="I18" s="96">
        <f t="shared" si="3"/>
        <v>2.5864856126737797E-3</v>
      </c>
      <c r="J18" s="103">
        <f t="shared" si="0"/>
        <v>0</v>
      </c>
      <c r="K18" s="103">
        <v>1</v>
      </c>
      <c r="L18" s="406">
        <v>5.5631399317406238E-2</v>
      </c>
      <c r="M18" s="406">
        <v>2.9970029970030065E-2</v>
      </c>
    </row>
    <row r="19" spans="1:13" s="77" customFormat="1" x14ac:dyDescent="0.2">
      <c r="A19" s="76" t="s">
        <v>87</v>
      </c>
      <c r="B19" s="76" t="s">
        <v>88</v>
      </c>
      <c r="C19" s="92">
        <f>VLOOKUP(A19,T4_TrustBFI_201415!$A:$F,3,FALSE)+VLOOKUP(A19,T4_TrustBFI_201415!$A:$F,4,FALSE)+VLOOKUP(A19,T4_TrustBFI_201415!$A:$F,5,FALSE)+VLOOKUP(A19,T4_TrustBFI_201415!$A:$F,6,FALSE)</f>
        <v>5900</v>
      </c>
      <c r="D19" s="269">
        <f>VLOOKUP(A19,T4_TrustBFI_201415!$A:$AD,7,FALSE)+VLOOKUP(A19,T4_TrustBFI_201415!$A:$AD,11,FALSE)+VLOOKUP(A19,T4_TrustBFI_201415!$A:$AD,15,FALSE)+VLOOKUP(A19,T4_TrustBFI_201415!$A:$AD,19,FALSE)</f>
        <v>2063</v>
      </c>
      <c r="E19" s="76">
        <f>VLOOKUP(A19,T4_TrustBFI_201415!$A:$AD,8,FALSE)+VLOOKUP(A19,T4_TrustBFI_201415!$A:$AD,12,FALSE)+VLOOKUP(A19,T4_TrustBFI_201415!$A:$AD,16,FALSE)+VLOOKUP(A19,T4_TrustBFI_201415!$A:$AD,20,FALSE)</f>
        <v>3837</v>
      </c>
      <c r="F19" s="94">
        <f t="shared" si="2"/>
        <v>0.65033898305084747</v>
      </c>
      <c r="G19" s="95" t="str">
        <f t="shared" si="1"/>
        <v>63.8% - 66.2%</v>
      </c>
      <c r="H19" s="270">
        <f>VLOOKUP(A19,T4_TrustBFI_201415!$A:$AD,23,FALSE)+VLOOKUP(A19,T4_TrustBFI_201415!$A:$AD,25,FALSE)+VLOOKUP(A19,T4_TrustBFI_201415!$A:$AD,27,FALSE)+VLOOKUP(A19,T4_TrustBFI_201415!$A:$AD,29,FALSE)</f>
        <v>0</v>
      </c>
      <c r="I19" s="96">
        <f t="shared" si="3"/>
        <v>0</v>
      </c>
      <c r="J19" s="103">
        <f t="shared" si="0"/>
        <v>0</v>
      </c>
      <c r="K19" s="103">
        <v>1</v>
      </c>
      <c r="L19" s="406">
        <v>4.9237550255718077E-2</v>
      </c>
      <c r="M19" s="406">
        <v>-0.14281563271829145</v>
      </c>
    </row>
    <row r="20" spans="1:13" s="77" customFormat="1" x14ac:dyDescent="0.2">
      <c r="A20" s="76" t="s">
        <v>89</v>
      </c>
      <c r="B20" s="76" t="s">
        <v>90</v>
      </c>
      <c r="C20" s="92">
        <f>VLOOKUP(A20,T4_TrustBFI_201415!$A:$F,3,FALSE)+VLOOKUP(A20,T4_TrustBFI_201415!$A:$F,4,FALSE)+VLOOKUP(A20,T4_TrustBFI_201415!$A:$F,5,FALSE)+VLOOKUP(A20,T4_TrustBFI_201415!$A:$F,6,FALSE)</f>
        <v>5901</v>
      </c>
      <c r="D20" s="269">
        <f>VLOOKUP(A20,T4_TrustBFI_201415!$A:$AD,7,FALSE)+VLOOKUP(A20,T4_TrustBFI_201415!$A:$AD,11,FALSE)+VLOOKUP(A20,T4_TrustBFI_201415!$A:$AD,15,FALSE)+VLOOKUP(A20,T4_TrustBFI_201415!$A:$AD,19,FALSE)</f>
        <v>1777</v>
      </c>
      <c r="E20" s="76">
        <f>VLOOKUP(A20,T4_TrustBFI_201415!$A:$AD,8,FALSE)+VLOOKUP(A20,T4_TrustBFI_201415!$A:$AD,12,FALSE)+VLOOKUP(A20,T4_TrustBFI_201415!$A:$AD,16,FALSE)+VLOOKUP(A20,T4_TrustBFI_201415!$A:$AD,20,FALSE)</f>
        <v>4082</v>
      </c>
      <c r="F20" s="94">
        <f t="shared" si="2"/>
        <v>0.69174716149805116</v>
      </c>
      <c r="G20" s="95" t="str">
        <f t="shared" si="1"/>
        <v>68.0% - 70.3%</v>
      </c>
      <c r="H20" s="270">
        <f>VLOOKUP(A20,T4_TrustBFI_201415!$A:$AD,23,FALSE)+VLOOKUP(A20,T4_TrustBFI_201415!$A:$AD,25,FALSE)+VLOOKUP(A20,T4_TrustBFI_201415!$A:$AD,27,FALSE)+VLOOKUP(A20,T4_TrustBFI_201415!$A:$AD,29,FALSE)</f>
        <v>42</v>
      </c>
      <c r="I20" s="96">
        <f t="shared" si="3"/>
        <v>7.1174377224199285E-3</v>
      </c>
      <c r="J20" s="103">
        <f t="shared" si="0"/>
        <v>0</v>
      </c>
      <c r="K20" s="103">
        <v>1</v>
      </c>
      <c r="L20" s="406">
        <v>4.055722094868619E-2</v>
      </c>
      <c r="M20" s="406">
        <v>-2.8641975308641987E-2</v>
      </c>
    </row>
    <row r="21" spans="1:13" s="77" customFormat="1" x14ac:dyDescent="0.2">
      <c r="A21" s="76" t="s">
        <v>91</v>
      </c>
      <c r="B21" s="76" t="s">
        <v>92</v>
      </c>
      <c r="C21" s="92">
        <f>VLOOKUP(A21,T4_TrustBFI_201415!$A:$F,3,FALSE)+VLOOKUP(A21,T4_TrustBFI_201415!$A:$F,4,FALSE)+VLOOKUP(A21,T4_TrustBFI_201415!$A:$F,5,FALSE)+VLOOKUP(A21,T4_TrustBFI_201415!$A:$F,6,FALSE)</f>
        <v>5809</v>
      </c>
      <c r="D21" s="269">
        <f>VLOOKUP(A21,T4_TrustBFI_201415!$A:$AD,7,FALSE)+VLOOKUP(A21,T4_TrustBFI_201415!$A:$AD,11,FALSE)+VLOOKUP(A21,T4_TrustBFI_201415!$A:$AD,15,FALSE)+VLOOKUP(A21,T4_TrustBFI_201415!$A:$AD,19,FALSE)</f>
        <v>641</v>
      </c>
      <c r="E21" s="76">
        <f>VLOOKUP(A21,T4_TrustBFI_201415!$A:$AD,8,FALSE)+VLOOKUP(A21,T4_TrustBFI_201415!$A:$AD,12,FALSE)+VLOOKUP(A21,T4_TrustBFI_201415!$A:$AD,16,FALSE)+VLOOKUP(A21,T4_TrustBFI_201415!$A:$AD,20,FALSE)</f>
        <v>5121</v>
      </c>
      <c r="F21" s="94">
        <f t="shared" si="2"/>
        <v>0.88156309175417458</v>
      </c>
      <c r="G21" s="95" t="str">
        <f t="shared" si="1"/>
        <v>87.3% - 89.0%</v>
      </c>
      <c r="H21" s="270">
        <f>VLOOKUP(A21,T4_TrustBFI_201415!$A:$AD,23,FALSE)+VLOOKUP(A21,T4_TrustBFI_201415!$A:$AD,25,FALSE)+VLOOKUP(A21,T4_TrustBFI_201415!$A:$AD,27,FALSE)+VLOOKUP(A21,T4_TrustBFI_201415!$A:$AD,29,FALSE)</f>
        <v>47</v>
      </c>
      <c r="I21" s="96">
        <f t="shared" si="3"/>
        <v>8.0908934412119125E-3</v>
      </c>
      <c r="J21" s="103">
        <f t="shared" si="0"/>
        <v>0</v>
      </c>
      <c r="K21" s="103">
        <v>1</v>
      </c>
      <c r="L21" s="406">
        <v>1.5381926236671895E-2</v>
      </c>
      <c r="M21" s="406">
        <v>-1.758836462032809E-2</v>
      </c>
    </row>
    <row r="22" spans="1:13" s="77" customFormat="1" x14ac:dyDescent="0.2">
      <c r="A22" s="76" t="s">
        <v>93</v>
      </c>
      <c r="B22" s="76" t="s">
        <v>1342</v>
      </c>
      <c r="C22" s="92">
        <f>VLOOKUP(A22,T4_TrustBFI_201415!$A:$F,3,FALSE)+VLOOKUP(A22,T4_TrustBFI_201415!$A:$F,4,FALSE)+VLOOKUP(A22,T4_TrustBFI_201415!$A:$F,5,FALSE)+VLOOKUP(A22,T4_TrustBFI_201415!$A:$F,6,FALSE)</f>
        <v>5294</v>
      </c>
      <c r="D22" s="269">
        <f>VLOOKUP(A22,T4_TrustBFI_201415!$A:$AD,7,FALSE)+VLOOKUP(A22,T4_TrustBFI_201415!$A:$AD,11,FALSE)+VLOOKUP(A22,T4_TrustBFI_201415!$A:$AD,15,FALSE)+VLOOKUP(A22,T4_TrustBFI_201415!$A:$AD,19,FALSE)</f>
        <v>1104</v>
      </c>
      <c r="E22" s="76">
        <f>VLOOKUP(A22,T4_TrustBFI_201415!$A:$AD,8,FALSE)+VLOOKUP(A22,T4_TrustBFI_201415!$A:$AD,12,FALSE)+VLOOKUP(A22,T4_TrustBFI_201415!$A:$AD,16,FALSE)+VLOOKUP(A22,T4_TrustBFI_201415!$A:$AD,20,FALSE)</f>
        <v>3996</v>
      </c>
      <c r="F22" s="94">
        <f t="shared" si="2"/>
        <v>0.75481677370608236</v>
      </c>
      <c r="G22" s="95" t="str">
        <f t="shared" si="1"/>
        <v>74.3% - 76.6%</v>
      </c>
      <c r="H22" s="270">
        <f>VLOOKUP(A22,T4_TrustBFI_201415!$A:$AD,23,FALSE)+VLOOKUP(A22,T4_TrustBFI_201415!$A:$AD,25,FALSE)+VLOOKUP(A22,T4_TrustBFI_201415!$A:$AD,27,FALSE)+VLOOKUP(A22,T4_TrustBFI_201415!$A:$AD,29,FALSE)</f>
        <v>194</v>
      </c>
      <c r="I22" s="96">
        <f t="shared" si="3"/>
        <v>3.664525878352852E-2</v>
      </c>
      <c r="J22" s="103">
        <f t="shared" si="0"/>
        <v>0</v>
      </c>
      <c r="K22" s="103">
        <v>1</v>
      </c>
      <c r="L22" s="406">
        <v>7.0382347346396035E-3</v>
      </c>
      <c r="M22" s="406">
        <v>-6.2012756909992861E-2</v>
      </c>
    </row>
    <row r="23" spans="1:13" s="77" customFormat="1" x14ac:dyDescent="0.2">
      <c r="A23" s="76" t="s">
        <v>94</v>
      </c>
      <c r="B23" s="76" t="s">
        <v>95</v>
      </c>
      <c r="C23" s="92">
        <f>VLOOKUP(A23,T4_TrustBFI_201415!$A:$F,3,FALSE)+VLOOKUP(A23,T4_TrustBFI_201415!$A:$F,4,FALSE)+VLOOKUP(A23,T4_TrustBFI_201415!$A:$F,5,FALSE)+VLOOKUP(A23,T4_TrustBFI_201415!$A:$F,6,FALSE)</f>
        <v>3282</v>
      </c>
      <c r="D23" s="269">
        <f>VLOOKUP(A23,T4_TrustBFI_201415!$A:$AD,7,FALSE)+VLOOKUP(A23,T4_TrustBFI_201415!$A:$AD,11,FALSE)+VLOOKUP(A23,T4_TrustBFI_201415!$A:$AD,15,FALSE)+VLOOKUP(A23,T4_TrustBFI_201415!$A:$AD,19,FALSE)</f>
        <v>931</v>
      </c>
      <c r="E23" s="76">
        <f>VLOOKUP(A23,T4_TrustBFI_201415!$A:$AD,8,FALSE)+VLOOKUP(A23,T4_TrustBFI_201415!$A:$AD,12,FALSE)+VLOOKUP(A23,T4_TrustBFI_201415!$A:$AD,16,FALSE)+VLOOKUP(A23,T4_TrustBFI_201415!$A:$AD,20,FALSE)</f>
        <v>2351</v>
      </c>
      <c r="F23" s="94">
        <f t="shared" si="2"/>
        <v>0.7163315051797684</v>
      </c>
      <c r="G23" s="95" t="str">
        <f t="shared" si="1"/>
        <v>70.1% - 73.1%</v>
      </c>
      <c r="H23" s="270">
        <f>VLOOKUP(A23,T4_TrustBFI_201415!$A:$AD,23,FALSE)+VLOOKUP(A23,T4_TrustBFI_201415!$A:$AD,25,FALSE)+VLOOKUP(A23,T4_TrustBFI_201415!$A:$AD,27,FALSE)+VLOOKUP(A23,T4_TrustBFI_201415!$A:$AD,29,FALSE)</f>
        <v>0</v>
      </c>
      <c r="I23" s="96">
        <f t="shared" si="3"/>
        <v>0</v>
      </c>
      <c r="J23" s="103">
        <f t="shared" si="0"/>
        <v>0</v>
      </c>
      <c r="K23" s="103">
        <v>1</v>
      </c>
      <c r="L23" s="406">
        <v>1.2025901942645634E-2</v>
      </c>
      <c r="M23" s="406">
        <v>-0.14151190164792049</v>
      </c>
    </row>
    <row r="24" spans="1:13" s="77" customFormat="1" x14ac:dyDescent="0.2">
      <c r="A24" s="76" t="s">
        <v>96</v>
      </c>
      <c r="B24" s="76" t="s">
        <v>1343</v>
      </c>
      <c r="C24" s="92">
        <f>VLOOKUP(A24,T4_TrustBFI_201415!$A:$F,3,FALSE)+VLOOKUP(A24,T4_TrustBFI_201415!$A:$F,4,FALSE)+VLOOKUP(A24,T4_TrustBFI_201415!$A:$F,5,FALSE)+VLOOKUP(A24,T4_TrustBFI_201415!$A:$F,6,FALSE)</f>
        <v>5630</v>
      </c>
      <c r="D24" s="269">
        <f>VLOOKUP(A24,T4_TrustBFI_201415!$A:$AD,7,FALSE)+VLOOKUP(A24,T4_TrustBFI_201415!$A:$AD,11,FALSE)+VLOOKUP(A24,T4_TrustBFI_201415!$A:$AD,15,FALSE)+VLOOKUP(A24,T4_TrustBFI_201415!$A:$AD,19,FALSE)</f>
        <v>1124</v>
      </c>
      <c r="E24" s="76">
        <f>VLOOKUP(A24,T4_TrustBFI_201415!$A:$AD,8,FALSE)+VLOOKUP(A24,T4_TrustBFI_201415!$A:$AD,12,FALSE)+VLOOKUP(A24,T4_TrustBFI_201415!$A:$AD,16,FALSE)+VLOOKUP(A24,T4_TrustBFI_201415!$A:$AD,20,FALSE)</f>
        <v>4501</v>
      </c>
      <c r="F24" s="94">
        <f t="shared" si="2"/>
        <v>0.79946714031971577</v>
      </c>
      <c r="G24" s="95" t="str">
        <f t="shared" si="1"/>
        <v>78.9% - 81.0%</v>
      </c>
      <c r="H24" s="270">
        <f>VLOOKUP(A24,T4_TrustBFI_201415!$A:$AD,23,FALSE)+VLOOKUP(A24,T4_TrustBFI_201415!$A:$AD,25,FALSE)+VLOOKUP(A24,T4_TrustBFI_201415!$A:$AD,27,FALSE)+VLOOKUP(A24,T4_TrustBFI_201415!$A:$AD,29,FALSE)</f>
        <v>5</v>
      </c>
      <c r="I24" s="96">
        <f t="shared" si="3"/>
        <v>8.8809946714031975E-4</v>
      </c>
      <c r="J24" s="103">
        <f t="shared" si="0"/>
        <v>0</v>
      </c>
      <c r="K24" s="103">
        <v>1</v>
      </c>
      <c r="L24" s="406">
        <v>1.4414414414414489E-2</v>
      </c>
      <c r="M24" s="406">
        <v>-2.6288481494292637E-2</v>
      </c>
    </row>
    <row r="25" spans="1:13" s="77" customFormat="1" x14ac:dyDescent="0.2">
      <c r="A25" s="76" t="s">
        <v>97</v>
      </c>
      <c r="B25" s="76" t="s">
        <v>1514</v>
      </c>
      <c r="C25" s="92">
        <f>VLOOKUP(A25,T4_TrustBFI_201415!$A:$F,3,FALSE)+VLOOKUP(A25,T4_TrustBFI_201415!$A:$F,4,FALSE)+VLOOKUP(A25,T4_TrustBFI_201415!$A:$F,5,FALSE)+VLOOKUP(A25,T4_TrustBFI_201415!$A:$F,6,FALSE)</f>
        <v>2848</v>
      </c>
      <c r="D25" s="269">
        <f>VLOOKUP(A25,T4_TrustBFI_201415!$A:$AD,7,FALSE)+VLOOKUP(A25,T4_TrustBFI_201415!$A:$AD,11,FALSE)+VLOOKUP(A25,T4_TrustBFI_201415!$A:$AD,15,FALSE)+VLOOKUP(A25,T4_TrustBFI_201415!$A:$AD,19,FALSE)</f>
        <v>361</v>
      </c>
      <c r="E25" s="76">
        <f>VLOOKUP(A25,T4_TrustBFI_201415!$A:$AD,8,FALSE)+VLOOKUP(A25,T4_TrustBFI_201415!$A:$AD,12,FALSE)+VLOOKUP(A25,T4_TrustBFI_201415!$A:$AD,16,FALSE)+VLOOKUP(A25,T4_TrustBFI_201415!$A:$AD,20,FALSE)</f>
        <v>2470</v>
      </c>
      <c r="F25" s="94">
        <f t="shared" si="2"/>
        <v>0.8672752808988764</v>
      </c>
      <c r="G25" s="95" t="str">
        <f t="shared" si="1"/>
        <v>85.4% - 87.9%</v>
      </c>
      <c r="H25" s="270">
        <f>VLOOKUP(A25,T4_TrustBFI_201415!$A:$AD,23,FALSE)+VLOOKUP(A25,T4_TrustBFI_201415!$A:$AD,25,FALSE)+VLOOKUP(A25,T4_TrustBFI_201415!$A:$AD,27,FALSE)+VLOOKUP(A25,T4_TrustBFI_201415!$A:$AD,29,FALSE)</f>
        <v>17</v>
      </c>
      <c r="I25" s="96">
        <f t="shared" si="3"/>
        <v>5.9691011235955055E-3</v>
      </c>
      <c r="J25" s="103">
        <f t="shared" si="0"/>
        <v>0</v>
      </c>
      <c r="K25" s="103">
        <v>1</v>
      </c>
      <c r="L25" s="406"/>
      <c r="M25" s="406"/>
    </row>
    <row r="26" spans="1:13" s="77" customFormat="1" x14ac:dyDescent="0.2">
      <c r="A26" s="76" t="s">
        <v>98</v>
      </c>
      <c r="B26" s="76" t="s">
        <v>99</v>
      </c>
      <c r="C26" s="92">
        <f>VLOOKUP(A26,T4_TrustBFI_201415!$A:$F,3,FALSE)+VLOOKUP(A26,T4_TrustBFI_201415!$A:$F,4,FALSE)+VLOOKUP(A26,T4_TrustBFI_201415!$A:$F,5,FALSE)+VLOOKUP(A26,T4_TrustBFI_201415!$A:$F,6,FALSE)</f>
        <v>8841</v>
      </c>
      <c r="D26" s="269">
        <f>VLOOKUP(A26,T4_TrustBFI_201415!$A:$AD,7,FALSE)+VLOOKUP(A26,T4_TrustBFI_201415!$A:$AD,11,FALSE)+VLOOKUP(A26,T4_TrustBFI_201415!$A:$AD,15,FALSE)+VLOOKUP(A26,T4_TrustBFI_201415!$A:$AD,19,FALSE)</f>
        <v>3054</v>
      </c>
      <c r="E26" s="76">
        <f>VLOOKUP(A26,T4_TrustBFI_201415!$A:$AD,8,FALSE)+VLOOKUP(A26,T4_TrustBFI_201415!$A:$AD,12,FALSE)+VLOOKUP(A26,T4_TrustBFI_201415!$A:$AD,16,FALSE)+VLOOKUP(A26,T4_TrustBFI_201415!$A:$AD,20,FALSE)</f>
        <v>5787</v>
      </c>
      <c r="F26" s="94">
        <f t="shared" si="2"/>
        <v>0.65456396335256195</v>
      </c>
      <c r="G26" s="95" t="str">
        <f t="shared" si="1"/>
        <v>64.5% - 66.4%</v>
      </c>
      <c r="H26" s="270">
        <f>VLOOKUP(A26,T4_TrustBFI_201415!$A:$AD,23,FALSE)+VLOOKUP(A26,T4_TrustBFI_201415!$A:$AD,25,FALSE)+VLOOKUP(A26,T4_TrustBFI_201415!$A:$AD,27,FALSE)+VLOOKUP(A26,T4_TrustBFI_201415!$A:$AD,29,FALSE)</f>
        <v>0</v>
      </c>
      <c r="I26" s="96">
        <f t="shared" si="3"/>
        <v>0</v>
      </c>
      <c r="J26" s="103">
        <f t="shared" si="0"/>
        <v>0</v>
      </c>
      <c r="K26" s="103">
        <v>1</v>
      </c>
      <c r="L26" s="406">
        <v>0.10333208536128802</v>
      </c>
      <c r="M26" s="406">
        <v>5.3880081058528928E-2</v>
      </c>
    </row>
    <row r="27" spans="1:13" s="77" customFormat="1" x14ac:dyDescent="0.2">
      <c r="A27" s="76" t="s">
        <v>100</v>
      </c>
      <c r="B27" s="76" t="s">
        <v>101</v>
      </c>
      <c r="C27" s="92">
        <f>VLOOKUP(A27,T4_TrustBFI_201415!$A:$F,3,FALSE)+VLOOKUP(A27,T4_TrustBFI_201415!$A:$F,4,FALSE)+VLOOKUP(A27,T4_TrustBFI_201415!$A:$F,5,FALSE)+VLOOKUP(A27,T4_TrustBFI_201415!$A:$F,6,FALSE)</f>
        <v>5909</v>
      </c>
      <c r="D27" s="269">
        <f>VLOOKUP(A27,T4_TrustBFI_201415!$A:$AD,7,FALSE)+VLOOKUP(A27,T4_TrustBFI_201415!$A:$AD,11,FALSE)+VLOOKUP(A27,T4_TrustBFI_201415!$A:$AD,15,FALSE)+VLOOKUP(A27,T4_TrustBFI_201415!$A:$AD,19,FALSE)</f>
        <v>607</v>
      </c>
      <c r="E27" s="76">
        <f>VLOOKUP(A27,T4_TrustBFI_201415!$A:$AD,8,FALSE)+VLOOKUP(A27,T4_TrustBFI_201415!$A:$AD,12,FALSE)+VLOOKUP(A27,T4_TrustBFI_201415!$A:$AD,16,FALSE)+VLOOKUP(A27,T4_TrustBFI_201415!$A:$AD,20,FALSE)</f>
        <v>5302</v>
      </c>
      <c r="F27" s="94">
        <f t="shared" si="2"/>
        <v>0.89727534269757991</v>
      </c>
      <c r="G27" s="95" t="str">
        <f t="shared" si="1"/>
        <v>88.9% - 90.5%</v>
      </c>
      <c r="H27" s="270">
        <f>VLOOKUP(A27,T4_TrustBFI_201415!$A:$AD,23,FALSE)+VLOOKUP(A27,T4_TrustBFI_201415!$A:$AD,25,FALSE)+VLOOKUP(A27,T4_TrustBFI_201415!$A:$AD,27,FALSE)+VLOOKUP(A27,T4_TrustBFI_201415!$A:$AD,29,FALSE)</f>
        <v>0</v>
      </c>
      <c r="I27" s="96">
        <f t="shared" si="3"/>
        <v>0</v>
      </c>
      <c r="J27" s="103">
        <f t="shared" si="0"/>
        <v>0</v>
      </c>
      <c r="K27" s="103">
        <v>1</v>
      </c>
      <c r="L27" s="406">
        <v>0.23258239465999164</v>
      </c>
      <c r="M27" s="406">
        <v>1.2508567511994473E-2</v>
      </c>
    </row>
    <row r="28" spans="1:13" s="77" customFormat="1" x14ac:dyDescent="0.2">
      <c r="A28" s="76" t="s">
        <v>102</v>
      </c>
      <c r="B28" s="76" t="s">
        <v>103</v>
      </c>
      <c r="C28" s="92">
        <f>VLOOKUP(A28,T4_TrustBFI_201415!$A:$F,3,FALSE)+VLOOKUP(A28,T4_TrustBFI_201415!$A:$F,4,FALSE)+VLOOKUP(A28,T4_TrustBFI_201415!$A:$F,5,FALSE)+VLOOKUP(A28,T4_TrustBFI_201415!$A:$F,6,FALSE)</f>
        <v>2793</v>
      </c>
      <c r="D28" s="269">
        <f>VLOOKUP(A28,T4_TrustBFI_201415!$A:$AD,7,FALSE)+VLOOKUP(A28,T4_TrustBFI_201415!$A:$AD,11,FALSE)+VLOOKUP(A28,T4_TrustBFI_201415!$A:$AD,15,FALSE)+VLOOKUP(A28,T4_TrustBFI_201415!$A:$AD,19,FALSE)</f>
        <v>623</v>
      </c>
      <c r="E28" s="76">
        <f>VLOOKUP(A28,T4_TrustBFI_201415!$A:$AD,8,FALSE)+VLOOKUP(A28,T4_TrustBFI_201415!$A:$AD,12,FALSE)+VLOOKUP(A28,T4_TrustBFI_201415!$A:$AD,16,FALSE)+VLOOKUP(A28,T4_TrustBFI_201415!$A:$AD,20,FALSE)</f>
        <v>2170</v>
      </c>
      <c r="F28" s="94">
        <f t="shared" si="2"/>
        <v>0.77694235588972427</v>
      </c>
      <c r="G28" s="95" t="str">
        <f t="shared" si="1"/>
        <v>76.1% - 79.2%</v>
      </c>
      <c r="H28" s="270">
        <f>VLOOKUP(A28,T4_TrustBFI_201415!$A:$AD,23,FALSE)+VLOOKUP(A28,T4_TrustBFI_201415!$A:$AD,25,FALSE)+VLOOKUP(A28,T4_TrustBFI_201415!$A:$AD,27,FALSE)+VLOOKUP(A28,T4_TrustBFI_201415!$A:$AD,29,FALSE)</f>
        <v>0</v>
      </c>
      <c r="I28" s="96">
        <f t="shared" si="3"/>
        <v>0</v>
      </c>
      <c r="J28" s="103">
        <f t="shared" si="0"/>
        <v>0</v>
      </c>
      <c r="K28" s="103">
        <v>1</v>
      </c>
      <c r="L28" s="406">
        <v>2.9867256637168049E-2</v>
      </c>
      <c r="M28" s="406">
        <v>-9.08203125E-2</v>
      </c>
    </row>
    <row r="29" spans="1:13" s="77" customFormat="1" x14ac:dyDescent="0.2">
      <c r="A29" s="76" t="s">
        <v>104</v>
      </c>
      <c r="B29" s="76" t="s">
        <v>1344</v>
      </c>
      <c r="C29" s="92">
        <f>VLOOKUP(A29,T4_TrustBFI_201415!$A:$F,3,FALSE)+VLOOKUP(A29,T4_TrustBFI_201415!$A:$F,4,FALSE)+VLOOKUP(A29,T4_TrustBFI_201415!$A:$F,5,FALSE)+VLOOKUP(A29,T4_TrustBFI_201415!$A:$F,6,FALSE)</f>
        <v>2911</v>
      </c>
      <c r="D29" s="269">
        <f>VLOOKUP(A29,T4_TrustBFI_201415!$A:$AD,7,FALSE)+VLOOKUP(A29,T4_TrustBFI_201415!$A:$AD,11,FALSE)+VLOOKUP(A29,T4_TrustBFI_201415!$A:$AD,15,FALSE)+VLOOKUP(A29,T4_TrustBFI_201415!$A:$AD,19,FALSE)</f>
        <v>1269</v>
      </c>
      <c r="E29" s="76">
        <f>VLOOKUP(A29,T4_TrustBFI_201415!$A:$AD,8,FALSE)+VLOOKUP(A29,T4_TrustBFI_201415!$A:$AD,12,FALSE)+VLOOKUP(A29,T4_TrustBFI_201415!$A:$AD,16,FALSE)+VLOOKUP(A29,T4_TrustBFI_201415!$A:$AD,20,FALSE)</f>
        <v>1642</v>
      </c>
      <c r="F29" s="94">
        <f t="shared" si="2"/>
        <v>0.56406733081415317</v>
      </c>
      <c r="G29" s="95" t="str">
        <f t="shared" si="1"/>
        <v>54.6% - 58.2%</v>
      </c>
      <c r="H29" s="270">
        <f>VLOOKUP(A29,T4_TrustBFI_201415!$A:$AD,23,FALSE)+VLOOKUP(A29,T4_TrustBFI_201415!$A:$AD,25,FALSE)+VLOOKUP(A29,T4_TrustBFI_201415!$A:$AD,27,FALSE)+VLOOKUP(A29,T4_TrustBFI_201415!$A:$AD,29,FALSE)</f>
        <v>0</v>
      </c>
      <c r="I29" s="96">
        <f t="shared" si="3"/>
        <v>0</v>
      </c>
      <c r="J29" s="103">
        <f t="shared" si="0"/>
        <v>0</v>
      </c>
      <c r="K29" s="103">
        <v>1</v>
      </c>
      <c r="L29" s="406">
        <v>-9.5119676717438595E-2</v>
      </c>
      <c r="M29" s="406">
        <v>-0.18390804597701149</v>
      </c>
    </row>
    <row r="30" spans="1:13" s="77" customFormat="1" x14ac:dyDescent="0.2">
      <c r="A30" s="76" t="s">
        <v>105</v>
      </c>
      <c r="B30" s="76" t="s">
        <v>106</v>
      </c>
      <c r="C30" s="92">
        <f>VLOOKUP(A30,T4_TrustBFI_201415!$A:$F,3,FALSE)+VLOOKUP(A30,T4_TrustBFI_201415!$A:$F,4,FALSE)+VLOOKUP(A30,T4_TrustBFI_201415!$A:$F,5,FALSE)+VLOOKUP(A30,T4_TrustBFI_201415!$A:$F,6,FALSE)</f>
        <v>3705</v>
      </c>
      <c r="D30" s="269">
        <f>VLOOKUP(A30,T4_TrustBFI_201415!$A:$AD,7,FALSE)+VLOOKUP(A30,T4_TrustBFI_201415!$A:$AD,11,FALSE)+VLOOKUP(A30,T4_TrustBFI_201415!$A:$AD,15,FALSE)+VLOOKUP(A30,T4_TrustBFI_201415!$A:$AD,19,FALSE)</f>
        <v>836</v>
      </c>
      <c r="E30" s="76">
        <f>VLOOKUP(A30,T4_TrustBFI_201415!$A:$AD,8,FALSE)+VLOOKUP(A30,T4_TrustBFI_201415!$A:$AD,12,FALSE)+VLOOKUP(A30,T4_TrustBFI_201415!$A:$AD,16,FALSE)+VLOOKUP(A30,T4_TrustBFI_201415!$A:$AD,20,FALSE)</f>
        <v>2848</v>
      </c>
      <c r="F30" s="94">
        <f t="shared" si="2"/>
        <v>0.76869095816464239</v>
      </c>
      <c r="G30" s="95" t="str">
        <f t="shared" si="1"/>
        <v>75.5% - 78.2%</v>
      </c>
      <c r="H30" s="270">
        <f>VLOOKUP(A30,T4_TrustBFI_201415!$A:$AD,23,FALSE)+VLOOKUP(A30,T4_TrustBFI_201415!$A:$AD,25,FALSE)+VLOOKUP(A30,T4_TrustBFI_201415!$A:$AD,27,FALSE)+VLOOKUP(A30,T4_TrustBFI_201415!$A:$AD,29,FALSE)</f>
        <v>21</v>
      </c>
      <c r="I30" s="96">
        <f t="shared" si="3"/>
        <v>5.6680161943319842E-3</v>
      </c>
      <c r="J30" s="103">
        <f t="shared" si="0"/>
        <v>0</v>
      </c>
      <c r="K30" s="103">
        <v>1</v>
      </c>
      <c r="L30" s="406">
        <v>-3.915975103734437E-2</v>
      </c>
      <c r="M30" s="406">
        <v>-0.11890606420927463</v>
      </c>
    </row>
    <row r="31" spans="1:13" s="77" customFormat="1" x14ac:dyDescent="0.2">
      <c r="A31" s="76" t="s">
        <v>107</v>
      </c>
      <c r="B31" s="76" t="s">
        <v>108</v>
      </c>
      <c r="C31" s="92">
        <f>VLOOKUP(A31,T4_TrustBFI_201415!$A:$F,3,FALSE)+VLOOKUP(A31,T4_TrustBFI_201415!$A:$F,4,FALSE)+VLOOKUP(A31,T4_TrustBFI_201415!$A:$F,5,FALSE)+VLOOKUP(A31,T4_TrustBFI_201415!$A:$F,6,FALSE)</f>
        <v>2381</v>
      </c>
      <c r="D31" s="269">
        <f>VLOOKUP(A31,T4_TrustBFI_201415!$A:$AD,7,FALSE)+VLOOKUP(A31,T4_TrustBFI_201415!$A:$AD,11,FALSE)+VLOOKUP(A31,T4_TrustBFI_201415!$A:$AD,15,FALSE)+VLOOKUP(A31,T4_TrustBFI_201415!$A:$AD,19,FALSE)</f>
        <v>749</v>
      </c>
      <c r="E31" s="76">
        <f>VLOOKUP(A31,T4_TrustBFI_201415!$A:$AD,8,FALSE)+VLOOKUP(A31,T4_TrustBFI_201415!$A:$AD,12,FALSE)+VLOOKUP(A31,T4_TrustBFI_201415!$A:$AD,16,FALSE)+VLOOKUP(A31,T4_TrustBFI_201415!$A:$AD,20,FALSE)</f>
        <v>1632</v>
      </c>
      <c r="F31" s="94">
        <f t="shared" si="2"/>
        <v>0.68542629147417056</v>
      </c>
      <c r="G31" s="95" t="str">
        <f t="shared" si="1"/>
        <v>66.6% - 70.4%</v>
      </c>
      <c r="H31" s="270">
        <f>VLOOKUP(A31,T4_TrustBFI_201415!$A:$AD,23,FALSE)+VLOOKUP(A31,T4_TrustBFI_201415!$A:$AD,25,FALSE)+VLOOKUP(A31,T4_TrustBFI_201415!$A:$AD,27,FALSE)+VLOOKUP(A31,T4_TrustBFI_201415!$A:$AD,29,FALSE)</f>
        <v>0</v>
      </c>
      <c r="I31" s="96">
        <f t="shared" si="3"/>
        <v>0</v>
      </c>
      <c r="J31" s="103">
        <f t="shared" si="0"/>
        <v>0</v>
      </c>
      <c r="K31" s="103">
        <v>1</v>
      </c>
      <c r="L31" s="406">
        <v>-3.7201779215527697E-2</v>
      </c>
      <c r="M31" s="406">
        <v>-7.6773943388910415E-2</v>
      </c>
    </row>
    <row r="32" spans="1:13" s="77" customFormat="1" x14ac:dyDescent="0.2">
      <c r="A32" s="76" t="s">
        <v>109</v>
      </c>
      <c r="B32" s="76" t="s">
        <v>110</v>
      </c>
      <c r="C32" s="92">
        <f>VLOOKUP(A32,T4_TrustBFI_201415!$A:$F,3,FALSE)+VLOOKUP(A32,T4_TrustBFI_201415!$A:$F,4,FALSE)+VLOOKUP(A32,T4_TrustBFI_201415!$A:$F,5,FALSE)+VLOOKUP(A32,T4_TrustBFI_201415!$A:$F,6,FALSE)</f>
        <v>5263</v>
      </c>
      <c r="D32" s="269">
        <f>VLOOKUP(A32,T4_TrustBFI_201415!$A:$AD,7,FALSE)+VLOOKUP(A32,T4_TrustBFI_201415!$A:$AD,11,FALSE)+VLOOKUP(A32,T4_TrustBFI_201415!$A:$AD,15,FALSE)+VLOOKUP(A32,T4_TrustBFI_201415!$A:$AD,19,FALSE)</f>
        <v>2130</v>
      </c>
      <c r="E32" s="76">
        <f>VLOOKUP(A32,T4_TrustBFI_201415!$A:$AD,8,FALSE)+VLOOKUP(A32,T4_TrustBFI_201415!$A:$AD,12,FALSE)+VLOOKUP(A32,T4_TrustBFI_201415!$A:$AD,16,FALSE)+VLOOKUP(A32,T4_TrustBFI_201415!$A:$AD,20,FALSE)</f>
        <v>3133</v>
      </c>
      <c r="F32" s="94">
        <f t="shared" si="2"/>
        <v>0.59528785863575906</v>
      </c>
      <c r="G32" s="95" t="str">
        <f t="shared" si="1"/>
        <v>58.2% - 60.8%</v>
      </c>
      <c r="H32" s="270">
        <f>VLOOKUP(A32,T4_TrustBFI_201415!$A:$AD,23,FALSE)+VLOOKUP(A32,T4_TrustBFI_201415!$A:$AD,25,FALSE)+VLOOKUP(A32,T4_TrustBFI_201415!$A:$AD,27,FALSE)+VLOOKUP(A32,T4_TrustBFI_201415!$A:$AD,29,FALSE)</f>
        <v>0</v>
      </c>
      <c r="I32" s="96">
        <f t="shared" si="3"/>
        <v>0</v>
      </c>
      <c r="J32" s="103">
        <f t="shared" si="0"/>
        <v>0</v>
      </c>
      <c r="K32" s="103">
        <v>1</v>
      </c>
      <c r="L32" s="406">
        <v>-6.7009395497252267E-2</v>
      </c>
      <c r="M32" s="406">
        <v>-0.17026643544064324</v>
      </c>
    </row>
    <row r="33" spans="1:13" s="77" customFormat="1" x14ac:dyDescent="0.2">
      <c r="A33" s="76" t="s">
        <v>111</v>
      </c>
      <c r="B33" s="76" t="s">
        <v>112</v>
      </c>
      <c r="C33" s="92">
        <f>VLOOKUP(A33,T4_TrustBFI_201415!$A:$F,3,FALSE)+VLOOKUP(A33,T4_TrustBFI_201415!$A:$F,4,FALSE)+VLOOKUP(A33,T4_TrustBFI_201415!$A:$F,5,FALSE)+VLOOKUP(A33,T4_TrustBFI_201415!$A:$F,6,FALSE)</f>
        <v>3751</v>
      </c>
      <c r="D33" s="269">
        <f>VLOOKUP(A33,T4_TrustBFI_201415!$A:$AD,7,FALSE)+VLOOKUP(A33,T4_TrustBFI_201415!$A:$AD,11,FALSE)+VLOOKUP(A33,T4_TrustBFI_201415!$A:$AD,15,FALSE)+VLOOKUP(A33,T4_TrustBFI_201415!$A:$AD,19,FALSE)</f>
        <v>417</v>
      </c>
      <c r="E33" s="76">
        <f>VLOOKUP(A33,T4_TrustBFI_201415!$A:$AD,8,FALSE)+VLOOKUP(A33,T4_TrustBFI_201415!$A:$AD,12,FALSE)+VLOOKUP(A33,T4_TrustBFI_201415!$A:$AD,16,FALSE)+VLOOKUP(A33,T4_TrustBFI_201415!$A:$AD,20,FALSE)</f>
        <v>3256</v>
      </c>
      <c r="F33" s="94">
        <f t="shared" si="2"/>
        <v>0.86803519061583578</v>
      </c>
      <c r="G33" s="95" t="str">
        <f t="shared" si="1"/>
        <v>85.7% - 87.8%</v>
      </c>
      <c r="H33" s="270">
        <f>VLOOKUP(A33,T4_TrustBFI_201415!$A:$AD,23,FALSE)+VLOOKUP(A33,T4_TrustBFI_201415!$A:$AD,25,FALSE)+VLOOKUP(A33,T4_TrustBFI_201415!$A:$AD,27,FALSE)+VLOOKUP(A33,T4_TrustBFI_201415!$A:$AD,29,FALSE)</f>
        <v>78</v>
      </c>
      <c r="I33" s="96">
        <f t="shared" si="3"/>
        <v>2.0794454812050119E-2</v>
      </c>
      <c r="J33" s="103">
        <f t="shared" si="0"/>
        <v>0</v>
      </c>
      <c r="K33" s="103">
        <v>1</v>
      </c>
      <c r="L33" s="406">
        <v>3.7047276748686686E-2</v>
      </c>
      <c r="M33" s="406">
        <v>-0.14341173783968941</v>
      </c>
    </row>
    <row r="34" spans="1:13" s="77" customFormat="1" x14ac:dyDescent="0.2">
      <c r="A34" s="76" t="s">
        <v>113</v>
      </c>
      <c r="B34" s="76" t="s">
        <v>1345</v>
      </c>
      <c r="C34" s="92">
        <f>VLOOKUP(A34,T4_TrustBFI_201415!$A:$F,3,FALSE)+VLOOKUP(A34,T4_TrustBFI_201415!$A:$F,4,FALSE)+VLOOKUP(A34,T4_TrustBFI_201415!$A:$F,5,FALSE)+VLOOKUP(A34,T4_TrustBFI_201415!$A:$F,6,FALSE)</f>
        <v>5051</v>
      </c>
      <c r="D34" s="269">
        <f>VLOOKUP(A34,T4_TrustBFI_201415!$A:$AD,7,FALSE)+VLOOKUP(A34,T4_TrustBFI_201415!$A:$AD,11,FALSE)+VLOOKUP(A34,T4_TrustBFI_201415!$A:$AD,15,FALSE)+VLOOKUP(A34,T4_TrustBFI_201415!$A:$AD,19,FALSE)</f>
        <v>1497</v>
      </c>
      <c r="E34" s="76">
        <f>VLOOKUP(A34,T4_TrustBFI_201415!$A:$AD,8,FALSE)+VLOOKUP(A34,T4_TrustBFI_201415!$A:$AD,12,FALSE)+VLOOKUP(A34,T4_TrustBFI_201415!$A:$AD,16,FALSE)+VLOOKUP(A34,T4_TrustBFI_201415!$A:$AD,20,FALSE)</f>
        <v>3187</v>
      </c>
      <c r="F34" s="94"/>
      <c r="G34" s="95" t="str">
        <f t="shared" si="1"/>
        <v/>
      </c>
      <c r="H34" s="270">
        <f>VLOOKUP(A34,T4_TrustBFI_201415!$A:$AD,23,FALSE)+VLOOKUP(A34,T4_TrustBFI_201415!$A:$AD,25,FALSE)+VLOOKUP(A34,T4_TrustBFI_201415!$A:$AD,27,FALSE)+VLOOKUP(A34,T4_TrustBFI_201415!$A:$AD,29,FALSE)</f>
        <v>367</v>
      </c>
      <c r="I34" s="96">
        <f t="shared" si="3"/>
        <v>7.2658879429815873E-2</v>
      </c>
      <c r="J34" s="103">
        <f t="shared" si="0"/>
        <v>0</v>
      </c>
      <c r="K34" s="103">
        <v>1</v>
      </c>
      <c r="L34" s="406">
        <v>0.41842179163156423</v>
      </c>
      <c r="M34" s="406">
        <v>2.1229276182773926E-2</v>
      </c>
    </row>
    <row r="35" spans="1:13" s="77" customFormat="1" x14ac:dyDescent="0.2">
      <c r="A35" s="76" t="s">
        <v>114</v>
      </c>
      <c r="B35" s="76" t="s">
        <v>2389</v>
      </c>
      <c r="C35" s="92">
        <f>VLOOKUP(A35,T4_TrustBFI_201415!$A:$F,3,FALSE)+VLOOKUP(A35,T4_TrustBFI_201415!$A:$F,4,FALSE)+VLOOKUP(A35,T4_TrustBFI_201415!$A:$F,5,FALSE)+VLOOKUP(A35,T4_TrustBFI_201415!$A:$F,6,FALSE)</f>
        <v>5964</v>
      </c>
      <c r="D35" s="269">
        <f>VLOOKUP(A35,T4_TrustBFI_201415!$A:$AD,7,FALSE)+VLOOKUP(A35,T4_TrustBFI_201415!$A:$AD,11,FALSE)+VLOOKUP(A35,T4_TrustBFI_201415!$A:$AD,15,FALSE)+VLOOKUP(A35,T4_TrustBFI_201415!$A:$AD,19,FALSE)</f>
        <v>1637</v>
      </c>
      <c r="E35" s="76">
        <f>VLOOKUP(A35,T4_TrustBFI_201415!$A:$AD,8,FALSE)+VLOOKUP(A35,T4_TrustBFI_201415!$A:$AD,12,FALSE)+VLOOKUP(A35,T4_TrustBFI_201415!$A:$AD,16,FALSE)+VLOOKUP(A35,T4_TrustBFI_201415!$A:$AD,20,FALSE)</f>
        <v>4327</v>
      </c>
      <c r="F35" s="94">
        <f t="shared" si="2"/>
        <v>0.72551978537894035</v>
      </c>
      <c r="G35" s="95" t="str">
        <f t="shared" si="1"/>
        <v>71.4% - 73.7%</v>
      </c>
      <c r="H35" s="270">
        <f>VLOOKUP(A35,T4_TrustBFI_201415!$A:$AD,23,FALSE)+VLOOKUP(A35,T4_TrustBFI_201415!$A:$AD,25,FALSE)+VLOOKUP(A35,T4_TrustBFI_201415!$A:$AD,27,FALSE)+VLOOKUP(A35,T4_TrustBFI_201415!$A:$AD,29,FALSE)</f>
        <v>0</v>
      </c>
      <c r="I35" s="96">
        <f t="shared" si="3"/>
        <v>0</v>
      </c>
      <c r="J35" s="103">
        <f t="shared" si="0"/>
        <v>0</v>
      </c>
      <c r="K35" s="103">
        <v>1</v>
      </c>
      <c r="L35" s="406">
        <v>3.6136205698401591E-2</v>
      </c>
      <c r="M35" s="406">
        <v>-1.3725814453448004E-2</v>
      </c>
    </row>
    <row r="36" spans="1:13" s="77" customFormat="1" x14ac:dyDescent="0.2">
      <c r="A36" s="76" t="s">
        <v>115</v>
      </c>
      <c r="B36" s="76" t="s">
        <v>1346</v>
      </c>
      <c r="C36" s="92">
        <f>VLOOKUP(A36,T4_TrustBFI_201415!$A:$F,3,FALSE)+VLOOKUP(A36,T4_TrustBFI_201415!$A:$F,4,FALSE)+VLOOKUP(A36,T4_TrustBFI_201415!$A:$F,5,FALSE)+VLOOKUP(A36,T4_TrustBFI_201415!$A:$F,6,FALSE)</f>
        <v>5105</v>
      </c>
      <c r="D36" s="269">
        <f>VLOOKUP(A36,T4_TrustBFI_201415!$A:$AD,7,FALSE)+VLOOKUP(A36,T4_TrustBFI_201415!$A:$AD,11,FALSE)+VLOOKUP(A36,T4_TrustBFI_201415!$A:$AD,15,FALSE)+VLOOKUP(A36,T4_TrustBFI_201415!$A:$AD,19,FALSE)</f>
        <v>1804</v>
      </c>
      <c r="E36" s="76">
        <f>VLOOKUP(A36,T4_TrustBFI_201415!$A:$AD,8,FALSE)+VLOOKUP(A36,T4_TrustBFI_201415!$A:$AD,12,FALSE)+VLOOKUP(A36,T4_TrustBFI_201415!$A:$AD,16,FALSE)+VLOOKUP(A36,T4_TrustBFI_201415!$A:$AD,20,FALSE)</f>
        <v>3289</v>
      </c>
      <c r="F36" s="94">
        <f t="shared" si="2"/>
        <v>0.64427032321253674</v>
      </c>
      <c r="G36" s="95" t="str">
        <f t="shared" si="1"/>
        <v>63.1% - 65.7%</v>
      </c>
      <c r="H36" s="270">
        <f>VLOOKUP(A36,T4_TrustBFI_201415!$A:$AD,23,FALSE)+VLOOKUP(A36,T4_TrustBFI_201415!$A:$AD,25,FALSE)+VLOOKUP(A36,T4_TrustBFI_201415!$A:$AD,27,FALSE)+VLOOKUP(A36,T4_TrustBFI_201415!$A:$AD,29,FALSE)</f>
        <v>12</v>
      </c>
      <c r="I36" s="96">
        <f t="shared" si="3"/>
        <v>2.3506366307541626E-3</v>
      </c>
      <c r="J36" s="103">
        <f t="shared" si="0"/>
        <v>0</v>
      </c>
      <c r="K36" s="103">
        <v>1</v>
      </c>
      <c r="L36" s="406">
        <v>-1.5646391550948602E-3</v>
      </c>
      <c r="M36" s="406">
        <v>-4.8639582556839311E-2</v>
      </c>
    </row>
    <row r="37" spans="1:13" s="77" customFormat="1" x14ac:dyDescent="0.2">
      <c r="A37" s="76" t="s">
        <v>116</v>
      </c>
      <c r="B37" s="76" t="s">
        <v>117</v>
      </c>
      <c r="C37" s="92">
        <f>VLOOKUP(A37,T4_TrustBFI_201415!$A:$F,3,FALSE)+VLOOKUP(A37,T4_TrustBFI_201415!$A:$F,4,FALSE)+VLOOKUP(A37,T4_TrustBFI_201415!$A:$F,5,FALSE)+VLOOKUP(A37,T4_TrustBFI_201415!$A:$F,6,FALSE)</f>
        <v>1906</v>
      </c>
      <c r="D37" s="269">
        <f>VLOOKUP(A37,T4_TrustBFI_201415!$A:$AD,7,FALSE)+VLOOKUP(A37,T4_TrustBFI_201415!$A:$AD,11,FALSE)+VLOOKUP(A37,T4_TrustBFI_201415!$A:$AD,15,FALSE)+VLOOKUP(A37,T4_TrustBFI_201415!$A:$AD,19,FALSE)</f>
        <v>370</v>
      </c>
      <c r="E37" s="76">
        <f>VLOOKUP(A37,T4_TrustBFI_201415!$A:$AD,8,FALSE)+VLOOKUP(A37,T4_TrustBFI_201415!$A:$AD,12,FALSE)+VLOOKUP(A37,T4_TrustBFI_201415!$A:$AD,16,FALSE)+VLOOKUP(A37,T4_TrustBFI_201415!$A:$AD,20,FALSE)</f>
        <v>1501</v>
      </c>
      <c r="F37" s="94">
        <f t="shared" si="2"/>
        <v>0.78751311647429167</v>
      </c>
      <c r="G37" s="95" t="str">
        <f t="shared" si="1"/>
        <v>76.9% - 80.5%</v>
      </c>
      <c r="H37" s="270">
        <f>VLOOKUP(A37,T4_TrustBFI_201415!$A:$AD,23,FALSE)+VLOOKUP(A37,T4_TrustBFI_201415!$A:$AD,25,FALSE)+VLOOKUP(A37,T4_TrustBFI_201415!$A:$AD,27,FALSE)+VLOOKUP(A37,T4_TrustBFI_201415!$A:$AD,29,FALSE)</f>
        <v>35</v>
      </c>
      <c r="I37" s="96">
        <f t="shared" si="3"/>
        <v>1.8363064008394544E-2</v>
      </c>
      <c r="J37" s="103">
        <f t="shared" si="0"/>
        <v>0</v>
      </c>
      <c r="K37" s="103">
        <v>1</v>
      </c>
      <c r="L37" s="406">
        <v>-2.3565573770491843E-2</v>
      </c>
      <c r="M37" s="406">
        <v>-0.10051911278905146</v>
      </c>
    </row>
    <row r="38" spans="1:13" s="77" customFormat="1" x14ac:dyDescent="0.2">
      <c r="A38" s="76" t="s">
        <v>118</v>
      </c>
      <c r="B38" s="76" t="s">
        <v>1519</v>
      </c>
      <c r="C38" s="92">
        <f>VLOOKUP(A38,T4_TrustBFI_201415!$A:$F,3,FALSE)+VLOOKUP(A38,T4_TrustBFI_201415!$A:$F,4,FALSE)+VLOOKUP(A38,T4_TrustBFI_201415!$A:$F,5,FALSE)+VLOOKUP(A38,T4_TrustBFI_201415!$A:$F,6,FALSE)</f>
        <v>1414</v>
      </c>
      <c r="D38" s="269">
        <f>VLOOKUP(A38,T4_TrustBFI_201415!$A:$AD,7,FALSE)+VLOOKUP(A38,T4_TrustBFI_201415!$A:$AD,11,FALSE)+VLOOKUP(A38,T4_TrustBFI_201415!$A:$AD,15,FALSE)+VLOOKUP(A38,T4_TrustBFI_201415!$A:$AD,19,FALSE)</f>
        <v>146</v>
      </c>
      <c r="E38" s="76">
        <f>VLOOKUP(A38,T4_TrustBFI_201415!$A:$AD,8,FALSE)+VLOOKUP(A38,T4_TrustBFI_201415!$A:$AD,12,FALSE)+VLOOKUP(A38,T4_TrustBFI_201415!$A:$AD,16,FALSE)+VLOOKUP(A38,T4_TrustBFI_201415!$A:$AD,20,FALSE)</f>
        <v>1239</v>
      </c>
      <c r="F38" s="94">
        <f t="shared" si="2"/>
        <v>0.87623762376237624</v>
      </c>
      <c r="G38" s="95" t="str">
        <f t="shared" si="1"/>
        <v>85.8% - 89.2%</v>
      </c>
      <c r="H38" s="270">
        <f>VLOOKUP(A38,T4_TrustBFI_201415!$A:$AD,23,FALSE)+VLOOKUP(A38,T4_TrustBFI_201415!$A:$AD,25,FALSE)+VLOOKUP(A38,T4_TrustBFI_201415!$A:$AD,27,FALSE)+VLOOKUP(A38,T4_TrustBFI_201415!$A:$AD,29,FALSE)</f>
        <v>29</v>
      </c>
      <c r="I38" s="96">
        <f t="shared" si="3"/>
        <v>2.050919377652051E-2</v>
      </c>
      <c r="J38" s="103">
        <f t="shared" si="0"/>
        <v>0</v>
      </c>
      <c r="K38" s="103">
        <v>1</v>
      </c>
      <c r="L38" s="406"/>
      <c r="M38" s="406"/>
    </row>
    <row r="39" spans="1:13" s="77" customFormat="1" x14ac:dyDescent="0.2">
      <c r="A39" s="76" t="s">
        <v>119</v>
      </c>
      <c r="B39" s="76" t="s">
        <v>1347</v>
      </c>
      <c r="C39" s="92">
        <f>VLOOKUP(A39,T4_TrustBFI_201415!$A:$F,3,FALSE)+VLOOKUP(A39,T4_TrustBFI_201415!$A:$F,4,FALSE)+VLOOKUP(A39,T4_TrustBFI_201415!$A:$F,5,FALSE)+VLOOKUP(A39,T4_TrustBFI_201415!$A:$F,6,FALSE)</f>
        <v>5345</v>
      </c>
      <c r="D39" s="269">
        <f>VLOOKUP(A39,T4_TrustBFI_201415!$A:$AD,7,FALSE)+VLOOKUP(A39,T4_TrustBFI_201415!$A:$AD,11,FALSE)+VLOOKUP(A39,T4_TrustBFI_201415!$A:$AD,15,FALSE)+VLOOKUP(A39,T4_TrustBFI_201415!$A:$AD,19,FALSE)</f>
        <v>1176</v>
      </c>
      <c r="E39" s="76">
        <f>VLOOKUP(A39,T4_TrustBFI_201415!$A:$AD,8,FALSE)+VLOOKUP(A39,T4_TrustBFI_201415!$A:$AD,12,FALSE)+VLOOKUP(A39,T4_TrustBFI_201415!$A:$AD,16,FALSE)+VLOOKUP(A39,T4_TrustBFI_201415!$A:$AD,20,FALSE)</f>
        <v>4169</v>
      </c>
      <c r="F39" s="94">
        <f t="shared" si="2"/>
        <v>0.77998129092609914</v>
      </c>
      <c r="G39" s="95" t="str">
        <f t="shared" si="1"/>
        <v>76.9% - 79.1%</v>
      </c>
      <c r="H39" s="270">
        <f>VLOOKUP(A39,T4_TrustBFI_201415!$A:$AD,23,FALSE)+VLOOKUP(A39,T4_TrustBFI_201415!$A:$AD,25,FALSE)+VLOOKUP(A39,T4_TrustBFI_201415!$A:$AD,27,FALSE)+VLOOKUP(A39,T4_TrustBFI_201415!$A:$AD,29,FALSE)</f>
        <v>0</v>
      </c>
      <c r="I39" s="96">
        <f t="shared" si="3"/>
        <v>0</v>
      </c>
      <c r="J39" s="103">
        <f t="shared" si="0"/>
        <v>0</v>
      </c>
      <c r="K39" s="103">
        <v>1</v>
      </c>
      <c r="L39" s="406">
        <v>3.5451375435877619E-2</v>
      </c>
      <c r="M39" s="406">
        <v>-5.5820526408761673E-2</v>
      </c>
    </row>
    <row r="40" spans="1:13" s="77" customFormat="1" x14ac:dyDescent="0.2">
      <c r="A40" s="76" t="s">
        <v>120</v>
      </c>
      <c r="B40" s="76" t="s">
        <v>1348</v>
      </c>
      <c r="C40" s="92">
        <f>VLOOKUP(A40,T4_TrustBFI_201415!$A:$F,3,FALSE)+VLOOKUP(A40,T4_TrustBFI_201415!$A:$F,4,FALSE)+VLOOKUP(A40,T4_TrustBFI_201415!$A:$F,5,FALSE)+VLOOKUP(A40,T4_TrustBFI_201415!$A:$F,6,FALSE)</f>
        <v>1710</v>
      </c>
      <c r="D40" s="269">
        <f>VLOOKUP(A40,T4_TrustBFI_201415!$A:$AD,7,FALSE)+VLOOKUP(A40,T4_TrustBFI_201415!$A:$AD,11,FALSE)+VLOOKUP(A40,T4_TrustBFI_201415!$A:$AD,15,FALSE)+VLOOKUP(A40,T4_TrustBFI_201415!$A:$AD,19,FALSE)</f>
        <v>391</v>
      </c>
      <c r="E40" s="76">
        <f>VLOOKUP(A40,T4_TrustBFI_201415!$A:$AD,8,FALSE)+VLOOKUP(A40,T4_TrustBFI_201415!$A:$AD,12,FALSE)+VLOOKUP(A40,T4_TrustBFI_201415!$A:$AD,16,FALSE)+VLOOKUP(A40,T4_TrustBFI_201415!$A:$AD,20,FALSE)</f>
        <v>1240</v>
      </c>
      <c r="F40" s="94">
        <f t="shared" si="2"/>
        <v>0.72514619883040932</v>
      </c>
      <c r="G40" s="95" t="str">
        <f t="shared" si="1"/>
        <v>70.3% - 74.6%</v>
      </c>
      <c r="H40" s="270">
        <f>VLOOKUP(A40,T4_TrustBFI_201415!$A:$AD,23,FALSE)+VLOOKUP(A40,T4_TrustBFI_201415!$A:$AD,25,FALSE)+VLOOKUP(A40,T4_TrustBFI_201415!$A:$AD,27,FALSE)+VLOOKUP(A40,T4_TrustBFI_201415!$A:$AD,29,FALSE)</f>
        <v>79</v>
      </c>
      <c r="I40" s="96">
        <f t="shared" si="3"/>
        <v>4.6198830409356725E-2</v>
      </c>
      <c r="J40" s="103">
        <f t="shared" si="0"/>
        <v>0</v>
      </c>
      <c r="K40" s="103">
        <v>1</v>
      </c>
      <c r="L40" s="406">
        <v>-6.6593886462882113E-2</v>
      </c>
      <c r="M40" s="406">
        <v>-0.16990291262135926</v>
      </c>
    </row>
    <row r="41" spans="1:13" s="77" customFormat="1" x14ac:dyDescent="0.2">
      <c r="A41" s="76" t="s">
        <v>121</v>
      </c>
      <c r="B41" s="76" t="s">
        <v>122</v>
      </c>
      <c r="C41" s="92">
        <f>VLOOKUP(A41,T4_TrustBFI_201415!$A:$F,3,FALSE)+VLOOKUP(A41,T4_TrustBFI_201415!$A:$F,4,FALSE)+VLOOKUP(A41,T4_TrustBFI_201415!$A:$F,5,FALSE)+VLOOKUP(A41,T4_TrustBFI_201415!$A:$F,6,FALSE)</f>
        <v>6869</v>
      </c>
      <c r="D41" s="269">
        <f>VLOOKUP(A41,T4_TrustBFI_201415!$A:$AD,7,FALSE)+VLOOKUP(A41,T4_TrustBFI_201415!$A:$AD,11,FALSE)+VLOOKUP(A41,T4_TrustBFI_201415!$A:$AD,15,FALSE)+VLOOKUP(A41,T4_TrustBFI_201415!$A:$AD,19,FALSE)</f>
        <v>1750</v>
      </c>
      <c r="E41" s="76">
        <f>VLOOKUP(A41,T4_TrustBFI_201415!$A:$AD,8,FALSE)+VLOOKUP(A41,T4_TrustBFI_201415!$A:$AD,12,FALSE)+VLOOKUP(A41,T4_TrustBFI_201415!$A:$AD,16,FALSE)+VLOOKUP(A41,T4_TrustBFI_201415!$A:$AD,20,FALSE)</f>
        <v>4788</v>
      </c>
      <c r="F41" s="94">
        <f t="shared" si="2"/>
        <v>0.69704469355073517</v>
      </c>
      <c r="G41" s="95" t="str">
        <f t="shared" si="1"/>
        <v>68.6% - 70.8%</v>
      </c>
      <c r="H41" s="270">
        <f>VLOOKUP(A41,T4_TrustBFI_201415!$A:$AD,23,FALSE)+VLOOKUP(A41,T4_TrustBFI_201415!$A:$AD,25,FALSE)+VLOOKUP(A41,T4_TrustBFI_201415!$A:$AD,27,FALSE)+VLOOKUP(A41,T4_TrustBFI_201415!$A:$AD,29,FALSE)</f>
        <v>331</v>
      </c>
      <c r="I41" s="96">
        <f t="shared" si="3"/>
        <v>4.8187509098849904E-2</v>
      </c>
      <c r="J41" s="103">
        <f t="shared" si="0"/>
        <v>0</v>
      </c>
      <c r="K41" s="103">
        <v>1</v>
      </c>
      <c r="L41" s="406">
        <v>0.27676579925650557</v>
      </c>
      <c r="M41" s="406">
        <v>-5.0718629076837995E-2</v>
      </c>
    </row>
    <row r="42" spans="1:13" s="77" customFormat="1" x14ac:dyDescent="0.2">
      <c r="A42" s="76" t="s">
        <v>123</v>
      </c>
      <c r="B42" s="76" t="s">
        <v>124</v>
      </c>
      <c r="C42" s="92">
        <f>VLOOKUP(A42,T4_TrustBFI_201415!$A:$F,3,FALSE)+VLOOKUP(A42,T4_TrustBFI_201415!$A:$F,4,FALSE)+VLOOKUP(A42,T4_TrustBFI_201415!$A:$F,5,FALSE)+VLOOKUP(A42,T4_TrustBFI_201415!$A:$F,6,FALSE)</f>
        <v>6349</v>
      </c>
      <c r="D42" s="269">
        <f>VLOOKUP(A42,T4_TrustBFI_201415!$A:$AD,7,FALSE)+VLOOKUP(A42,T4_TrustBFI_201415!$A:$AD,11,FALSE)+VLOOKUP(A42,T4_TrustBFI_201415!$A:$AD,15,FALSE)+VLOOKUP(A42,T4_TrustBFI_201415!$A:$AD,19,FALSE)</f>
        <v>1757</v>
      </c>
      <c r="E42" s="76">
        <f>VLOOKUP(A42,T4_TrustBFI_201415!$A:$AD,8,FALSE)+VLOOKUP(A42,T4_TrustBFI_201415!$A:$AD,12,FALSE)+VLOOKUP(A42,T4_TrustBFI_201415!$A:$AD,16,FALSE)+VLOOKUP(A42,T4_TrustBFI_201415!$A:$AD,20,FALSE)</f>
        <v>4588</v>
      </c>
      <c r="F42" s="94">
        <f t="shared" si="2"/>
        <v>0.72263348558828167</v>
      </c>
      <c r="G42" s="95" t="str">
        <f t="shared" si="1"/>
        <v>71.1% - 73.4%</v>
      </c>
      <c r="H42" s="270">
        <f>VLOOKUP(A42,T4_TrustBFI_201415!$A:$AD,23,FALSE)+VLOOKUP(A42,T4_TrustBFI_201415!$A:$AD,25,FALSE)+VLOOKUP(A42,T4_TrustBFI_201415!$A:$AD,27,FALSE)+VLOOKUP(A42,T4_TrustBFI_201415!$A:$AD,29,FALSE)</f>
        <v>4</v>
      </c>
      <c r="I42" s="96">
        <f t="shared" si="3"/>
        <v>6.3002047566545908E-4</v>
      </c>
      <c r="J42" s="103">
        <f t="shared" si="0"/>
        <v>0</v>
      </c>
      <c r="K42" s="103">
        <v>1</v>
      </c>
      <c r="L42" s="406">
        <v>1.9428387925497725E-2</v>
      </c>
      <c r="M42" s="406">
        <v>-4.7983205877942692E-2</v>
      </c>
    </row>
    <row r="43" spans="1:13" s="77" customFormat="1" x14ac:dyDescent="0.2">
      <c r="A43" s="76" t="s">
        <v>125</v>
      </c>
      <c r="B43" s="76" t="s">
        <v>1349</v>
      </c>
      <c r="C43" s="92">
        <f>VLOOKUP(A43,T4_TrustBFI_201415!$A:$F,3,FALSE)+VLOOKUP(A43,T4_TrustBFI_201415!$A:$F,4,FALSE)+VLOOKUP(A43,T4_TrustBFI_201415!$A:$F,5,FALSE)+VLOOKUP(A43,T4_TrustBFI_201415!$A:$F,6,FALSE)</f>
        <v>3499</v>
      </c>
      <c r="D43" s="269">
        <f>VLOOKUP(A43,T4_TrustBFI_201415!$A:$AD,7,FALSE)+VLOOKUP(A43,T4_TrustBFI_201415!$A:$AD,11,FALSE)+VLOOKUP(A43,T4_TrustBFI_201415!$A:$AD,15,FALSE)+VLOOKUP(A43,T4_TrustBFI_201415!$A:$AD,19,FALSE)</f>
        <v>990</v>
      </c>
      <c r="E43" s="76">
        <f>VLOOKUP(A43,T4_TrustBFI_201415!$A:$AD,8,FALSE)+VLOOKUP(A43,T4_TrustBFI_201415!$A:$AD,12,FALSE)+VLOOKUP(A43,T4_TrustBFI_201415!$A:$AD,16,FALSE)+VLOOKUP(A43,T4_TrustBFI_201415!$A:$AD,20,FALSE)</f>
        <v>2509</v>
      </c>
      <c r="F43" s="94">
        <f t="shared" si="2"/>
        <v>0.71706201771934841</v>
      </c>
      <c r="G43" s="95" t="str">
        <f t="shared" si="1"/>
        <v>70.2% - 73.2%</v>
      </c>
      <c r="H43" s="270">
        <f>VLOOKUP(A43,T4_TrustBFI_201415!$A:$AD,23,FALSE)+VLOOKUP(A43,T4_TrustBFI_201415!$A:$AD,25,FALSE)+VLOOKUP(A43,T4_TrustBFI_201415!$A:$AD,27,FALSE)+VLOOKUP(A43,T4_TrustBFI_201415!$A:$AD,29,FALSE)</f>
        <v>0</v>
      </c>
      <c r="I43" s="96">
        <f t="shared" si="3"/>
        <v>0</v>
      </c>
      <c r="J43" s="103">
        <f t="shared" si="0"/>
        <v>0</v>
      </c>
      <c r="K43" s="103">
        <v>1</v>
      </c>
      <c r="L43" s="406">
        <v>-1.7134831460674183E-2</v>
      </c>
      <c r="M43" s="406">
        <v>-0.16191616766467065</v>
      </c>
    </row>
    <row r="44" spans="1:13" s="77" customFormat="1" x14ac:dyDescent="0.2">
      <c r="A44" s="76" t="s">
        <v>126</v>
      </c>
      <c r="B44" s="76" t="s">
        <v>127</v>
      </c>
      <c r="C44" s="92">
        <f>VLOOKUP(A44,T4_TrustBFI_201415!$A:$F,3,FALSE)+VLOOKUP(A44,T4_TrustBFI_201415!$A:$F,4,FALSE)+VLOOKUP(A44,T4_TrustBFI_201415!$A:$F,5,FALSE)+VLOOKUP(A44,T4_TrustBFI_201415!$A:$F,6,FALSE)</f>
        <v>4843</v>
      </c>
      <c r="D44" s="269">
        <f>VLOOKUP(A44,T4_TrustBFI_201415!$A:$AD,7,FALSE)+VLOOKUP(A44,T4_TrustBFI_201415!$A:$AD,11,FALSE)+VLOOKUP(A44,T4_TrustBFI_201415!$A:$AD,15,FALSE)+VLOOKUP(A44,T4_TrustBFI_201415!$A:$AD,19,FALSE)</f>
        <v>779</v>
      </c>
      <c r="E44" s="76">
        <f>VLOOKUP(A44,T4_TrustBFI_201415!$A:$AD,8,FALSE)+VLOOKUP(A44,T4_TrustBFI_201415!$A:$AD,12,FALSE)+VLOOKUP(A44,T4_TrustBFI_201415!$A:$AD,16,FALSE)+VLOOKUP(A44,T4_TrustBFI_201415!$A:$AD,20,FALSE)</f>
        <v>4064</v>
      </c>
      <c r="F44" s="94">
        <f t="shared" si="2"/>
        <v>0.83914928763163332</v>
      </c>
      <c r="G44" s="95" t="str">
        <f t="shared" si="1"/>
        <v>82.9% - 84.9%</v>
      </c>
      <c r="H44" s="270">
        <f>VLOOKUP(A44,T4_TrustBFI_201415!$A:$AD,23,FALSE)+VLOOKUP(A44,T4_TrustBFI_201415!$A:$AD,25,FALSE)+VLOOKUP(A44,T4_TrustBFI_201415!$A:$AD,27,FALSE)+VLOOKUP(A44,T4_TrustBFI_201415!$A:$AD,29,FALSE)</f>
        <v>0</v>
      </c>
      <c r="I44" s="96">
        <f t="shared" si="3"/>
        <v>0</v>
      </c>
      <c r="J44" s="103">
        <f t="shared" si="0"/>
        <v>0</v>
      </c>
      <c r="K44" s="103">
        <v>1</v>
      </c>
      <c r="L44" s="406">
        <v>4.1467965996266898E-3</v>
      </c>
      <c r="M44" s="406">
        <v>-6.3611755607115184E-2</v>
      </c>
    </row>
    <row r="45" spans="1:13" s="77" customFormat="1" x14ac:dyDescent="0.2">
      <c r="A45" s="76" t="s">
        <v>128</v>
      </c>
      <c r="B45" s="76" t="s">
        <v>1517</v>
      </c>
      <c r="C45" s="92">
        <f>VLOOKUP(A45,T4_TrustBFI_201415!$A:$F,3,FALSE)+VLOOKUP(A45,T4_TrustBFI_201415!$A:$F,4,FALSE)+VLOOKUP(A45,T4_TrustBFI_201415!$A:$F,5,FALSE)+VLOOKUP(A45,T4_TrustBFI_201415!$A:$F,6,FALSE)</f>
        <v>7506</v>
      </c>
      <c r="D45" s="269">
        <f>VLOOKUP(A45,T4_TrustBFI_201415!$A:$AD,7,FALSE)+VLOOKUP(A45,T4_TrustBFI_201415!$A:$AD,11,FALSE)+VLOOKUP(A45,T4_TrustBFI_201415!$A:$AD,15,FALSE)+VLOOKUP(A45,T4_TrustBFI_201415!$A:$AD,19,FALSE)</f>
        <v>1210</v>
      </c>
      <c r="E45" s="76">
        <f>VLOOKUP(A45,T4_TrustBFI_201415!$A:$AD,8,FALSE)+VLOOKUP(A45,T4_TrustBFI_201415!$A:$AD,12,FALSE)+VLOOKUP(A45,T4_TrustBFI_201415!$A:$AD,16,FALSE)+VLOOKUP(A45,T4_TrustBFI_201415!$A:$AD,20,FALSE)</f>
        <v>6217</v>
      </c>
      <c r="F45" s="94"/>
      <c r="G45" s="95" t="str">
        <f t="shared" si="1"/>
        <v/>
      </c>
      <c r="H45" s="270">
        <f>VLOOKUP(A45,T4_TrustBFI_201415!$A:$AD,23,FALSE)+VLOOKUP(A45,T4_TrustBFI_201415!$A:$AD,25,FALSE)+VLOOKUP(A45,T4_TrustBFI_201415!$A:$AD,27,FALSE)+VLOOKUP(A45,T4_TrustBFI_201415!$A:$AD,29,FALSE)</f>
        <v>79</v>
      </c>
      <c r="I45" s="96"/>
      <c r="J45" s="103">
        <f t="shared" si="0"/>
        <v>1</v>
      </c>
      <c r="K45" s="103">
        <v>1</v>
      </c>
      <c r="L45" s="406">
        <v>0.56636060100166952</v>
      </c>
      <c r="M45" s="406">
        <v>0.44013814274750573</v>
      </c>
    </row>
    <row r="46" spans="1:13" s="77" customFormat="1" x14ac:dyDescent="0.2">
      <c r="A46" s="76" t="s">
        <v>129</v>
      </c>
      <c r="B46" s="76" t="s">
        <v>130</v>
      </c>
      <c r="C46" s="92">
        <f>VLOOKUP(A46,T4_TrustBFI_201415!$A:$F,3,FALSE)+VLOOKUP(A46,T4_TrustBFI_201415!$A:$F,4,FALSE)+VLOOKUP(A46,T4_TrustBFI_201415!$A:$F,5,FALSE)+VLOOKUP(A46,T4_TrustBFI_201415!$A:$F,6,FALSE)</f>
        <v>1855</v>
      </c>
      <c r="D46" s="269">
        <f>VLOOKUP(A46,T4_TrustBFI_201415!$A:$AD,7,FALSE)+VLOOKUP(A46,T4_TrustBFI_201415!$A:$AD,11,FALSE)+VLOOKUP(A46,T4_TrustBFI_201415!$A:$AD,15,FALSE)+VLOOKUP(A46,T4_TrustBFI_201415!$A:$AD,19,FALSE)</f>
        <v>628</v>
      </c>
      <c r="E46" s="76">
        <f>VLOOKUP(A46,T4_TrustBFI_201415!$A:$AD,8,FALSE)+VLOOKUP(A46,T4_TrustBFI_201415!$A:$AD,12,FALSE)+VLOOKUP(A46,T4_TrustBFI_201415!$A:$AD,16,FALSE)+VLOOKUP(A46,T4_TrustBFI_201415!$A:$AD,20,FALSE)</f>
        <v>1227</v>
      </c>
      <c r="F46" s="94">
        <f t="shared" si="2"/>
        <v>0.66145552560646903</v>
      </c>
      <c r="G46" s="95" t="str">
        <f t="shared" si="1"/>
        <v>64.0% - 68.3%</v>
      </c>
      <c r="H46" s="270">
        <f>VLOOKUP(A46,T4_TrustBFI_201415!$A:$AD,23,FALSE)+VLOOKUP(A46,T4_TrustBFI_201415!$A:$AD,25,FALSE)+VLOOKUP(A46,T4_TrustBFI_201415!$A:$AD,27,FALSE)+VLOOKUP(A46,T4_TrustBFI_201415!$A:$AD,29,FALSE)</f>
        <v>0</v>
      </c>
      <c r="I46" s="96">
        <f t="shared" si="3"/>
        <v>0</v>
      </c>
      <c r="J46" s="103">
        <f t="shared" si="0"/>
        <v>0</v>
      </c>
      <c r="K46" s="103">
        <v>1</v>
      </c>
      <c r="L46" s="406">
        <v>8.1002331002330896E-2</v>
      </c>
      <c r="M46" s="406">
        <v>-7.6195219123506019E-2</v>
      </c>
    </row>
    <row r="47" spans="1:13" s="77" customFormat="1" x14ac:dyDescent="0.2">
      <c r="A47" s="76" t="s">
        <v>131</v>
      </c>
      <c r="B47" s="76" t="s">
        <v>132</v>
      </c>
      <c r="C47" s="92">
        <f>VLOOKUP(A47,T4_TrustBFI_201415!$A:$F,3,FALSE)+VLOOKUP(A47,T4_TrustBFI_201415!$A:$F,4,FALSE)+VLOOKUP(A47,T4_TrustBFI_201415!$A:$F,5,FALSE)+VLOOKUP(A47,T4_TrustBFI_201415!$A:$F,6,FALSE)</f>
        <v>1853</v>
      </c>
      <c r="D47" s="269">
        <f>VLOOKUP(A47,T4_TrustBFI_201415!$A:$AD,7,FALSE)+VLOOKUP(A47,T4_TrustBFI_201415!$A:$AD,11,FALSE)+VLOOKUP(A47,T4_TrustBFI_201415!$A:$AD,15,FALSE)+VLOOKUP(A47,T4_TrustBFI_201415!$A:$AD,19,FALSE)</f>
        <v>642</v>
      </c>
      <c r="E47" s="76">
        <f>VLOOKUP(A47,T4_TrustBFI_201415!$A:$AD,8,FALSE)+VLOOKUP(A47,T4_TrustBFI_201415!$A:$AD,12,FALSE)+VLOOKUP(A47,T4_TrustBFI_201415!$A:$AD,16,FALSE)+VLOOKUP(A47,T4_TrustBFI_201415!$A:$AD,20,FALSE)</f>
        <v>1165</v>
      </c>
      <c r="F47" s="94">
        <f t="shared" si="2"/>
        <v>0.62871019967620079</v>
      </c>
      <c r="G47" s="95" t="str">
        <f t="shared" si="1"/>
        <v>60.6% - 65.0%</v>
      </c>
      <c r="H47" s="270">
        <f>VLOOKUP(A47,T4_TrustBFI_201415!$A:$AD,23,FALSE)+VLOOKUP(A47,T4_TrustBFI_201415!$A:$AD,25,FALSE)+VLOOKUP(A47,T4_TrustBFI_201415!$A:$AD,27,FALSE)+VLOOKUP(A47,T4_TrustBFI_201415!$A:$AD,29,FALSE)</f>
        <v>46</v>
      </c>
      <c r="I47" s="96">
        <f t="shared" si="3"/>
        <v>2.48246087425796E-2</v>
      </c>
      <c r="J47" s="103">
        <f t="shared" si="0"/>
        <v>0</v>
      </c>
      <c r="K47" s="103">
        <v>1</v>
      </c>
      <c r="L47" s="406">
        <v>-5.9390862944162404E-2</v>
      </c>
      <c r="M47" s="406">
        <v>-0.22695035460992907</v>
      </c>
    </row>
    <row r="48" spans="1:13" s="77" customFormat="1" x14ac:dyDescent="0.2">
      <c r="A48" s="76" t="s">
        <v>133</v>
      </c>
      <c r="B48" s="76" t="s">
        <v>134</v>
      </c>
      <c r="C48" s="92">
        <f>VLOOKUP(A48,T4_TrustBFI_201415!$A:$F,3,FALSE)+VLOOKUP(A48,T4_TrustBFI_201415!$A:$F,4,FALSE)+VLOOKUP(A48,T4_TrustBFI_201415!$A:$F,5,FALSE)+VLOOKUP(A48,T4_TrustBFI_201415!$A:$F,6,FALSE)</f>
        <v>6236</v>
      </c>
      <c r="D48" s="269">
        <f>VLOOKUP(A48,T4_TrustBFI_201415!$A:$AD,7,FALSE)+VLOOKUP(A48,T4_TrustBFI_201415!$A:$AD,11,FALSE)+VLOOKUP(A48,T4_TrustBFI_201415!$A:$AD,15,FALSE)+VLOOKUP(A48,T4_TrustBFI_201415!$A:$AD,19,FALSE)</f>
        <v>1432</v>
      </c>
      <c r="E48" s="76">
        <f>VLOOKUP(A48,T4_TrustBFI_201415!$A:$AD,8,FALSE)+VLOOKUP(A48,T4_TrustBFI_201415!$A:$AD,12,FALSE)+VLOOKUP(A48,T4_TrustBFI_201415!$A:$AD,16,FALSE)+VLOOKUP(A48,T4_TrustBFI_201415!$A:$AD,20,FALSE)</f>
        <v>4804</v>
      </c>
      <c r="F48" s="94">
        <f>E48/C48</f>
        <v>0.77036561898652978</v>
      </c>
      <c r="G48" s="95" t="str">
        <f t="shared" si="1"/>
        <v>76.0% - 78.1%</v>
      </c>
      <c r="H48" s="270">
        <f>VLOOKUP(A48,T4_TrustBFI_201415!$A:$AD,23,FALSE)+VLOOKUP(A48,T4_TrustBFI_201415!$A:$AD,25,FALSE)+VLOOKUP(A48,T4_TrustBFI_201415!$A:$AD,27,FALSE)+VLOOKUP(A48,T4_TrustBFI_201415!$A:$AD,29,FALSE)</f>
        <v>0</v>
      </c>
      <c r="I48" s="96">
        <f>H48/C48</f>
        <v>0</v>
      </c>
      <c r="J48" s="103">
        <f t="shared" si="0"/>
        <v>0</v>
      </c>
      <c r="K48" s="103">
        <v>1</v>
      </c>
      <c r="L48" s="406">
        <v>3.6396875519361771E-2</v>
      </c>
      <c r="M48" s="406">
        <v>-2.5015634771732298E-2</v>
      </c>
    </row>
    <row r="49" spans="1:13" s="77" customFormat="1" x14ac:dyDescent="0.2">
      <c r="A49" s="76" t="s">
        <v>135</v>
      </c>
      <c r="B49" s="76" t="s">
        <v>1447</v>
      </c>
      <c r="C49" s="92">
        <f>VLOOKUP(A49,T4_TrustBFI_201415!$A:$F,3,FALSE)+VLOOKUP(A49,T4_TrustBFI_201415!$A:$F,4,FALSE)+VLOOKUP(A49,T4_TrustBFI_201415!$A:$F,5,FALSE)+VLOOKUP(A49,T4_TrustBFI_201415!$A:$F,6,FALSE)</f>
        <v>5242</v>
      </c>
      <c r="D49" s="269">
        <f>VLOOKUP(A49,T4_TrustBFI_201415!$A:$AD,7,FALSE)+VLOOKUP(A49,T4_TrustBFI_201415!$A:$AD,11,FALSE)+VLOOKUP(A49,T4_TrustBFI_201415!$A:$AD,15,FALSE)+VLOOKUP(A49,T4_TrustBFI_201415!$A:$AD,19,FALSE)</f>
        <v>1050</v>
      </c>
      <c r="E49" s="76">
        <f>VLOOKUP(A49,T4_TrustBFI_201415!$A:$AD,8,FALSE)+VLOOKUP(A49,T4_TrustBFI_201415!$A:$AD,12,FALSE)+VLOOKUP(A49,T4_TrustBFI_201415!$A:$AD,16,FALSE)+VLOOKUP(A49,T4_TrustBFI_201415!$A:$AD,20,FALSE)</f>
        <v>4175</v>
      </c>
      <c r="F49" s="94">
        <f>E49/C49</f>
        <v>0.79645173597863406</v>
      </c>
      <c r="G49" s="95" t="str">
        <f t="shared" si="1"/>
        <v>78.5% - 80.7%</v>
      </c>
      <c r="H49" s="270">
        <f>VLOOKUP(A49,T4_TrustBFI_201415!$A:$AD,23,FALSE)+VLOOKUP(A49,T4_TrustBFI_201415!$A:$AD,25,FALSE)+VLOOKUP(A49,T4_TrustBFI_201415!$A:$AD,27,FALSE)+VLOOKUP(A49,T4_TrustBFI_201415!$A:$AD,29,FALSE)</f>
        <v>17</v>
      </c>
      <c r="I49" s="96">
        <f>H49/C49</f>
        <v>3.2430370087752768E-3</v>
      </c>
      <c r="J49" s="103">
        <v>0</v>
      </c>
      <c r="K49" s="103">
        <v>1</v>
      </c>
      <c r="L49" s="406">
        <v>-0.40336899613020716</v>
      </c>
      <c r="M49" s="406">
        <v>-0.43869793339758001</v>
      </c>
    </row>
    <row r="50" spans="1:13" s="77" customFormat="1" x14ac:dyDescent="0.2">
      <c r="A50" s="76" t="s">
        <v>136</v>
      </c>
      <c r="B50" s="76" t="s">
        <v>137</v>
      </c>
      <c r="C50" s="92">
        <f>VLOOKUP(A50,T4_TrustBFI_201415!$A:$F,3,FALSE)+VLOOKUP(A50,T4_TrustBFI_201415!$A:$F,4,FALSE)+VLOOKUP(A50,T4_TrustBFI_201415!$A:$F,5,FALSE)+VLOOKUP(A50,T4_TrustBFI_201415!$A:$F,6,FALSE)</f>
        <v>6214</v>
      </c>
      <c r="D50" s="269">
        <f>VLOOKUP(A50,T4_TrustBFI_201415!$A:$AD,7,FALSE)+VLOOKUP(A50,T4_TrustBFI_201415!$A:$AD,11,FALSE)+VLOOKUP(A50,T4_TrustBFI_201415!$A:$AD,15,FALSE)+VLOOKUP(A50,T4_TrustBFI_201415!$A:$AD,19,FALSE)</f>
        <v>478</v>
      </c>
      <c r="E50" s="76">
        <f>VLOOKUP(A50,T4_TrustBFI_201415!$A:$AD,8,FALSE)+VLOOKUP(A50,T4_TrustBFI_201415!$A:$AD,12,FALSE)+VLOOKUP(A50,T4_TrustBFI_201415!$A:$AD,16,FALSE)+VLOOKUP(A50,T4_TrustBFI_201415!$A:$AD,20,FALSE)</f>
        <v>5736</v>
      </c>
      <c r="F50" s="94">
        <f t="shared" si="2"/>
        <v>0.92307692307692313</v>
      </c>
      <c r="G50" s="95" t="str">
        <f t="shared" si="1"/>
        <v>91.6% - 92.9%</v>
      </c>
      <c r="H50" s="270">
        <f>VLOOKUP(A50,T4_TrustBFI_201415!$A:$AD,23,FALSE)+VLOOKUP(A50,T4_TrustBFI_201415!$A:$AD,25,FALSE)+VLOOKUP(A50,T4_TrustBFI_201415!$A:$AD,27,FALSE)+VLOOKUP(A50,T4_TrustBFI_201415!$A:$AD,29,FALSE)</f>
        <v>0</v>
      </c>
      <c r="I50" s="96">
        <f t="shared" si="3"/>
        <v>0</v>
      </c>
      <c r="J50" s="103">
        <f t="shared" si="0"/>
        <v>0</v>
      </c>
      <c r="K50" s="103">
        <v>1</v>
      </c>
      <c r="L50" s="406">
        <v>-2.6171446481742633E-2</v>
      </c>
      <c r="M50" s="406">
        <v>-0.10435283943499563</v>
      </c>
    </row>
    <row r="51" spans="1:13" s="77" customFormat="1" x14ac:dyDescent="0.2">
      <c r="A51" s="76" t="s">
        <v>138</v>
      </c>
      <c r="B51" s="76" t="s">
        <v>1350</v>
      </c>
      <c r="C51" s="92">
        <f>VLOOKUP(A51,T4_TrustBFI_201415!$A:$F,3,FALSE)+VLOOKUP(A51,T4_TrustBFI_201415!$A:$F,4,FALSE)+VLOOKUP(A51,T4_TrustBFI_201415!$A:$F,5,FALSE)+VLOOKUP(A51,T4_TrustBFI_201415!$A:$F,6,FALSE)</f>
        <v>5484</v>
      </c>
      <c r="D51" s="269">
        <f>VLOOKUP(A51,T4_TrustBFI_201415!$A:$AD,7,FALSE)+VLOOKUP(A51,T4_TrustBFI_201415!$A:$AD,11,FALSE)+VLOOKUP(A51,T4_TrustBFI_201415!$A:$AD,15,FALSE)+VLOOKUP(A51,T4_TrustBFI_201415!$A:$AD,19,FALSE)</f>
        <v>950</v>
      </c>
      <c r="E51" s="76">
        <f>VLOOKUP(A51,T4_TrustBFI_201415!$A:$AD,8,FALSE)+VLOOKUP(A51,T4_TrustBFI_201415!$A:$AD,12,FALSE)+VLOOKUP(A51,T4_TrustBFI_201415!$A:$AD,16,FALSE)+VLOOKUP(A51,T4_TrustBFI_201415!$A:$AD,20,FALSE)</f>
        <v>4364</v>
      </c>
      <c r="F51" s="94">
        <f t="shared" si="2"/>
        <v>0.79576951130561635</v>
      </c>
      <c r="G51" s="95" t="str">
        <f t="shared" si="1"/>
        <v>78.5% - 80.6%</v>
      </c>
      <c r="H51" s="270">
        <f>VLOOKUP(A51,T4_TrustBFI_201415!$A:$AD,23,FALSE)+VLOOKUP(A51,T4_TrustBFI_201415!$A:$AD,25,FALSE)+VLOOKUP(A51,T4_TrustBFI_201415!$A:$AD,27,FALSE)+VLOOKUP(A51,T4_TrustBFI_201415!$A:$AD,29,FALSE)</f>
        <v>170</v>
      </c>
      <c r="I51" s="96">
        <f t="shared" si="3"/>
        <v>3.0999270605397519E-2</v>
      </c>
      <c r="J51" s="103">
        <f t="shared" si="0"/>
        <v>0</v>
      </c>
      <c r="K51" s="103">
        <v>1</v>
      </c>
      <c r="L51" s="406">
        <v>-3.8737949167397034E-2</v>
      </c>
      <c r="M51" s="406">
        <v>-9.0094574415131912E-2</v>
      </c>
    </row>
    <row r="52" spans="1:13" s="77" customFormat="1" x14ac:dyDescent="0.2">
      <c r="A52" s="76" t="s">
        <v>139</v>
      </c>
      <c r="B52" s="76" t="s">
        <v>140</v>
      </c>
      <c r="C52" s="92">
        <f>VLOOKUP(A52,T4_TrustBFI_201415!$A:$F,3,FALSE)+VLOOKUP(A52,T4_TrustBFI_201415!$A:$F,4,FALSE)+VLOOKUP(A52,T4_TrustBFI_201415!$A:$F,5,FALSE)+VLOOKUP(A52,T4_TrustBFI_201415!$A:$F,6,FALSE)</f>
        <v>1876</v>
      </c>
      <c r="D52" s="269">
        <f>VLOOKUP(A52,T4_TrustBFI_201415!$A:$AD,7,FALSE)+VLOOKUP(A52,T4_TrustBFI_201415!$A:$AD,11,FALSE)+VLOOKUP(A52,T4_TrustBFI_201415!$A:$AD,15,FALSE)+VLOOKUP(A52,T4_TrustBFI_201415!$A:$AD,19,FALSE)</f>
        <v>296</v>
      </c>
      <c r="E52" s="76">
        <f>VLOOKUP(A52,T4_TrustBFI_201415!$A:$AD,8,FALSE)+VLOOKUP(A52,T4_TrustBFI_201415!$A:$AD,12,FALSE)+VLOOKUP(A52,T4_TrustBFI_201415!$A:$AD,16,FALSE)+VLOOKUP(A52,T4_TrustBFI_201415!$A:$AD,20,FALSE)</f>
        <v>1560</v>
      </c>
      <c r="F52" s="94">
        <f t="shared" si="2"/>
        <v>0.83155650319829422</v>
      </c>
      <c r="G52" s="95" t="str">
        <f t="shared" si="1"/>
        <v>81.4% - 84.8%</v>
      </c>
      <c r="H52" s="270">
        <f>VLOOKUP(A52,T4_TrustBFI_201415!$A:$AD,23,FALSE)+VLOOKUP(A52,T4_TrustBFI_201415!$A:$AD,25,FALSE)+VLOOKUP(A52,T4_TrustBFI_201415!$A:$AD,27,FALSE)+VLOOKUP(A52,T4_TrustBFI_201415!$A:$AD,29,FALSE)</f>
        <v>20</v>
      </c>
      <c r="I52" s="96">
        <f t="shared" si="3"/>
        <v>1.0660980810234541E-2</v>
      </c>
      <c r="J52" s="103">
        <f t="shared" si="0"/>
        <v>0</v>
      </c>
      <c r="K52" s="103">
        <v>1</v>
      </c>
      <c r="L52" s="406">
        <v>-2.1387584767866508E-2</v>
      </c>
      <c r="M52" s="406">
        <v>-0.18221447253705314</v>
      </c>
    </row>
    <row r="53" spans="1:13" s="77" customFormat="1" x14ac:dyDescent="0.2">
      <c r="A53" s="76" t="s">
        <v>141</v>
      </c>
      <c r="B53" s="76" t="s">
        <v>142</v>
      </c>
      <c r="C53" s="92">
        <f>VLOOKUP(A53,T4_TrustBFI_201415!$A:$F,3,FALSE)+VLOOKUP(A53,T4_TrustBFI_201415!$A:$F,4,FALSE)+VLOOKUP(A53,T4_TrustBFI_201415!$A:$F,5,FALSE)+VLOOKUP(A53,T4_TrustBFI_201415!$A:$F,6,FALSE)</f>
        <v>9821</v>
      </c>
      <c r="D53" s="269">
        <f>VLOOKUP(A53,T4_TrustBFI_201415!$A:$AD,7,FALSE)+VLOOKUP(A53,T4_TrustBFI_201415!$A:$AD,11,FALSE)+VLOOKUP(A53,T4_TrustBFI_201415!$A:$AD,15,FALSE)+VLOOKUP(A53,T4_TrustBFI_201415!$A:$AD,19,FALSE)</f>
        <v>2771</v>
      </c>
      <c r="E53" s="76">
        <f>VLOOKUP(A53,T4_TrustBFI_201415!$A:$AD,8,FALSE)+VLOOKUP(A53,T4_TrustBFI_201415!$A:$AD,12,FALSE)+VLOOKUP(A53,T4_TrustBFI_201415!$A:$AD,16,FALSE)+VLOOKUP(A53,T4_TrustBFI_201415!$A:$AD,20,FALSE)</f>
        <v>6573</v>
      </c>
      <c r="F53" s="94">
        <f t="shared" si="2"/>
        <v>0.66928011404134002</v>
      </c>
      <c r="G53" s="95" t="str">
        <f t="shared" si="1"/>
        <v>66.0% - 67.9%</v>
      </c>
      <c r="H53" s="270">
        <f>VLOOKUP(A53,T4_TrustBFI_201415!$A:$AD,23,FALSE)+VLOOKUP(A53,T4_TrustBFI_201415!$A:$AD,25,FALSE)+VLOOKUP(A53,T4_TrustBFI_201415!$A:$AD,27,FALSE)+VLOOKUP(A53,T4_TrustBFI_201415!$A:$AD,29,FALSE)</f>
        <v>477</v>
      </c>
      <c r="I53" s="96">
        <f t="shared" si="3"/>
        <v>4.8569392118928828E-2</v>
      </c>
      <c r="J53" s="103">
        <f t="shared" si="0"/>
        <v>0</v>
      </c>
      <c r="K53" s="103">
        <v>1</v>
      </c>
      <c r="L53" s="406">
        <v>-5.6942577299788799E-2</v>
      </c>
      <c r="M53" s="406">
        <v>-0.1293439716312057</v>
      </c>
    </row>
    <row r="54" spans="1:13" s="77" customFormat="1" x14ac:dyDescent="0.2">
      <c r="A54" s="76" t="s">
        <v>143</v>
      </c>
      <c r="B54" s="76" t="s">
        <v>1438</v>
      </c>
      <c r="C54" s="92">
        <f>VLOOKUP(A54,T4_TrustBFI_201415!$A:$F,3,FALSE)+VLOOKUP(A54,T4_TrustBFI_201415!$A:$F,4,FALSE)+VLOOKUP(A54,T4_TrustBFI_201415!$A:$F,5,FALSE)+VLOOKUP(A54,T4_TrustBFI_201415!$A:$F,6,FALSE)</f>
        <v>2180</v>
      </c>
      <c r="D54" s="269">
        <f>VLOOKUP(A54,T4_TrustBFI_201415!$A:$AD,7,FALSE)+VLOOKUP(A54,T4_TrustBFI_201415!$A:$AD,11,FALSE)+VLOOKUP(A54,T4_TrustBFI_201415!$A:$AD,15,FALSE)+VLOOKUP(A54,T4_TrustBFI_201415!$A:$AD,19,FALSE)</f>
        <v>489</v>
      </c>
      <c r="E54" s="76">
        <f>VLOOKUP(A54,T4_TrustBFI_201415!$A:$AD,8,FALSE)+VLOOKUP(A54,T4_TrustBFI_201415!$A:$AD,12,FALSE)+VLOOKUP(A54,T4_TrustBFI_201415!$A:$AD,16,FALSE)+VLOOKUP(A54,T4_TrustBFI_201415!$A:$AD,20,FALSE)</f>
        <v>1683</v>
      </c>
      <c r="F54" s="94">
        <f t="shared" si="2"/>
        <v>0.77201834862385321</v>
      </c>
      <c r="G54" s="95" t="str">
        <f t="shared" si="1"/>
        <v>75.4% - 78.9%</v>
      </c>
      <c r="H54" s="270">
        <f>VLOOKUP(A54,T4_TrustBFI_201415!$A:$AD,23,FALSE)+VLOOKUP(A54,T4_TrustBFI_201415!$A:$AD,25,FALSE)+VLOOKUP(A54,T4_TrustBFI_201415!$A:$AD,27,FALSE)+VLOOKUP(A54,T4_TrustBFI_201415!$A:$AD,29,FALSE)</f>
        <v>8</v>
      </c>
      <c r="I54" s="96">
        <f t="shared" si="3"/>
        <v>3.669724770642202E-3</v>
      </c>
      <c r="J54" s="103">
        <f t="shared" si="0"/>
        <v>0</v>
      </c>
      <c r="K54" s="103">
        <v>1</v>
      </c>
      <c r="L54" s="406"/>
      <c r="M54" s="406"/>
    </row>
    <row r="55" spans="1:13" s="77" customFormat="1" x14ac:dyDescent="0.2">
      <c r="A55" s="76" t="s">
        <v>144</v>
      </c>
      <c r="B55" s="76" t="s">
        <v>145</v>
      </c>
      <c r="C55" s="92">
        <f>VLOOKUP(A55,T4_TrustBFI_201415!$A:$F,3,FALSE)+VLOOKUP(A55,T4_TrustBFI_201415!$A:$F,4,FALSE)+VLOOKUP(A55,T4_TrustBFI_201415!$A:$F,5,FALSE)+VLOOKUP(A55,T4_TrustBFI_201415!$A:$F,6,FALSE)</f>
        <v>2322</v>
      </c>
      <c r="D55" s="269">
        <f>VLOOKUP(A55,T4_TrustBFI_201415!$A:$AD,7,FALSE)+VLOOKUP(A55,T4_TrustBFI_201415!$A:$AD,11,FALSE)+VLOOKUP(A55,T4_TrustBFI_201415!$A:$AD,15,FALSE)+VLOOKUP(A55,T4_TrustBFI_201415!$A:$AD,19,FALSE)</f>
        <v>460</v>
      </c>
      <c r="E55" s="76">
        <f>VLOOKUP(A55,T4_TrustBFI_201415!$A:$AD,8,FALSE)+VLOOKUP(A55,T4_TrustBFI_201415!$A:$AD,12,FALSE)+VLOOKUP(A55,T4_TrustBFI_201415!$A:$AD,16,FALSE)+VLOOKUP(A55,T4_TrustBFI_201415!$A:$AD,20,FALSE)</f>
        <v>1861</v>
      </c>
      <c r="F55" s="94">
        <f t="shared" si="2"/>
        <v>0.80146425495262708</v>
      </c>
      <c r="G55" s="95" t="str">
        <f t="shared" si="1"/>
        <v>78.5% - 81.7%</v>
      </c>
      <c r="H55" s="270">
        <f>VLOOKUP(A55,T4_TrustBFI_201415!$A:$AD,23,FALSE)+VLOOKUP(A55,T4_TrustBFI_201415!$A:$AD,25,FALSE)+VLOOKUP(A55,T4_TrustBFI_201415!$A:$AD,27,FALSE)+VLOOKUP(A55,T4_TrustBFI_201415!$A:$AD,29,FALSE)</f>
        <v>1</v>
      </c>
      <c r="I55" s="96">
        <f t="shared" si="3"/>
        <v>4.3066322136089578E-4</v>
      </c>
      <c r="J55" s="103">
        <f t="shared" si="0"/>
        <v>0</v>
      </c>
      <c r="K55" s="103">
        <v>1</v>
      </c>
      <c r="L55" s="406">
        <v>4.5945945945945921E-2</v>
      </c>
      <c r="M55" s="406">
        <v>-7.2683706070287513E-2</v>
      </c>
    </row>
    <row r="56" spans="1:13" s="77" customFormat="1" x14ac:dyDescent="0.2">
      <c r="A56" s="76" t="s">
        <v>146</v>
      </c>
      <c r="B56" s="76" t="s">
        <v>147</v>
      </c>
      <c r="C56" s="92">
        <f>VLOOKUP(A56,T4_TrustBFI_201415!$A:$F,3,FALSE)+VLOOKUP(A56,T4_TrustBFI_201415!$A:$F,4,FALSE)+VLOOKUP(A56,T4_TrustBFI_201415!$A:$F,5,FALSE)+VLOOKUP(A56,T4_TrustBFI_201415!$A:$F,6,FALSE)</f>
        <v>5739</v>
      </c>
      <c r="D56" s="269">
        <f>VLOOKUP(A56,T4_TrustBFI_201415!$A:$AD,7,FALSE)+VLOOKUP(A56,T4_TrustBFI_201415!$A:$AD,11,FALSE)+VLOOKUP(A56,T4_TrustBFI_201415!$A:$AD,15,FALSE)+VLOOKUP(A56,T4_TrustBFI_201415!$A:$AD,19,FALSE)</f>
        <v>508</v>
      </c>
      <c r="E56" s="76">
        <f>VLOOKUP(A56,T4_TrustBFI_201415!$A:$AD,8,FALSE)+VLOOKUP(A56,T4_TrustBFI_201415!$A:$AD,12,FALSE)+VLOOKUP(A56,T4_TrustBFI_201415!$A:$AD,16,FALSE)+VLOOKUP(A56,T4_TrustBFI_201415!$A:$AD,20,FALSE)</f>
        <v>5231</v>
      </c>
      <c r="F56" s="94">
        <f t="shared" si="2"/>
        <v>0.91148283673113784</v>
      </c>
      <c r="G56" s="95" t="str">
        <f t="shared" si="1"/>
        <v>90.4% - 91.9%</v>
      </c>
      <c r="H56" s="270">
        <f>VLOOKUP(A56,T4_TrustBFI_201415!$A:$AD,23,FALSE)+VLOOKUP(A56,T4_TrustBFI_201415!$A:$AD,25,FALSE)+VLOOKUP(A56,T4_TrustBFI_201415!$A:$AD,27,FALSE)+VLOOKUP(A56,T4_TrustBFI_201415!$A:$AD,29,FALSE)</f>
        <v>0</v>
      </c>
      <c r="I56" s="96">
        <f t="shared" si="3"/>
        <v>0</v>
      </c>
      <c r="J56" s="103">
        <f t="shared" si="0"/>
        <v>0</v>
      </c>
      <c r="K56" s="103">
        <v>1</v>
      </c>
      <c r="L56" s="406">
        <v>0.31688848095456623</v>
      </c>
      <c r="M56" s="406">
        <v>-6.5778085511510875E-3</v>
      </c>
    </row>
    <row r="57" spans="1:13" s="77" customFormat="1" x14ac:dyDescent="0.2">
      <c r="A57" s="76" t="s">
        <v>148</v>
      </c>
      <c r="B57" s="76" t="s">
        <v>1351</v>
      </c>
      <c r="C57" s="92">
        <f>VLOOKUP(A57,T4_TrustBFI_201415!$A:$F,3,FALSE)+VLOOKUP(A57,T4_TrustBFI_201415!$A:$F,4,FALSE)+VLOOKUP(A57,T4_TrustBFI_201415!$A:$F,5,FALSE)+VLOOKUP(A57,T4_TrustBFI_201415!$A:$F,6,FALSE)</f>
        <v>5510</v>
      </c>
      <c r="D57" s="269">
        <f>VLOOKUP(A57,T4_TrustBFI_201415!$A:$AD,7,FALSE)+VLOOKUP(A57,T4_TrustBFI_201415!$A:$AD,11,FALSE)+VLOOKUP(A57,T4_TrustBFI_201415!$A:$AD,15,FALSE)+VLOOKUP(A57,T4_TrustBFI_201415!$A:$AD,19,FALSE)</f>
        <v>1853</v>
      </c>
      <c r="E57" s="76">
        <f>VLOOKUP(A57,T4_TrustBFI_201415!$A:$AD,8,FALSE)+VLOOKUP(A57,T4_TrustBFI_201415!$A:$AD,12,FALSE)+VLOOKUP(A57,T4_TrustBFI_201415!$A:$AD,16,FALSE)+VLOOKUP(A57,T4_TrustBFI_201415!$A:$AD,20,FALSE)</f>
        <v>3657</v>
      </c>
      <c r="F57" s="94">
        <f t="shared" si="2"/>
        <v>0.66370235934664246</v>
      </c>
      <c r="G57" s="95" t="str">
        <f t="shared" si="1"/>
        <v>65.1% - 67.6%</v>
      </c>
      <c r="H57" s="270">
        <f>VLOOKUP(A57,T4_TrustBFI_201415!$A:$AD,23,FALSE)+VLOOKUP(A57,T4_TrustBFI_201415!$A:$AD,25,FALSE)+VLOOKUP(A57,T4_TrustBFI_201415!$A:$AD,27,FALSE)+VLOOKUP(A57,T4_TrustBFI_201415!$A:$AD,29,FALSE)</f>
        <v>0</v>
      </c>
      <c r="I57" s="96">
        <f t="shared" si="3"/>
        <v>0</v>
      </c>
      <c r="J57" s="103">
        <f t="shared" si="0"/>
        <v>0</v>
      </c>
      <c r="K57" s="103">
        <v>1</v>
      </c>
      <c r="L57" s="406">
        <v>2.7601641178664593E-2</v>
      </c>
      <c r="M57" s="406">
        <v>-4.1072050121823911E-2</v>
      </c>
    </row>
    <row r="58" spans="1:13" s="77" customFormat="1" x14ac:dyDescent="0.2">
      <c r="A58" s="76" t="s">
        <v>149</v>
      </c>
      <c r="B58" s="76" t="s">
        <v>1439</v>
      </c>
      <c r="C58" s="92">
        <f>VLOOKUP(A58,T4_TrustBFI_201415!$A:$F,3,FALSE)+VLOOKUP(A58,T4_TrustBFI_201415!$A:$F,4,FALSE)+VLOOKUP(A58,T4_TrustBFI_201415!$A:$F,5,FALSE)+VLOOKUP(A58,T4_TrustBFI_201415!$A:$F,6,FALSE)</f>
        <v>8032</v>
      </c>
      <c r="D58" s="269">
        <f>VLOOKUP(A58,T4_TrustBFI_201415!$A:$AD,7,FALSE)+VLOOKUP(A58,T4_TrustBFI_201415!$A:$AD,11,FALSE)+VLOOKUP(A58,T4_TrustBFI_201415!$A:$AD,15,FALSE)+VLOOKUP(A58,T4_TrustBFI_201415!$A:$AD,19,FALSE)</f>
        <v>651</v>
      </c>
      <c r="E58" s="76">
        <f>VLOOKUP(A58,T4_TrustBFI_201415!$A:$AD,8,FALSE)+VLOOKUP(A58,T4_TrustBFI_201415!$A:$AD,12,FALSE)+VLOOKUP(A58,T4_TrustBFI_201415!$A:$AD,16,FALSE)+VLOOKUP(A58,T4_TrustBFI_201415!$A:$AD,20,FALSE)</f>
        <v>6815</v>
      </c>
      <c r="F58" s="94"/>
      <c r="G58" s="95" t="str">
        <f t="shared" si="1"/>
        <v/>
      </c>
      <c r="H58" s="270">
        <f>VLOOKUP(A58,T4_TrustBFI_201415!$A:$AD,23,FALSE)+VLOOKUP(A58,T4_TrustBFI_201415!$A:$AD,25,FALSE)+VLOOKUP(A58,T4_TrustBFI_201415!$A:$AD,27,FALSE)+VLOOKUP(A58,T4_TrustBFI_201415!$A:$AD,29,FALSE)</f>
        <v>566</v>
      </c>
      <c r="I58" s="96">
        <f t="shared" si="3"/>
        <v>7.0468127490039847E-2</v>
      </c>
      <c r="J58" s="103">
        <f t="shared" si="0"/>
        <v>0</v>
      </c>
      <c r="K58" s="103">
        <v>1</v>
      </c>
      <c r="L58" s="406">
        <v>-5.2159546849185778E-2</v>
      </c>
      <c r="M58" s="406">
        <v>-0.21547177183043564</v>
      </c>
    </row>
    <row r="59" spans="1:13" s="77" customFormat="1" x14ac:dyDescent="0.2">
      <c r="A59" s="76" t="s">
        <v>150</v>
      </c>
      <c r="B59" s="76" t="s">
        <v>1352</v>
      </c>
      <c r="C59" s="92">
        <f>VLOOKUP(A59,T4_TrustBFI_201415!$A:$F,3,FALSE)+VLOOKUP(A59,T4_TrustBFI_201415!$A:$F,4,FALSE)+VLOOKUP(A59,T4_TrustBFI_201415!$A:$F,5,FALSE)+VLOOKUP(A59,T4_TrustBFI_201415!$A:$F,6,FALSE)</f>
        <v>3710</v>
      </c>
      <c r="D59" s="269">
        <f>VLOOKUP(A59,T4_TrustBFI_201415!$A:$AD,7,FALSE)+VLOOKUP(A59,T4_TrustBFI_201415!$A:$AD,11,FALSE)+VLOOKUP(A59,T4_TrustBFI_201415!$A:$AD,15,FALSE)+VLOOKUP(A59,T4_TrustBFI_201415!$A:$AD,19,FALSE)</f>
        <v>811</v>
      </c>
      <c r="E59" s="76">
        <f>VLOOKUP(A59,T4_TrustBFI_201415!$A:$AD,8,FALSE)+VLOOKUP(A59,T4_TrustBFI_201415!$A:$AD,12,FALSE)+VLOOKUP(A59,T4_TrustBFI_201415!$A:$AD,16,FALSE)+VLOOKUP(A59,T4_TrustBFI_201415!$A:$AD,20,FALSE)</f>
        <v>2874</v>
      </c>
      <c r="F59" s="94">
        <f t="shared" si="2"/>
        <v>0.77466307277628033</v>
      </c>
      <c r="G59" s="95" t="str">
        <f t="shared" si="1"/>
        <v>76.1% - 78.8%</v>
      </c>
      <c r="H59" s="270">
        <f>VLOOKUP(A59,T4_TrustBFI_201415!$A:$AD,23,FALSE)+VLOOKUP(A59,T4_TrustBFI_201415!$A:$AD,25,FALSE)+VLOOKUP(A59,T4_TrustBFI_201415!$A:$AD,27,FALSE)+VLOOKUP(A59,T4_TrustBFI_201415!$A:$AD,29,FALSE)</f>
        <v>25</v>
      </c>
      <c r="I59" s="96">
        <f t="shared" si="3"/>
        <v>6.7385444743935314E-3</v>
      </c>
      <c r="J59" s="103">
        <f t="shared" si="0"/>
        <v>0</v>
      </c>
      <c r="K59" s="103">
        <v>1</v>
      </c>
      <c r="L59" s="406">
        <v>0.10285374554102256</v>
      </c>
      <c r="M59" s="406">
        <v>2.7416228191636582E-2</v>
      </c>
    </row>
    <row r="60" spans="1:13" s="77" customFormat="1" x14ac:dyDescent="0.2">
      <c r="A60" s="76" t="s">
        <v>151</v>
      </c>
      <c r="B60" s="76" t="s">
        <v>1444</v>
      </c>
      <c r="C60" s="92">
        <f>VLOOKUP(A60,T4_TrustBFI_201415!$A:$F,3,FALSE)+VLOOKUP(A60,T4_TrustBFI_201415!$A:$F,4,FALSE)+VLOOKUP(A60,T4_TrustBFI_201415!$A:$F,5,FALSE)+VLOOKUP(A60,T4_TrustBFI_201415!$A:$F,6,FALSE)</f>
        <v>1301</v>
      </c>
      <c r="D60" s="269">
        <f>VLOOKUP(A60,T4_TrustBFI_201415!$A:$AD,7,FALSE)+VLOOKUP(A60,T4_TrustBFI_201415!$A:$AD,11,FALSE)+VLOOKUP(A60,T4_TrustBFI_201415!$A:$AD,15,FALSE)+VLOOKUP(A60,T4_TrustBFI_201415!$A:$AD,19,FALSE)</f>
        <v>332</v>
      </c>
      <c r="E60" s="76">
        <f>VLOOKUP(A60,T4_TrustBFI_201415!$A:$AD,8,FALSE)+VLOOKUP(A60,T4_TrustBFI_201415!$A:$AD,12,FALSE)+VLOOKUP(A60,T4_TrustBFI_201415!$A:$AD,16,FALSE)+VLOOKUP(A60,T4_TrustBFI_201415!$A:$AD,20,FALSE)</f>
        <v>969</v>
      </c>
      <c r="F60" s="94">
        <f t="shared" si="2"/>
        <v>0.74481168332052272</v>
      </c>
      <c r="G60" s="95" t="str">
        <f t="shared" si="1"/>
        <v>72.0% - 76.8%</v>
      </c>
      <c r="H60" s="270">
        <f>VLOOKUP(A60,T4_TrustBFI_201415!$A:$AD,23,FALSE)+VLOOKUP(A60,T4_TrustBFI_201415!$A:$AD,25,FALSE)+VLOOKUP(A60,T4_TrustBFI_201415!$A:$AD,27,FALSE)+VLOOKUP(A60,T4_TrustBFI_201415!$A:$AD,29,FALSE)</f>
        <v>0</v>
      </c>
      <c r="I60" s="96">
        <f t="shared" si="3"/>
        <v>0</v>
      </c>
      <c r="J60" s="103">
        <f t="shared" si="0"/>
        <v>0</v>
      </c>
      <c r="K60" s="103">
        <v>1</v>
      </c>
      <c r="L60" s="406">
        <v>9.6964586846542966E-2</v>
      </c>
      <c r="M60" s="406">
        <v>7.6923076923085532E-4</v>
      </c>
    </row>
    <row r="61" spans="1:13" s="77" customFormat="1" x14ac:dyDescent="0.2">
      <c r="A61" s="76" t="s">
        <v>152</v>
      </c>
      <c r="B61" s="76" t="s">
        <v>153</v>
      </c>
      <c r="C61" s="92">
        <f>VLOOKUP(A61,T4_TrustBFI_201415!$A:$F,3,FALSE)+VLOOKUP(A61,T4_TrustBFI_201415!$A:$F,4,FALSE)+VLOOKUP(A61,T4_TrustBFI_201415!$A:$F,5,FALSE)+VLOOKUP(A61,T4_TrustBFI_201415!$A:$F,6,FALSE)</f>
        <v>2115</v>
      </c>
      <c r="D61" s="269">
        <f>VLOOKUP(A61,T4_TrustBFI_201415!$A:$AD,7,FALSE)+VLOOKUP(A61,T4_TrustBFI_201415!$A:$AD,11,FALSE)+VLOOKUP(A61,T4_TrustBFI_201415!$A:$AD,15,FALSE)+VLOOKUP(A61,T4_TrustBFI_201415!$A:$AD,19,FALSE)</f>
        <v>595</v>
      </c>
      <c r="E61" s="76">
        <f>VLOOKUP(A61,T4_TrustBFI_201415!$A:$AD,8,FALSE)+VLOOKUP(A61,T4_TrustBFI_201415!$A:$AD,12,FALSE)+VLOOKUP(A61,T4_TrustBFI_201415!$A:$AD,16,FALSE)+VLOOKUP(A61,T4_TrustBFI_201415!$A:$AD,20,FALSE)</f>
        <v>1510</v>
      </c>
      <c r="F61" s="94">
        <f t="shared" si="2"/>
        <v>0.71394799054373526</v>
      </c>
      <c r="G61" s="95" t="str">
        <f t="shared" si="1"/>
        <v>69.4% - 73.3%</v>
      </c>
      <c r="H61" s="270">
        <f>VLOOKUP(A61,T4_TrustBFI_201415!$A:$AD,23,FALSE)+VLOOKUP(A61,T4_TrustBFI_201415!$A:$AD,25,FALSE)+VLOOKUP(A61,T4_TrustBFI_201415!$A:$AD,27,FALSE)+VLOOKUP(A61,T4_TrustBFI_201415!$A:$AD,29,FALSE)</f>
        <v>10</v>
      </c>
      <c r="I61" s="96">
        <f t="shared" si="3"/>
        <v>4.7281323877068557E-3</v>
      </c>
      <c r="J61" s="103">
        <f t="shared" si="0"/>
        <v>0</v>
      </c>
      <c r="K61" s="103">
        <v>1</v>
      </c>
      <c r="L61" s="406">
        <v>-3.5567715458276306E-2</v>
      </c>
      <c r="M61" s="406">
        <v>-8.5998271391529824E-2</v>
      </c>
    </row>
    <row r="62" spans="1:13" s="77" customFormat="1" x14ac:dyDescent="0.2">
      <c r="A62" s="76" t="s">
        <v>154</v>
      </c>
      <c r="B62" s="76" t="s">
        <v>1446</v>
      </c>
      <c r="C62" s="92">
        <f>VLOOKUP(A62,T4_TrustBFI_201415!$A:$F,3,FALSE)+VLOOKUP(A62,T4_TrustBFI_201415!$A:$F,4,FALSE)+VLOOKUP(A62,T4_TrustBFI_201415!$A:$F,5,FALSE)+VLOOKUP(A62,T4_TrustBFI_201415!$A:$F,6,FALSE)</f>
        <v>3525</v>
      </c>
      <c r="D62" s="269">
        <f>VLOOKUP(A62,T4_TrustBFI_201415!$A:$AD,7,FALSE)+VLOOKUP(A62,T4_TrustBFI_201415!$A:$AD,11,FALSE)+VLOOKUP(A62,T4_TrustBFI_201415!$A:$AD,15,FALSE)+VLOOKUP(A62,T4_TrustBFI_201415!$A:$AD,19,FALSE)</f>
        <v>1003</v>
      </c>
      <c r="E62" s="76">
        <f>VLOOKUP(A62,T4_TrustBFI_201415!$A:$AD,8,FALSE)+VLOOKUP(A62,T4_TrustBFI_201415!$A:$AD,12,FALSE)+VLOOKUP(A62,T4_TrustBFI_201415!$A:$AD,16,FALSE)+VLOOKUP(A62,T4_TrustBFI_201415!$A:$AD,20,FALSE)</f>
        <v>2428</v>
      </c>
      <c r="F62" s="94">
        <f t="shared" si="2"/>
        <v>0.68879432624113479</v>
      </c>
      <c r="G62" s="95" t="str">
        <f t="shared" si="1"/>
        <v>67.3% - 70.4%</v>
      </c>
      <c r="H62" s="270">
        <f>VLOOKUP(A62,T4_TrustBFI_201415!$A:$AD,23,FALSE)+VLOOKUP(A62,T4_TrustBFI_201415!$A:$AD,25,FALSE)+VLOOKUP(A62,T4_TrustBFI_201415!$A:$AD,27,FALSE)+VLOOKUP(A62,T4_TrustBFI_201415!$A:$AD,29,FALSE)</f>
        <v>94</v>
      </c>
      <c r="I62" s="96">
        <f t="shared" si="3"/>
        <v>2.6666666666666668E-2</v>
      </c>
      <c r="J62" s="103">
        <f t="shared" si="0"/>
        <v>0</v>
      </c>
      <c r="K62" s="103">
        <v>1</v>
      </c>
      <c r="L62" s="406">
        <v>-8.1598199212155054E-3</v>
      </c>
      <c r="M62" s="406">
        <v>-6.7953463775780043E-2</v>
      </c>
    </row>
    <row r="63" spans="1:13" s="77" customFormat="1" x14ac:dyDescent="0.2">
      <c r="A63" s="76" t="s">
        <v>155</v>
      </c>
      <c r="B63" s="76" t="s">
        <v>1448</v>
      </c>
      <c r="C63" s="92">
        <f>VLOOKUP(A63,T4_TrustBFI_201415!$A:$F,3,FALSE)+VLOOKUP(A63,T4_TrustBFI_201415!$A:$F,4,FALSE)+VLOOKUP(A63,T4_TrustBFI_201415!$A:$F,5,FALSE)+VLOOKUP(A63,T4_TrustBFI_201415!$A:$F,6,FALSE)</f>
        <v>5062</v>
      </c>
      <c r="D63" s="269">
        <f>VLOOKUP(A63,T4_TrustBFI_201415!$A:$AD,7,FALSE)+VLOOKUP(A63,T4_TrustBFI_201415!$A:$AD,11,FALSE)+VLOOKUP(A63,T4_TrustBFI_201415!$A:$AD,15,FALSE)+VLOOKUP(A63,T4_TrustBFI_201415!$A:$AD,19,FALSE)</f>
        <v>484</v>
      </c>
      <c r="E63" s="76">
        <f>VLOOKUP(A63,T4_TrustBFI_201415!$A:$AD,8,FALSE)+VLOOKUP(A63,T4_TrustBFI_201415!$A:$AD,12,FALSE)+VLOOKUP(A63,T4_TrustBFI_201415!$A:$AD,16,FALSE)+VLOOKUP(A63,T4_TrustBFI_201415!$A:$AD,20,FALSE)</f>
        <v>4377</v>
      </c>
      <c r="F63" s="94"/>
      <c r="G63" s="95" t="str">
        <f t="shared" si="1"/>
        <v/>
      </c>
      <c r="H63" s="270">
        <f>VLOOKUP(A63,T4_TrustBFI_201415!$A:$AD,23,FALSE)+VLOOKUP(A63,T4_TrustBFI_201415!$A:$AD,25,FALSE)+VLOOKUP(A63,T4_TrustBFI_201415!$A:$AD,27,FALSE)+VLOOKUP(A63,T4_TrustBFI_201415!$A:$AD,29,FALSE)</f>
        <v>201</v>
      </c>
      <c r="I63" s="96"/>
      <c r="J63" s="103">
        <f t="shared" si="0"/>
        <v>1</v>
      </c>
      <c r="K63" s="103">
        <v>1</v>
      </c>
      <c r="L63" s="406">
        <v>-0.32596537949400795</v>
      </c>
      <c r="M63" s="406">
        <v>-0.64032968594571549</v>
      </c>
    </row>
    <row r="64" spans="1:13" s="77" customFormat="1" x14ac:dyDescent="0.2">
      <c r="A64" s="76" t="s">
        <v>156</v>
      </c>
      <c r="B64" s="76" t="s">
        <v>157</v>
      </c>
      <c r="C64" s="92">
        <f>VLOOKUP(A64,T4_TrustBFI_201415!$A:$F,3,FALSE)+VLOOKUP(A64,T4_TrustBFI_201415!$A:$F,4,FALSE)+VLOOKUP(A64,T4_TrustBFI_201415!$A:$F,5,FALSE)+VLOOKUP(A64,T4_TrustBFI_201415!$A:$F,6,FALSE)</f>
        <v>5738</v>
      </c>
      <c r="D64" s="269">
        <f>VLOOKUP(A64,T4_TrustBFI_201415!$A:$AD,7,FALSE)+VLOOKUP(A64,T4_TrustBFI_201415!$A:$AD,11,FALSE)+VLOOKUP(A64,T4_TrustBFI_201415!$A:$AD,15,FALSE)+VLOOKUP(A64,T4_TrustBFI_201415!$A:$AD,19,FALSE)</f>
        <v>509</v>
      </c>
      <c r="E64" s="76">
        <f>VLOOKUP(A64,T4_TrustBFI_201415!$A:$AD,8,FALSE)+VLOOKUP(A64,T4_TrustBFI_201415!$A:$AD,12,FALSE)+VLOOKUP(A64,T4_TrustBFI_201415!$A:$AD,16,FALSE)+VLOOKUP(A64,T4_TrustBFI_201415!$A:$AD,20,FALSE)</f>
        <v>5068</v>
      </c>
      <c r="F64" s="94">
        <f t="shared" si="2"/>
        <v>0.88323457650749393</v>
      </c>
      <c r="G64" s="95" t="str">
        <f t="shared" si="1"/>
        <v>87.5% - 89.1%</v>
      </c>
      <c r="H64" s="270">
        <f>VLOOKUP(A64,T4_TrustBFI_201415!$A:$AD,23,FALSE)+VLOOKUP(A64,T4_TrustBFI_201415!$A:$AD,25,FALSE)+VLOOKUP(A64,T4_TrustBFI_201415!$A:$AD,27,FALSE)+VLOOKUP(A64,T4_TrustBFI_201415!$A:$AD,29,FALSE)</f>
        <v>161</v>
      </c>
      <c r="I64" s="96">
        <f t="shared" si="3"/>
        <v>2.8058556988497733E-2</v>
      </c>
      <c r="J64" s="103">
        <f t="shared" si="0"/>
        <v>0</v>
      </c>
      <c r="K64" s="103">
        <v>1</v>
      </c>
      <c r="L64" s="406">
        <v>4.4602221008556375E-2</v>
      </c>
      <c r="M64" s="406">
        <v>1.7458100558658263E-3</v>
      </c>
    </row>
    <row r="65" spans="1:13" s="77" customFormat="1" x14ac:dyDescent="0.2">
      <c r="A65" s="76" t="s">
        <v>158</v>
      </c>
      <c r="B65" s="76" t="s">
        <v>1353</v>
      </c>
      <c r="C65" s="92">
        <f>VLOOKUP(A65,T4_TrustBFI_201415!$A:$F,3,FALSE)+VLOOKUP(A65,T4_TrustBFI_201415!$A:$F,4,FALSE)+VLOOKUP(A65,T4_TrustBFI_201415!$A:$F,5,FALSE)+VLOOKUP(A65,T4_TrustBFI_201415!$A:$F,6,FALSE)</f>
        <v>4487</v>
      </c>
      <c r="D65" s="269">
        <f>VLOOKUP(A65,T4_TrustBFI_201415!$A:$AD,7,FALSE)+VLOOKUP(A65,T4_TrustBFI_201415!$A:$AD,11,FALSE)+VLOOKUP(A65,T4_TrustBFI_201415!$A:$AD,15,FALSE)+VLOOKUP(A65,T4_TrustBFI_201415!$A:$AD,19,FALSE)</f>
        <v>1377</v>
      </c>
      <c r="E65" s="76">
        <f>VLOOKUP(A65,T4_TrustBFI_201415!$A:$AD,8,FALSE)+VLOOKUP(A65,T4_TrustBFI_201415!$A:$AD,12,FALSE)+VLOOKUP(A65,T4_TrustBFI_201415!$A:$AD,16,FALSE)+VLOOKUP(A65,T4_TrustBFI_201415!$A:$AD,20,FALSE)</f>
        <v>3110</v>
      </c>
      <c r="F65" s="94">
        <f t="shared" si="2"/>
        <v>0.69311343882326726</v>
      </c>
      <c r="G65" s="95" t="str">
        <f t="shared" si="1"/>
        <v>67.9% - 70.6%</v>
      </c>
      <c r="H65" s="270">
        <f>VLOOKUP(A65,T4_TrustBFI_201415!$A:$AD,23,FALSE)+VLOOKUP(A65,T4_TrustBFI_201415!$A:$AD,25,FALSE)+VLOOKUP(A65,T4_TrustBFI_201415!$A:$AD,27,FALSE)+VLOOKUP(A65,T4_TrustBFI_201415!$A:$AD,29,FALSE)</f>
        <v>0</v>
      </c>
      <c r="I65" s="96">
        <f t="shared" si="3"/>
        <v>0</v>
      </c>
      <c r="J65" s="103">
        <f t="shared" si="0"/>
        <v>0</v>
      </c>
      <c r="K65" s="103">
        <v>1</v>
      </c>
      <c r="L65" s="406">
        <v>2.7949599083619603E-2</v>
      </c>
      <c r="M65" s="406">
        <v>-5.6956704497688082E-2</v>
      </c>
    </row>
    <row r="66" spans="1:13" s="77" customFormat="1" x14ac:dyDescent="0.2">
      <c r="A66" s="76" t="s">
        <v>159</v>
      </c>
      <c r="B66" s="76" t="s">
        <v>160</v>
      </c>
      <c r="C66" s="92">
        <f>VLOOKUP(A66,T4_TrustBFI_201415!$A:$F,3,FALSE)+VLOOKUP(A66,T4_TrustBFI_201415!$A:$F,4,FALSE)+VLOOKUP(A66,T4_TrustBFI_201415!$A:$F,5,FALSE)+VLOOKUP(A66,T4_TrustBFI_201415!$A:$F,6,FALSE)</f>
        <v>9238</v>
      </c>
      <c r="D66" s="269">
        <f>VLOOKUP(A66,T4_TrustBFI_201415!$A:$AD,7,FALSE)+VLOOKUP(A66,T4_TrustBFI_201415!$A:$AD,11,FALSE)+VLOOKUP(A66,T4_TrustBFI_201415!$A:$AD,15,FALSE)+VLOOKUP(A66,T4_TrustBFI_201415!$A:$AD,19,FALSE)</f>
        <v>2758</v>
      </c>
      <c r="E66" s="76">
        <f>VLOOKUP(A66,T4_TrustBFI_201415!$A:$AD,8,FALSE)+VLOOKUP(A66,T4_TrustBFI_201415!$A:$AD,12,FALSE)+VLOOKUP(A66,T4_TrustBFI_201415!$A:$AD,16,FALSE)+VLOOKUP(A66,T4_TrustBFI_201415!$A:$AD,20,FALSE)</f>
        <v>6115</v>
      </c>
      <c r="F66" s="94">
        <f t="shared" si="2"/>
        <v>0.66193981381251354</v>
      </c>
      <c r="G66" s="95" t="str">
        <f t="shared" si="1"/>
        <v>65.2% - 67.2%</v>
      </c>
      <c r="H66" s="270">
        <f>VLOOKUP(A66,T4_TrustBFI_201415!$A:$AD,23,FALSE)+VLOOKUP(A66,T4_TrustBFI_201415!$A:$AD,25,FALSE)+VLOOKUP(A66,T4_TrustBFI_201415!$A:$AD,27,FALSE)+VLOOKUP(A66,T4_TrustBFI_201415!$A:$AD,29,FALSE)</f>
        <v>365</v>
      </c>
      <c r="I66" s="96">
        <f t="shared" si="3"/>
        <v>3.9510716605325825E-2</v>
      </c>
      <c r="J66" s="103">
        <f t="shared" si="0"/>
        <v>0</v>
      </c>
      <c r="K66" s="103">
        <v>1</v>
      </c>
      <c r="L66" s="406">
        <v>-1.6606344475196932E-2</v>
      </c>
      <c r="M66" s="406">
        <v>-1.8903993203058578E-2</v>
      </c>
    </row>
    <row r="67" spans="1:13" s="77" customFormat="1" x14ac:dyDescent="0.2">
      <c r="A67" s="76" t="s">
        <v>161</v>
      </c>
      <c r="B67" s="76" t="s">
        <v>1449</v>
      </c>
      <c r="C67" s="92">
        <f>VLOOKUP(A67,T4_TrustBFI_201415!$A:$F,3,FALSE)+VLOOKUP(A67,T4_TrustBFI_201415!$A:$F,4,FALSE)+VLOOKUP(A67,T4_TrustBFI_201415!$A:$F,5,FALSE)+VLOOKUP(A67,T4_TrustBFI_201415!$A:$F,6,FALSE)</f>
        <v>8008</v>
      </c>
      <c r="D67" s="269">
        <f>VLOOKUP(A67,T4_TrustBFI_201415!$A:$AD,7,FALSE)+VLOOKUP(A67,T4_TrustBFI_201415!$A:$AD,11,FALSE)+VLOOKUP(A67,T4_TrustBFI_201415!$A:$AD,15,FALSE)+VLOOKUP(A67,T4_TrustBFI_201415!$A:$AD,19,FALSE)</f>
        <v>945</v>
      </c>
      <c r="E67" s="76">
        <f>VLOOKUP(A67,T4_TrustBFI_201415!$A:$AD,8,FALSE)+VLOOKUP(A67,T4_TrustBFI_201415!$A:$AD,12,FALSE)+VLOOKUP(A67,T4_TrustBFI_201415!$A:$AD,16,FALSE)+VLOOKUP(A67,T4_TrustBFI_201415!$A:$AD,20,FALSE)</f>
        <v>6125</v>
      </c>
      <c r="F67" s="94"/>
      <c r="G67" s="95" t="str">
        <f t="shared" si="1"/>
        <v/>
      </c>
      <c r="H67" s="270">
        <f>VLOOKUP(A67,T4_TrustBFI_201415!$A:$AD,23,FALSE)+VLOOKUP(A67,T4_TrustBFI_201415!$A:$AD,25,FALSE)+VLOOKUP(A67,T4_TrustBFI_201415!$A:$AD,27,FALSE)+VLOOKUP(A67,T4_TrustBFI_201415!$A:$AD,29,FALSE)</f>
        <v>938</v>
      </c>
      <c r="I67" s="96">
        <f t="shared" si="3"/>
        <v>0.11713286713286714</v>
      </c>
      <c r="J67" s="103">
        <f t="shared" si="0"/>
        <v>0</v>
      </c>
      <c r="K67" s="103">
        <v>1</v>
      </c>
      <c r="L67" s="406">
        <v>0.35866983372921624</v>
      </c>
      <c r="M67" s="406">
        <v>-8.9689666931908607E-2</v>
      </c>
    </row>
    <row r="68" spans="1:13" s="77" customFormat="1" x14ac:dyDescent="0.2">
      <c r="A68" s="76" t="s">
        <v>162</v>
      </c>
      <c r="B68" s="76" t="s">
        <v>163</v>
      </c>
      <c r="C68" s="92">
        <f>VLOOKUP(A68,T4_TrustBFI_201415!$A:$F,3,FALSE)+VLOOKUP(A68,T4_TrustBFI_201415!$A:$F,4,FALSE)+VLOOKUP(A68,T4_TrustBFI_201415!$A:$F,5,FALSE)+VLOOKUP(A68,T4_TrustBFI_201415!$A:$F,6,FALSE)</f>
        <v>8182</v>
      </c>
      <c r="D68" s="269">
        <f>VLOOKUP(A68,T4_TrustBFI_201415!$A:$AD,7,FALSE)+VLOOKUP(A68,T4_TrustBFI_201415!$A:$AD,11,FALSE)+VLOOKUP(A68,T4_TrustBFI_201415!$A:$AD,15,FALSE)+VLOOKUP(A68,T4_TrustBFI_201415!$A:$AD,19,FALSE)</f>
        <v>3892</v>
      </c>
      <c r="E68" s="76">
        <f>VLOOKUP(A68,T4_TrustBFI_201415!$A:$AD,8,FALSE)+VLOOKUP(A68,T4_TrustBFI_201415!$A:$AD,12,FALSE)+VLOOKUP(A68,T4_TrustBFI_201415!$A:$AD,16,FALSE)+VLOOKUP(A68,T4_TrustBFI_201415!$A:$AD,20,FALSE)</f>
        <v>4290</v>
      </c>
      <c r="F68" s="94">
        <f t="shared" si="2"/>
        <v>0.52432168174040572</v>
      </c>
      <c r="G68" s="95" t="str">
        <f t="shared" si="1"/>
        <v>51.3% - 53.5%</v>
      </c>
      <c r="H68" s="270">
        <f>VLOOKUP(A68,T4_TrustBFI_201415!$A:$AD,23,FALSE)+VLOOKUP(A68,T4_TrustBFI_201415!$A:$AD,25,FALSE)+VLOOKUP(A68,T4_TrustBFI_201415!$A:$AD,27,FALSE)+VLOOKUP(A68,T4_TrustBFI_201415!$A:$AD,29,FALSE)</f>
        <v>0</v>
      </c>
      <c r="I68" s="96">
        <f t="shared" si="3"/>
        <v>0</v>
      </c>
      <c r="J68" s="103">
        <f t="shared" si="0"/>
        <v>0</v>
      </c>
      <c r="K68" s="103">
        <v>1</v>
      </c>
      <c r="L68" s="406">
        <v>2.42864296444667E-2</v>
      </c>
      <c r="M68" s="406">
        <v>-0.19737100255051987</v>
      </c>
    </row>
    <row r="69" spans="1:13" s="77" customFormat="1" x14ac:dyDescent="0.2">
      <c r="A69" s="76" t="s">
        <v>1454</v>
      </c>
      <c r="B69" s="76" t="s">
        <v>1520</v>
      </c>
      <c r="C69" s="92">
        <f>VLOOKUP(A69,T4_TrustBFI_201415!$A:$F,3,FALSE)+VLOOKUP(A69,T4_TrustBFI_201415!$A:$F,4,FALSE)+VLOOKUP(A69,T4_TrustBFI_201415!$A:$F,5,FALSE)+VLOOKUP(A69,T4_TrustBFI_201415!$A:$F,6,FALSE)</f>
        <v>3548</v>
      </c>
      <c r="D69" s="269">
        <f>VLOOKUP(A69,T4_TrustBFI_201415!$A:$AD,7,FALSE)+VLOOKUP(A69,T4_TrustBFI_201415!$A:$AD,11,FALSE)+VLOOKUP(A69,T4_TrustBFI_201415!$A:$AD,15,FALSE)+VLOOKUP(A69,T4_TrustBFI_201415!$A:$AD,19,FALSE)</f>
        <v>324</v>
      </c>
      <c r="E69" s="76">
        <f>VLOOKUP(A69,T4_TrustBFI_201415!$A:$AD,8,FALSE)+VLOOKUP(A69,T4_TrustBFI_201415!$A:$AD,12,FALSE)+VLOOKUP(A69,T4_TrustBFI_201415!$A:$AD,16,FALSE)+VLOOKUP(A69,T4_TrustBFI_201415!$A:$AD,20,FALSE)</f>
        <v>3145</v>
      </c>
      <c r="F69" s="94">
        <f t="shared" si="2"/>
        <v>0.88641488162344984</v>
      </c>
      <c r="G69" s="95" t="str">
        <f t="shared" si="1"/>
        <v>87.6% - 89.6%</v>
      </c>
      <c r="H69" s="270">
        <f>VLOOKUP(A69,T4_TrustBFI_201415!$A:$AD,23,FALSE)+VLOOKUP(A69,T4_TrustBFI_201415!$A:$AD,25,FALSE)+VLOOKUP(A69,T4_TrustBFI_201415!$A:$AD,27,FALSE)+VLOOKUP(A69,T4_TrustBFI_201415!$A:$AD,29,FALSE)</f>
        <v>79</v>
      </c>
      <c r="I69" s="96">
        <f t="shared" si="3"/>
        <v>2.2266065388951522E-2</v>
      </c>
      <c r="J69" s="103">
        <f t="shared" si="0"/>
        <v>0</v>
      </c>
      <c r="K69" s="103">
        <v>1</v>
      </c>
      <c r="L69" s="406"/>
      <c r="M69" s="406"/>
    </row>
    <row r="70" spans="1:13" s="77" customFormat="1" x14ac:dyDescent="0.2">
      <c r="A70" s="76" t="s">
        <v>164</v>
      </c>
      <c r="B70" s="76" t="s">
        <v>165</v>
      </c>
      <c r="C70" s="92">
        <f>VLOOKUP(A70,T4_TrustBFI_201415!$A:$F,3,FALSE)+VLOOKUP(A70,T4_TrustBFI_201415!$A:$F,4,FALSE)+VLOOKUP(A70,T4_TrustBFI_201415!$A:$F,5,FALSE)+VLOOKUP(A70,T4_TrustBFI_201415!$A:$F,6,FALSE)</f>
        <v>5137</v>
      </c>
      <c r="D70" s="269">
        <f>VLOOKUP(A70,T4_TrustBFI_201415!$A:$AD,7,FALSE)+VLOOKUP(A70,T4_TrustBFI_201415!$A:$AD,11,FALSE)+VLOOKUP(A70,T4_TrustBFI_201415!$A:$AD,15,FALSE)+VLOOKUP(A70,T4_TrustBFI_201415!$A:$AD,19,FALSE)</f>
        <v>1244</v>
      </c>
      <c r="E70" s="76">
        <f>VLOOKUP(A70,T4_TrustBFI_201415!$A:$AD,8,FALSE)+VLOOKUP(A70,T4_TrustBFI_201415!$A:$AD,12,FALSE)+VLOOKUP(A70,T4_TrustBFI_201415!$A:$AD,16,FALSE)+VLOOKUP(A70,T4_TrustBFI_201415!$A:$AD,20,FALSE)</f>
        <v>3893</v>
      </c>
      <c r="F70" s="94">
        <f t="shared" si="2"/>
        <v>0.7578353124391668</v>
      </c>
      <c r="G70" s="95" t="str">
        <f t="shared" si="1"/>
        <v>74.6% - 76.9%</v>
      </c>
      <c r="H70" s="270">
        <f>VLOOKUP(A70,T4_TrustBFI_201415!$A:$AD,23,FALSE)+VLOOKUP(A70,T4_TrustBFI_201415!$A:$AD,25,FALSE)+VLOOKUP(A70,T4_TrustBFI_201415!$A:$AD,27,FALSE)+VLOOKUP(A70,T4_TrustBFI_201415!$A:$AD,29,FALSE)</f>
        <v>0</v>
      </c>
      <c r="I70" s="96">
        <f t="shared" si="3"/>
        <v>0</v>
      </c>
      <c r="J70" s="103">
        <f t="shared" si="0"/>
        <v>0</v>
      </c>
      <c r="K70" s="103">
        <v>1</v>
      </c>
      <c r="L70" s="406">
        <v>4.304568527918784E-2</v>
      </c>
      <c r="M70" s="406">
        <v>1.2017336485421692E-2</v>
      </c>
    </row>
    <row r="71" spans="1:13" s="77" customFormat="1" x14ac:dyDescent="0.2">
      <c r="A71" s="76" t="s">
        <v>166</v>
      </c>
      <c r="B71" s="76" t="s">
        <v>167</v>
      </c>
      <c r="C71" s="92">
        <f>VLOOKUP(A71,T4_TrustBFI_201415!$A:$F,3,FALSE)+VLOOKUP(A71,T4_TrustBFI_201415!$A:$F,4,FALSE)+VLOOKUP(A71,T4_TrustBFI_201415!$A:$F,5,FALSE)+VLOOKUP(A71,T4_TrustBFI_201415!$A:$F,6,FALSE)</f>
        <v>5708</v>
      </c>
      <c r="D71" s="269">
        <f>VLOOKUP(A71,T4_TrustBFI_201415!$A:$AD,7,FALSE)+VLOOKUP(A71,T4_TrustBFI_201415!$A:$AD,11,FALSE)+VLOOKUP(A71,T4_TrustBFI_201415!$A:$AD,15,FALSE)+VLOOKUP(A71,T4_TrustBFI_201415!$A:$AD,19,FALSE)</f>
        <v>968</v>
      </c>
      <c r="E71" s="76">
        <f>VLOOKUP(A71,T4_TrustBFI_201415!$A:$AD,8,FALSE)+VLOOKUP(A71,T4_TrustBFI_201415!$A:$AD,12,FALSE)+VLOOKUP(A71,T4_TrustBFI_201415!$A:$AD,16,FALSE)+VLOOKUP(A71,T4_TrustBFI_201415!$A:$AD,20,FALSE)</f>
        <v>4626</v>
      </c>
      <c r="F71" s="94">
        <f t="shared" si="2"/>
        <v>0.8104414856341976</v>
      </c>
      <c r="G71" s="95" t="str">
        <f t="shared" si="1"/>
        <v>80.0% - 82.0%</v>
      </c>
      <c r="H71" s="270">
        <f>VLOOKUP(A71,T4_TrustBFI_201415!$A:$AD,23,FALSE)+VLOOKUP(A71,T4_TrustBFI_201415!$A:$AD,25,FALSE)+VLOOKUP(A71,T4_TrustBFI_201415!$A:$AD,27,FALSE)+VLOOKUP(A71,T4_TrustBFI_201415!$A:$AD,29,FALSE)</f>
        <v>114</v>
      </c>
      <c r="I71" s="96">
        <f t="shared" si="3"/>
        <v>1.9971969166082692E-2</v>
      </c>
      <c r="J71" s="103">
        <f t="shared" si="0"/>
        <v>0</v>
      </c>
      <c r="K71" s="103">
        <v>1</v>
      </c>
      <c r="L71" s="406">
        <v>0.1019305019305019</v>
      </c>
      <c r="M71" s="406">
        <v>2.1840315073397676E-2</v>
      </c>
    </row>
    <row r="72" spans="1:13" s="77" customFormat="1" x14ac:dyDescent="0.2">
      <c r="A72" s="76" t="s">
        <v>168</v>
      </c>
      <c r="B72" s="76" t="s">
        <v>1354</v>
      </c>
      <c r="C72" s="92">
        <f>VLOOKUP(A72,T4_TrustBFI_201415!$A:$F,3,FALSE)+VLOOKUP(A72,T4_TrustBFI_201415!$A:$F,4,FALSE)+VLOOKUP(A72,T4_TrustBFI_201415!$A:$F,5,FALSE)+VLOOKUP(A72,T4_TrustBFI_201415!$A:$F,6,FALSE)</f>
        <v>4762</v>
      </c>
      <c r="D72" s="269">
        <f>VLOOKUP(A72,T4_TrustBFI_201415!$A:$AD,7,FALSE)+VLOOKUP(A72,T4_TrustBFI_201415!$A:$AD,11,FALSE)+VLOOKUP(A72,T4_TrustBFI_201415!$A:$AD,15,FALSE)+VLOOKUP(A72,T4_TrustBFI_201415!$A:$AD,19,FALSE)</f>
        <v>1499</v>
      </c>
      <c r="E72" s="76">
        <f>VLOOKUP(A72,T4_TrustBFI_201415!$A:$AD,8,FALSE)+VLOOKUP(A72,T4_TrustBFI_201415!$A:$AD,12,FALSE)+VLOOKUP(A72,T4_TrustBFI_201415!$A:$AD,16,FALSE)+VLOOKUP(A72,T4_TrustBFI_201415!$A:$AD,20,FALSE)</f>
        <v>3239</v>
      </c>
      <c r="F72" s="94">
        <f t="shared" si="2"/>
        <v>0.68017639647207051</v>
      </c>
      <c r="G72" s="95" t="str">
        <f t="shared" si="1"/>
        <v>66.7% - 69.3%</v>
      </c>
      <c r="H72" s="270">
        <f>VLOOKUP(A72,T4_TrustBFI_201415!$A:$AD,23,FALSE)+VLOOKUP(A72,T4_TrustBFI_201415!$A:$AD,25,FALSE)+VLOOKUP(A72,T4_TrustBFI_201415!$A:$AD,27,FALSE)+VLOOKUP(A72,T4_TrustBFI_201415!$A:$AD,29,FALSE)</f>
        <v>24</v>
      </c>
      <c r="I72" s="96">
        <f t="shared" si="3"/>
        <v>5.03989920201596E-3</v>
      </c>
      <c r="J72" s="103">
        <f t="shared" si="0"/>
        <v>0</v>
      </c>
      <c r="K72" s="103">
        <v>1</v>
      </c>
      <c r="L72" s="406">
        <v>4.843681197710259E-2</v>
      </c>
      <c r="M72" s="406">
        <v>-8.1935608251397674E-2</v>
      </c>
    </row>
    <row r="73" spans="1:13" s="77" customFormat="1" x14ac:dyDescent="0.2">
      <c r="A73" s="76" t="s">
        <v>169</v>
      </c>
      <c r="B73" s="76" t="s">
        <v>170</v>
      </c>
      <c r="C73" s="92">
        <f>VLOOKUP(A73,T4_TrustBFI_201415!$A:$F,3,FALSE)+VLOOKUP(A73,T4_TrustBFI_201415!$A:$F,4,FALSE)+VLOOKUP(A73,T4_TrustBFI_201415!$A:$F,5,FALSE)+VLOOKUP(A73,T4_TrustBFI_201415!$A:$F,6,FALSE)</f>
        <v>2781</v>
      </c>
      <c r="D73" s="269">
        <f>VLOOKUP(A73,T4_TrustBFI_201415!$A:$AD,7,FALSE)+VLOOKUP(A73,T4_TrustBFI_201415!$A:$AD,11,FALSE)+VLOOKUP(A73,T4_TrustBFI_201415!$A:$AD,15,FALSE)+VLOOKUP(A73,T4_TrustBFI_201415!$A:$AD,19,FALSE)</f>
        <v>783</v>
      </c>
      <c r="E73" s="76">
        <f>VLOOKUP(A73,T4_TrustBFI_201415!$A:$AD,8,FALSE)+VLOOKUP(A73,T4_TrustBFI_201415!$A:$AD,12,FALSE)+VLOOKUP(A73,T4_TrustBFI_201415!$A:$AD,16,FALSE)+VLOOKUP(A73,T4_TrustBFI_201415!$A:$AD,20,FALSE)</f>
        <v>1998</v>
      </c>
      <c r="F73" s="94">
        <f t="shared" si="2"/>
        <v>0.71844660194174759</v>
      </c>
      <c r="G73" s="95" t="str">
        <f t="shared" si="1"/>
        <v>70.1% - 73.5%</v>
      </c>
      <c r="H73" s="270">
        <f>VLOOKUP(A73,T4_TrustBFI_201415!$A:$AD,23,FALSE)+VLOOKUP(A73,T4_TrustBFI_201415!$A:$AD,25,FALSE)+VLOOKUP(A73,T4_TrustBFI_201415!$A:$AD,27,FALSE)+VLOOKUP(A73,T4_TrustBFI_201415!$A:$AD,29,FALSE)</f>
        <v>0</v>
      </c>
      <c r="I73" s="96">
        <f t="shared" si="3"/>
        <v>0</v>
      </c>
      <c r="J73" s="103">
        <f t="shared" si="0"/>
        <v>0</v>
      </c>
      <c r="K73" s="103">
        <v>1</v>
      </c>
      <c r="L73" s="406">
        <v>5.0226586102719128E-2</v>
      </c>
      <c r="M73" s="406">
        <v>-1.2428977272727293E-2</v>
      </c>
    </row>
    <row r="74" spans="1:13" s="77" customFormat="1" x14ac:dyDescent="0.2">
      <c r="A74" s="76" t="s">
        <v>171</v>
      </c>
      <c r="B74" s="76" t="s">
        <v>172</v>
      </c>
      <c r="C74" s="92">
        <f>VLOOKUP(A74,T4_TrustBFI_201415!$A:$F,3,FALSE)+VLOOKUP(A74,T4_TrustBFI_201415!$A:$F,4,FALSE)+VLOOKUP(A74,T4_TrustBFI_201415!$A:$F,5,FALSE)+VLOOKUP(A74,T4_TrustBFI_201415!$A:$F,6,FALSE)</f>
        <v>4626</v>
      </c>
      <c r="D74" s="269">
        <f>VLOOKUP(A74,T4_TrustBFI_201415!$A:$AD,7,FALSE)+VLOOKUP(A74,T4_TrustBFI_201415!$A:$AD,11,FALSE)+VLOOKUP(A74,T4_TrustBFI_201415!$A:$AD,15,FALSE)+VLOOKUP(A74,T4_TrustBFI_201415!$A:$AD,19,FALSE)</f>
        <v>1026</v>
      </c>
      <c r="E74" s="76">
        <f>VLOOKUP(A74,T4_TrustBFI_201415!$A:$AD,8,FALSE)+VLOOKUP(A74,T4_TrustBFI_201415!$A:$AD,12,FALSE)+VLOOKUP(A74,T4_TrustBFI_201415!$A:$AD,16,FALSE)+VLOOKUP(A74,T4_TrustBFI_201415!$A:$AD,20,FALSE)</f>
        <v>3499</v>
      </c>
      <c r="F74" s="94">
        <f t="shared" si="2"/>
        <v>0.75637699956766102</v>
      </c>
      <c r="G74" s="95" t="str">
        <f t="shared" si="1"/>
        <v>74.4% - 76.9%</v>
      </c>
      <c r="H74" s="270">
        <f>VLOOKUP(A74,T4_TrustBFI_201415!$A:$AD,23,FALSE)+VLOOKUP(A74,T4_TrustBFI_201415!$A:$AD,25,FALSE)+VLOOKUP(A74,T4_TrustBFI_201415!$A:$AD,27,FALSE)+VLOOKUP(A74,T4_TrustBFI_201415!$A:$AD,29,FALSE)</f>
        <v>101</v>
      </c>
      <c r="I74" s="96">
        <f t="shared" si="3"/>
        <v>2.1833117163856462E-2</v>
      </c>
      <c r="J74" s="103">
        <f t="shared" ref="J74:J137" si="4">IF(L74&lt;-10%,1,IF(M74&gt;20%,1,0))</f>
        <v>0</v>
      </c>
      <c r="K74" s="103">
        <v>1</v>
      </c>
      <c r="L74" s="406">
        <v>0.20218295218295212</v>
      </c>
      <c r="M74" s="406">
        <v>6.540764624596962E-2</v>
      </c>
    </row>
    <row r="75" spans="1:13" s="77" customFormat="1" x14ac:dyDescent="0.2">
      <c r="A75" s="76" t="s">
        <v>173</v>
      </c>
      <c r="B75" s="76" t="s">
        <v>1445</v>
      </c>
      <c r="C75" s="92">
        <f>VLOOKUP(A75,T4_TrustBFI_201415!$A:$F,3,FALSE)+VLOOKUP(A75,T4_TrustBFI_201415!$A:$F,4,FALSE)+VLOOKUP(A75,T4_TrustBFI_201415!$A:$F,5,FALSE)+VLOOKUP(A75,T4_TrustBFI_201415!$A:$F,6,FALSE)</f>
        <v>958</v>
      </c>
      <c r="D75" s="269">
        <f>VLOOKUP(A75,T4_TrustBFI_201415!$A:$AD,7,FALSE)+VLOOKUP(A75,T4_TrustBFI_201415!$A:$AD,11,FALSE)+VLOOKUP(A75,T4_TrustBFI_201415!$A:$AD,15,FALSE)+VLOOKUP(A75,T4_TrustBFI_201415!$A:$AD,19,FALSE)</f>
        <v>268</v>
      </c>
      <c r="E75" s="76">
        <f>VLOOKUP(A75,T4_TrustBFI_201415!$A:$AD,8,FALSE)+VLOOKUP(A75,T4_TrustBFI_201415!$A:$AD,12,FALSE)+VLOOKUP(A75,T4_TrustBFI_201415!$A:$AD,16,FALSE)+VLOOKUP(A75,T4_TrustBFI_201415!$A:$AD,20,FALSE)</f>
        <v>690</v>
      </c>
      <c r="F75" s="94">
        <f t="shared" ref="F75:F138" si="5">E75/C75</f>
        <v>0.72025052192066807</v>
      </c>
      <c r="G75" s="95" t="str">
        <f t="shared" ref="G75:G138" si="6">IF(ISNUMBER(F75),TEXT(((2*E75)+(1.96^2)-(1.96*((1.96^2)+(4*E75*(100%-F75)))^0.5))/(2*(C75+(1.96^2))),"0.0%")&amp;" - "&amp;TEXT(((2*E75)+(1.96^2)+(1.96*((1.96^2)+(4*E75*(100%-F75)))^0.5))/(2*(C75+(1.96^2))),"0.0%"),"")</f>
        <v>69.1% - 74.8%</v>
      </c>
      <c r="H75" s="270">
        <f>VLOOKUP(A75,T4_TrustBFI_201415!$A:$AD,23,FALSE)+VLOOKUP(A75,T4_TrustBFI_201415!$A:$AD,25,FALSE)+VLOOKUP(A75,T4_TrustBFI_201415!$A:$AD,27,FALSE)+VLOOKUP(A75,T4_TrustBFI_201415!$A:$AD,29,FALSE)</f>
        <v>0</v>
      </c>
      <c r="I75" s="96">
        <f t="shared" ref="I75:I138" si="7">H75/C75</f>
        <v>0</v>
      </c>
      <c r="J75" s="103">
        <f t="shared" si="4"/>
        <v>0</v>
      </c>
      <c r="K75" s="103">
        <v>1</v>
      </c>
      <c r="L75" s="406"/>
      <c r="M75" s="406"/>
    </row>
    <row r="76" spans="1:13" s="77" customFormat="1" x14ac:dyDescent="0.2">
      <c r="A76" s="76" t="s">
        <v>174</v>
      </c>
      <c r="B76" s="76" t="s">
        <v>175</v>
      </c>
      <c r="C76" s="92">
        <f>VLOOKUP(A76,T4_TrustBFI_201415!$A:$F,3,FALSE)+VLOOKUP(A76,T4_TrustBFI_201415!$A:$F,4,FALSE)+VLOOKUP(A76,T4_TrustBFI_201415!$A:$F,5,FALSE)+VLOOKUP(A76,T4_TrustBFI_201415!$A:$F,6,FALSE)</f>
        <v>6325</v>
      </c>
      <c r="D76" s="269">
        <f>VLOOKUP(A76,T4_TrustBFI_201415!$A:$AD,7,FALSE)+VLOOKUP(A76,T4_TrustBFI_201415!$A:$AD,11,FALSE)+VLOOKUP(A76,T4_TrustBFI_201415!$A:$AD,15,FALSE)+VLOOKUP(A76,T4_TrustBFI_201415!$A:$AD,19,FALSE)</f>
        <v>2218</v>
      </c>
      <c r="E76" s="76">
        <f>VLOOKUP(A76,T4_TrustBFI_201415!$A:$AD,8,FALSE)+VLOOKUP(A76,T4_TrustBFI_201415!$A:$AD,12,FALSE)+VLOOKUP(A76,T4_TrustBFI_201415!$A:$AD,16,FALSE)+VLOOKUP(A76,T4_TrustBFI_201415!$A:$AD,20,FALSE)</f>
        <v>4107</v>
      </c>
      <c r="F76" s="94">
        <f t="shared" si="5"/>
        <v>0.6493280632411067</v>
      </c>
      <c r="G76" s="95" t="str">
        <f t="shared" si="6"/>
        <v>63.7% - 66.1%</v>
      </c>
      <c r="H76" s="270">
        <f>VLOOKUP(A76,T4_TrustBFI_201415!$A:$AD,23,FALSE)+VLOOKUP(A76,T4_TrustBFI_201415!$A:$AD,25,FALSE)+VLOOKUP(A76,T4_TrustBFI_201415!$A:$AD,27,FALSE)+VLOOKUP(A76,T4_TrustBFI_201415!$A:$AD,29,FALSE)</f>
        <v>0</v>
      </c>
      <c r="I76" s="96">
        <f t="shared" si="7"/>
        <v>0</v>
      </c>
      <c r="J76" s="103">
        <f t="shared" si="4"/>
        <v>0</v>
      </c>
      <c r="K76" s="103">
        <v>1</v>
      </c>
      <c r="L76" s="406">
        <v>-4.2971705250416048E-2</v>
      </c>
      <c r="M76" s="406">
        <v>-8.293460925039875E-2</v>
      </c>
    </row>
    <row r="77" spans="1:13" s="77" customFormat="1" x14ac:dyDescent="0.2">
      <c r="A77" s="76" t="s">
        <v>176</v>
      </c>
      <c r="B77" s="76" t="s">
        <v>177</v>
      </c>
      <c r="C77" s="92">
        <f>VLOOKUP(A77,T4_TrustBFI_201415!$A:$F,3,FALSE)+VLOOKUP(A77,T4_TrustBFI_201415!$A:$F,4,FALSE)+VLOOKUP(A77,T4_TrustBFI_201415!$A:$F,5,FALSE)+VLOOKUP(A77,T4_TrustBFI_201415!$A:$F,6,FALSE)</f>
        <v>3682</v>
      </c>
      <c r="D77" s="269">
        <f>VLOOKUP(A77,T4_TrustBFI_201415!$A:$AD,7,FALSE)+VLOOKUP(A77,T4_TrustBFI_201415!$A:$AD,11,FALSE)+VLOOKUP(A77,T4_TrustBFI_201415!$A:$AD,15,FALSE)+VLOOKUP(A77,T4_TrustBFI_201415!$A:$AD,19,FALSE)</f>
        <v>580</v>
      </c>
      <c r="E77" s="76">
        <f>VLOOKUP(A77,T4_TrustBFI_201415!$A:$AD,8,FALSE)+VLOOKUP(A77,T4_TrustBFI_201415!$A:$AD,12,FALSE)+VLOOKUP(A77,T4_TrustBFI_201415!$A:$AD,16,FALSE)+VLOOKUP(A77,T4_TrustBFI_201415!$A:$AD,20,FALSE)</f>
        <v>2678</v>
      </c>
      <c r="F77" s="94"/>
      <c r="G77" s="95" t="str">
        <f t="shared" si="6"/>
        <v/>
      </c>
      <c r="H77" s="270">
        <f>VLOOKUP(A77,T4_TrustBFI_201415!$A:$AD,23,FALSE)+VLOOKUP(A77,T4_TrustBFI_201415!$A:$AD,25,FALSE)+VLOOKUP(A77,T4_TrustBFI_201415!$A:$AD,27,FALSE)+VLOOKUP(A77,T4_TrustBFI_201415!$A:$AD,29,FALSE)</f>
        <v>424</v>
      </c>
      <c r="I77" s="96">
        <f t="shared" si="7"/>
        <v>0.11515480717001629</v>
      </c>
      <c r="J77" s="103">
        <f t="shared" si="4"/>
        <v>0</v>
      </c>
      <c r="K77" s="103">
        <v>1</v>
      </c>
      <c r="L77" s="406">
        <v>3.1950672645739919E-2</v>
      </c>
      <c r="M77" s="406">
        <v>-1.0215053763440896E-2</v>
      </c>
    </row>
    <row r="78" spans="1:13" s="77" customFormat="1" x14ac:dyDescent="0.2">
      <c r="A78" s="76" t="s">
        <v>178</v>
      </c>
      <c r="B78" s="76" t="s">
        <v>1355</v>
      </c>
      <c r="C78" s="92">
        <f>VLOOKUP(A78,T4_TrustBFI_201415!$A:$F,3,FALSE)+VLOOKUP(A78,T4_TrustBFI_201415!$A:$F,4,FALSE)+VLOOKUP(A78,T4_TrustBFI_201415!$A:$F,5,FALSE)+VLOOKUP(A78,T4_TrustBFI_201415!$A:$F,6,FALSE)</f>
        <v>5825</v>
      </c>
      <c r="D78" s="269">
        <f>VLOOKUP(A78,T4_TrustBFI_201415!$A:$AD,7,FALSE)+VLOOKUP(A78,T4_TrustBFI_201415!$A:$AD,11,FALSE)+VLOOKUP(A78,T4_TrustBFI_201415!$A:$AD,15,FALSE)+VLOOKUP(A78,T4_TrustBFI_201415!$A:$AD,19,FALSE)</f>
        <v>1061</v>
      </c>
      <c r="E78" s="76">
        <f>VLOOKUP(A78,T4_TrustBFI_201415!$A:$AD,8,FALSE)+VLOOKUP(A78,T4_TrustBFI_201415!$A:$AD,12,FALSE)+VLOOKUP(A78,T4_TrustBFI_201415!$A:$AD,16,FALSE)+VLOOKUP(A78,T4_TrustBFI_201415!$A:$AD,20,FALSE)</f>
        <v>4764</v>
      </c>
      <c r="F78" s="94">
        <f t="shared" si="5"/>
        <v>0.8178540772532189</v>
      </c>
      <c r="G78" s="95" t="str">
        <f t="shared" si="6"/>
        <v>80.8% - 82.8%</v>
      </c>
      <c r="H78" s="270">
        <f>VLOOKUP(A78,T4_TrustBFI_201415!$A:$AD,23,FALSE)+VLOOKUP(A78,T4_TrustBFI_201415!$A:$AD,25,FALSE)+VLOOKUP(A78,T4_TrustBFI_201415!$A:$AD,27,FALSE)+VLOOKUP(A78,T4_TrustBFI_201415!$A:$AD,29,FALSE)</f>
        <v>0</v>
      </c>
      <c r="I78" s="96">
        <f t="shared" si="7"/>
        <v>0</v>
      </c>
      <c r="J78" s="103">
        <f t="shared" si="4"/>
        <v>0</v>
      </c>
      <c r="K78" s="103">
        <v>1</v>
      </c>
      <c r="L78" s="406">
        <v>-1.2209598100729191E-2</v>
      </c>
      <c r="M78" s="406">
        <v>-8.0650252525252486E-2</v>
      </c>
    </row>
    <row r="79" spans="1:13" s="77" customFormat="1" x14ac:dyDescent="0.2">
      <c r="A79" s="76" t="s">
        <v>179</v>
      </c>
      <c r="B79" s="76" t="s">
        <v>180</v>
      </c>
      <c r="C79" s="92">
        <f>VLOOKUP(A79,T4_TrustBFI_201415!$A:$F,3,FALSE)+VLOOKUP(A79,T4_TrustBFI_201415!$A:$F,4,FALSE)+VLOOKUP(A79,T4_TrustBFI_201415!$A:$F,5,FALSE)+VLOOKUP(A79,T4_TrustBFI_201415!$A:$F,6,FALSE)</f>
        <v>6264</v>
      </c>
      <c r="D79" s="269">
        <f>VLOOKUP(A79,T4_TrustBFI_201415!$A:$AD,7,FALSE)+VLOOKUP(A79,T4_TrustBFI_201415!$A:$AD,11,FALSE)+VLOOKUP(A79,T4_TrustBFI_201415!$A:$AD,15,FALSE)+VLOOKUP(A79,T4_TrustBFI_201415!$A:$AD,19,FALSE)</f>
        <v>1162</v>
      </c>
      <c r="E79" s="76">
        <f>VLOOKUP(A79,T4_TrustBFI_201415!$A:$AD,8,FALSE)+VLOOKUP(A79,T4_TrustBFI_201415!$A:$AD,12,FALSE)+VLOOKUP(A79,T4_TrustBFI_201415!$A:$AD,16,FALSE)+VLOOKUP(A79,T4_TrustBFI_201415!$A:$AD,20,FALSE)</f>
        <v>4979</v>
      </c>
      <c r="F79" s="94">
        <f t="shared" si="5"/>
        <v>0.79485951468710092</v>
      </c>
      <c r="G79" s="95" t="str">
        <f t="shared" si="6"/>
        <v>78.5% - 80.5%</v>
      </c>
      <c r="H79" s="270">
        <f>VLOOKUP(A79,T4_TrustBFI_201415!$A:$AD,23,FALSE)+VLOOKUP(A79,T4_TrustBFI_201415!$A:$AD,25,FALSE)+VLOOKUP(A79,T4_TrustBFI_201415!$A:$AD,27,FALSE)+VLOOKUP(A79,T4_TrustBFI_201415!$A:$AD,29,FALSE)</f>
        <v>123</v>
      </c>
      <c r="I79" s="96">
        <f t="shared" si="7"/>
        <v>1.9636015325670497E-2</v>
      </c>
      <c r="J79" s="103">
        <f t="shared" si="4"/>
        <v>0</v>
      </c>
      <c r="K79" s="103">
        <v>1</v>
      </c>
      <c r="L79" s="406">
        <v>3.6853068418523094E-3</v>
      </c>
      <c r="M79" s="406">
        <v>-0.14461286358049974</v>
      </c>
    </row>
    <row r="80" spans="1:13" s="77" customFormat="1" x14ac:dyDescent="0.2">
      <c r="A80" s="76" t="s">
        <v>181</v>
      </c>
      <c r="B80" s="76" t="s">
        <v>182</v>
      </c>
      <c r="C80" s="92">
        <f>VLOOKUP(A80,T4_TrustBFI_201415!$A:$F,3,FALSE)+VLOOKUP(A80,T4_TrustBFI_201415!$A:$F,4,FALSE)+VLOOKUP(A80,T4_TrustBFI_201415!$A:$F,5,FALSE)+VLOOKUP(A80,T4_TrustBFI_201415!$A:$F,6,FALSE)</f>
        <v>2998</v>
      </c>
      <c r="D80" s="269">
        <f>VLOOKUP(A80,T4_TrustBFI_201415!$A:$AD,7,FALSE)+VLOOKUP(A80,T4_TrustBFI_201415!$A:$AD,11,FALSE)+VLOOKUP(A80,T4_TrustBFI_201415!$A:$AD,15,FALSE)+VLOOKUP(A80,T4_TrustBFI_201415!$A:$AD,19,FALSE)</f>
        <v>1063</v>
      </c>
      <c r="E80" s="76">
        <f>VLOOKUP(A80,T4_TrustBFI_201415!$A:$AD,8,FALSE)+VLOOKUP(A80,T4_TrustBFI_201415!$A:$AD,12,FALSE)+VLOOKUP(A80,T4_TrustBFI_201415!$A:$AD,16,FALSE)+VLOOKUP(A80,T4_TrustBFI_201415!$A:$AD,20,FALSE)</f>
        <v>1935</v>
      </c>
      <c r="F80" s="94">
        <f t="shared" si="5"/>
        <v>0.64543028685790527</v>
      </c>
      <c r="G80" s="95" t="str">
        <f t="shared" si="6"/>
        <v>62.8% - 66.2%</v>
      </c>
      <c r="H80" s="270">
        <f>VLOOKUP(A80,T4_TrustBFI_201415!$A:$AD,23,FALSE)+VLOOKUP(A80,T4_TrustBFI_201415!$A:$AD,25,FALSE)+VLOOKUP(A80,T4_TrustBFI_201415!$A:$AD,27,FALSE)+VLOOKUP(A80,T4_TrustBFI_201415!$A:$AD,29,FALSE)</f>
        <v>0</v>
      </c>
      <c r="I80" s="96">
        <f t="shared" si="7"/>
        <v>0</v>
      </c>
      <c r="J80" s="103">
        <f t="shared" si="4"/>
        <v>0</v>
      </c>
      <c r="K80" s="103">
        <v>1</v>
      </c>
      <c r="L80" s="406">
        <v>1.7305734645402193E-2</v>
      </c>
      <c r="M80" s="406">
        <v>-6.4294631710362093E-2</v>
      </c>
    </row>
    <row r="81" spans="1:13" s="77" customFormat="1" x14ac:dyDescent="0.2">
      <c r="A81" s="76" t="s">
        <v>183</v>
      </c>
      <c r="B81" s="76" t="s">
        <v>184</v>
      </c>
      <c r="C81" s="92">
        <f>VLOOKUP(A81,T4_TrustBFI_201415!$A:$F,3,FALSE)+VLOOKUP(A81,T4_TrustBFI_201415!$A:$F,4,FALSE)+VLOOKUP(A81,T4_TrustBFI_201415!$A:$F,5,FALSE)+VLOOKUP(A81,T4_TrustBFI_201415!$A:$F,6,FALSE)</f>
        <v>5007</v>
      </c>
      <c r="D81" s="269">
        <f>VLOOKUP(A81,T4_TrustBFI_201415!$A:$AD,7,FALSE)+VLOOKUP(A81,T4_TrustBFI_201415!$A:$AD,11,FALSE)+VLOOKUP(A81,T4_TrustBFI_201415!$A:$AD,15,FALSE)+VLOOKUP(A81,T4_TrustBFI_201415!$A:$AD,19,FALSE)</f>
        <v>382</v>
      </c>
      <c r="E81" s="76">
        <f>VLOOKUP(A81,T4_TrustBFI_201415!$A:$AD,8,FALSE)+VLOOKUP(A81,T4_TrustBFI_201415!$A:$AD,12,FALSE)+VLOOKUP(A81,T4_TrustBFI_201415!$A:$AD,16,FALSE)+VLOOKUP(A81,T4_TrustBFI_201415!$A:$AD,20,FALSE)</f>
        <v>4468</v>
      </c>
      <c r="F81" s="94"/>
      <c r="G81" s="95" t="str">
        <f t="shared" si="6"/>
        <v/>
      </c>
      <c r="H81" s="270">
        <f>VLOOKUP(A81,T4_TrustBFI_201415!$A:$AD,23,FALSE)+VLOOKUP(A81,T4_TrustBFI_201415!$A:$AD,25,FALSE)+VLOOKUP(A81,T4_TrustBFI_201415!$A:$AD,27,FALSE)+VLOOKUP(A81,T4_TrustBFI_201415!$A:$AD,29,FALSE)</f>
        <v>157</v>
      </c>
      <c r="I81" s="96"/>
      <c r="J81" s="103">
        <f t="shared" si="4"/>
        <v>1</v>
      </c>
      <c r="K81" s="103">
        <v>1</v>
      </c>
      <c r="L81" s="406">
        <v>0.53494788473329247</v>
      </c>
      <c r="M81" s="406">
        <v>0.21381818181818191</v>
      </c>
    </row>
    <row r="82" spans="1:13" s="77" customFormat="1" x14ac:dyDescent="0.2">
      <c r="A82" s="76" t="s">
        <v>185</v>
      </c>
      <c r="B82" s="76" t="s">
        <v>1356</v>
      </c>
      <c r="C82" s="92">
        <f>VLOOKUP(A82,T4_TrustBFI_201415!$A:$F,3,FALSE)+VLOOKUP(A82,T4_TrustBFI_201415!$A:$F,4,FALSE)+VLOOKUP(A82,T4_TrustBFI_201415!$A:$F,5,FALSE)+VLOOKUP(A82,T4_TrustBFI_201415!$A:$F,6,FALSE)</f>
        <v>3097</v>
      </c>
      <c r="D82" s="269">
        <f>VLOOKUP(A82,T4_TrustBFI_201415!$A:$AD,7,FALSE)+VLOOKUP(A82,T4_TrustBFI_201415!$A:$AD,11,FALSE)+VLOOKUP(A82,T4_TrustBFI_201415!$A:$AD,15,FALSE)+VLOOKUP(A82,T4_TrustBFI_201415!$A:$AD,19,FALSE)</f>
        <v>1477</v>
      </c>
      <c r="E82" s="76">
        <f>VLOOKUP(A82,T4_TrustBFI_201415!$A:$AD,8,FALSE)+VLOOKUP(A82,T4_TrustBFI_201415!$A:$AD,12,FALSE)+VLOOKUP(A82,T4_TrustBFI_201415!$A:$AD,16,FALSE)+VLOOKUP(A82,T4_TrustBFI_201415!$A:$AD,20,FALSE)</f>
        <v>1619</v>
      </c>
      <c r="F82" s="94">
        <f t="shared" si="5"/>
        <v>0.52276396512754275</v>
      </c>
      <c r="G82" s="95" t="str">
        <f t="shared" si="6"/>
        <v>50.5% - 54.0%</v>
      </c>
      <c r="H82" s="270">
        <f>VLOOKUP(A82,T4_TrustBFI_201415!$A:$AD,23,FALSE)+VLOOKUP(A82,T4_TrustBFI_201415!$A:$AD,25,FALSE)+VLOOKUP(A82,T4_TrustBFI_201415!$A:$AD,27,FALSE)+VLOOKUP(A82,T4_TrustBFI_201415!$A:$AD,29,FALSE)</f>
        <v>1</v>
      </c>
      <c r="I82" s="96">
        <f t="shared" si="7"/>
        <v>3.2289312237649337E-4</v>
      </c>
      <c r="J82" s="103">
        <f t="shared" si="4"/>
        <v>0</v>
      </c>
      <c r="K82" s="103">
        <v>1</v>
      </c>
      <c r="L82" s="406">
        <v>-2.1794061907770002E-2</v>
      </c>
      <c r="M82" s="406">
        <v>-0.15034293552812072</v>
      </c>
    </row>
    <row r="83" spans="1:13" s="77" customFormat="1" x14ac:dyDescent="0.2">
      <c r="A83" s="76" t="s">
        <v>186</v>
      </c>
      <c r="B83" s="76" t="s">
        <v>1518</v>
      </c>
      <c r="C83" s="92">
        <f>VLOOKUP(A83,T4_TrustBFI_201415!$A:$F,3,FALSE)+VLOOKUP(A83,T4_TrustBFI_201415!$A:$F,4,FALSE)+VLOOKUP(A83,T4_TrustBFI_201415!$A:$F,5,FALSE)+VLOOKUP(A83,T4_TrustBFI_201415!$A:$F,6,FALSE)</f>
        <v>2359</v>
      </c>
      <c r="D83" s="269">
        <f>VLOOKUP(A83,T4_TrustBFI_201415!$A:$AD,7,FALSE)+VLOOKUP(A83,T4_TrustBFI_201415!$A:$AD,11,FALSE)+VLOOKUP(A83,T4_TrustBFI_201415!$A:$AD,15,FALSE)+VLOOKUP(A83,T4_TrustBFI_201415!$A:$AD,19,FALSE)</f>
        <v>225</v>
      </c>
      <c r="E83" s="76">
        <f>VLOOKUP(A83,T4_TrustBFI_201415!$A:$AD,8,FALSE)+VLOOKUP(A83,T4_TrustBFI_201415!$A:$AD,12,FALSE)+VLOOKUP(A83,T4_TrustBFI_201415!$A:$AD,16,FALSE)+VLOOKUP(A83,T4_TrustBFI_201415!$A:$AD,20,FALSE)</f>
        <v>2120</v>
      </c>
      <c r="F83" s="94">
        <f t="shared" si="5"/>
        <v>0.89868588384908865</v>
      </c>
      <c r="G83" s="95" t="str">
        <f t="shared" si="6"/>
        <v>88.6% - 91.0%</v>
      </c>
      <c r="H83" s="270">
        <f>VLOOKUP(A83,T4_TrustBFI_201415!$A:$AD,23,FALSE)+VLOOKUP(A83,T4_TrustBFI_201415!$A:$AD,25,FALSE)+VLOOKUP(A83,T4_TrustBFI_201415!$A:$AD,27,FALSE)+VLOOKUP(A83,T4_TrustBFI_201415!$A:$AD,29,FALSE)</f>
        <v>14</v>
      </c>
      <c r="I83" s="96">
        <f t="shared" si="7"/>
        <v>5.9347181008902079E-3</v>
      </c>
      <c r="J83" s="103">
        <f t="shared" si="4"/>
        <v>0</v>
      </c>
      <c r="K83" s="103">
        <v>1</v>
      </c>
      <c r="L83" s="406"/>
      <c r="M83" s="406"/>
    </row>
    <row r="84" spans="1:13" s="77" customFormat="1" x14ac:dyDescent="0.2">
      <c r="A84" s="76" t="s">
        <v>187</v>
      </c>
      <c r="B84" s="76" t="s">
        <v>188</v>
      </c>
      <c r="C84" s="92">
        <f>VLOOKUP(A84,T4_TrustBFI_201415!$A:$F,3,FALSE)+VLOOKUP(A84,T4_TrustBFI_201415!$A:$F,4,FALSE)+VLOOKUP(A84,T4_TrustBFI_201415!$A:$F,5,FALSE)+VLOOKUP(A84,T4_TrustBFI_201415!$A:$F,6,FALSE)</f>
        <v>4614</v>
      </c>
      <c r="D84" s="269">
        <f>VLOOKUP(A84,T4_TrustBFI_201415!$A:$AD,7,FALSE)+VLOOKUP(A84,T4_TrustBFI_201415!$A:$AD,11,FALSE)+VLOOKUP(A84,T4_TrustBFI_201415!$A:$AD,15,FALSE)+VLOOKUP(A84,T4_TrustBFI_201415!$A:$AD,19,FALSE)</f>
        <v>914</v>
      </c>
      <c r="E84" s="76">
        <f>VLOOKUP(A84,T4_TrustBFI_201415!$A:$AD,8,FALSE)+VLOOKUP(A84,T4_TrustBFI_201415!$A:$AD,12,FALSE)+VLOOKUP(A84,T4_TrustBFI_201415!$A:$AD,16,FALSE)+VLOOKUP(A84,T4_TrustBFI_201415!$A:$AD,20,FALSE)</f>
        <v>3594</v>
      </c>
      <c r="F84" s="94">
        <f t="shared" si="5"/>
        <v>0.77893368010403119</v>
      </c>
      <c r="G84" s="95" t="str">
        <f t="shared" si="6"/>
        <v>76.7% - 79.1%</v>
      </c>
      <c r="H84" s="270">
        <f>VLOOKUP(A84,T4_TrustBFI_201415!$A:$AD,23,FALSE)+VLOOKUP(A84,T4_TrustBFI_201415!$A:$AD,25,FALSE)+VLOOKUP(A84,T4_TrustBFI_201415!$A:$AD,27,FALSE)+VLOOKUP(A84,T4_TrustBFI_201415!$A:$AD,29,FALSE)</f>
        <v>106</v>
      </c>
      <c r="I84" s="96">
        <f t="shared" si="7"/>
        <v>2.2973558734286952E-2</v>
      </c>
      <c r="J84" s="103">
        <f t="shared" si="4"/>
        <v>0</v>
      </c>
      <c r="K84" s="103">
        <v>1</v>
      </c>
      <c r="L84" s="406">
        <v>0.1755414012738854</v>
      </c>
      <c r="M84" s="406">
        <v>4.6021310360462531E-2</v>
      </c>
    </row>
    <row r="85" spans="1:13" s="77" customFormat="1" x14ac:dyDescent="0.2">
      <c r="A85" s="76" t="s">
        <v>189</v>
      </c>
      <c r="B85" s="76" t="s">
        <v>1357</v>
      </c>
      <c r="C85" s="92">
        <f>VLOOKUP(A85,T4_TrustBFI_201415!$A:$F,3,FALSE)+VLOOKUP(A85,T4_TrustBFI_201415!$A:$F,4,FALSE)+VLOOKUP(A85,T4_TrustBFI_201415!$A:$F,5,FALSE)+VLOOKUP(A85,T4_TrustBFI_201415!$A:$F,6,FALSE)</f>
        <v>1431</v>
      </c>
      <c r="D85" s="269">
        <f>VLOOKUP(A85,T4_TrustBFI_201415!$A:$AD,7,FALSE)+VLOOKUP(A85,T4_TrustBFI_201415!$A:$AD,11,FALSE)+VLOOKUP(A85,T4_TrustBFI_201415!$A:$AD,15,FALSE)+VLOOKUP(A85,T4_TrustBFI_201415!$A:$AD,19,FALSE)</f>
        <v>286</v>
      </c>
      <c r="E85" s="76">
        <f>VLOOKUP(A85,T4_TrustBFI_201415!$A:$AD,8,FALSE)+VLOOKUP(A85,T4_TrustBFI_201415!$A:$AD,12,FALSE)+VLOOKUP(A85,T4_TrustBFI_201415!$A:$AD,16,FALSE)+VLOOKUP(A85,T4_TrustBFI_201415!$A:$AD,20,FALSE)</f>
        <v>1094</v>
      </c>
      <c r="F85" s="94">
        <f t="shared" si="5"/>
        <v>0.76450034940600975</v>
      </c>
      <c r="G85" s="95" t="str">
        <f t="shared" si="6"/>
        <v>74.2% - 78.6%</v>
      </c>
      <c r="H85" s="270">
        <f>VLOOKUP(A85,T4_TrustBFI_201415!$A:$AD,23,FALSE)+VLOOKUP(A85,T4_TrustBFI_201415!$A:$AD,25,FALSE)+VLOOKUP(A85,T4_TrustBFI_201415!$A:$AD,27,FALSE)+VLOOKUP(A85,T4_TrustBFI_201415!$A:$AD,29,FALSE)</f>
        <v>51</v>
      </c>
      <c r="I85" s="96">
        <f t="shared" si="7"/>
        <v>3.5639412997903561E-2</v>
      </c>
      <c r="J85" s="103">
        <f t="shared" si="4"/>
        <v>0</v>
      </c>
      <c r="K85" s="103">
        <v>1</v>
      </c>
      <c r="L85" s="406">
        <v>-5.1689860834990053E-2</v>
      </c>
      <c r="M85" s="406">
        <v>-0.27800201816347125</v>
      </c>
    </row>
    <row r="86" spans="1:13" s="77" customFormat="1" x14ac:dyDescent="0.2">
      <c r="A86" s="76" t="s">
        <v>190</v>
      </c>
      <c r="B86" s="76" t="s">
        <v>1358</v>
      </c>
      <c r="C86" s="92">
        <f>VLOOKUP(A86,T4_TrustBFI_201415!$A:$F,3,FALSE)+VLOOKUP(A86,T4_TrustBFI_201415!$A:$F,4,FALSE)+VLOOKUP(A86,T4_TrustBFI_201415!$A:$F,5,FALSE)+VLOOKUP(A86,T4_TrustBFI_201415!$A:$F,6,FALSE)</f>
        <v>4584</v>
      </c>
      <c r="D86" s="269">
        <f>VLOOKUP(A86,T4_TrustBFI_201415!$A:$AD,7,FALSE)+VLOOKUP(A86,T4_TrustBFI_201415!$A:$AD,11,FALSE)+VLOOKUP(A86,T4_TrustBFI_201415!$A:$AD,15,FALSE)+VLOOKUP(A86,T4_TrustBFI_201415!$A:$AD,19,FALSE)</f>
        <v>1564</v>
      </c>
      <c r="E86" s="76">
        <f>VLOOKUP(A86,T4_TrustBFI_201415!$A:$AD,8,FALSE)+VLOOKUP(A86,T4_TrustBFI_201415!$A:$AD,12,FALSE)+VLOOKUP(A86,T4_TrustBFI_201415!$A:$AD,16,FALSE)+VLOOKUP(A86,T4_TrustBFI_201415!$A:$AD,20,FALSE)</f>
        <v>2971</v>
      </c>
      <c r="F86" s="94">
        <f t="shared" si="5"/>
        <v>0.64812390924956365</v>
      </c>
      <c r="G86" s="95" t="str">
        <f t="shared" si="6"/>
        <v>63.4% - 66.2%</v>
      </c>
      <c r="H86" s="270">
        <f>VLOOKUP(A86,T4_TrustBFI_201415!$A:$AD,23,FALSE)+VLOOKUP(A86,T4_TrustBFI_201415!$A:$AD,25,FALSE)+VLOOKUP(A86,T4_TrustBFI_201415!$A:$AD,27,FALSE)+VLOOKUP(A86,T4_TrustBFI_201415!$A:$AD,29,FALSE)</f>
        <v>49</v>
      </c>
      <c r="I86" s="96">
        <f t="shared" si="7"/>
        <v>1.0689354275741711E-2</v>
      </c>
      <c r="J86" s="103">
        <f t="shared" si="4"/>
        <v>0</v>
      </c>
      <c r="K86" s="103">
        <v>1</v>
      </c>
      <c r="L86" s="406">
        <v>3.1271091113610705E-2</v>
      </c>
      <c r="M86" s="406">
        <v>-2.4680851063829778E-2</v>
      </c>
    </row>
    <row r="87" spans="1:13" s="77" customFormat="1" x14ac:dyDescent="0.2">
      <c r="A87" s="76" t="s">
        <v>191</v>
      </c>
      <c r="B87" s="76" t="s">
        <v>192</v>
      </c>
      <c r="C87" s="92">
        <f>VLOOKUP(A87,T4_TrustBFI_201415!$A:$F,3,FALSE)+VLOOKUP(A87,T4_TrustBFI_201415!$A:$F,4,FALSE)+VLOOKUP(A87,T4_TrustBFI_201415!$A:$F,5,FALSE)+VLOOKUP(A87,T4_TrustBFI_201415!$A:$F,6,FALSE)</f>
        <v>2265</v>
      </c>
      <c r="D87" s="269">
        <f>VLOOKUP(A87,T4_TrustBFI_201415!$A:$AD,7,FALSE)+VLOOKUP(A87,T4_TrustBFI_201415!$A:$AD,11,FALSE)+VLOOKUP(A87,T4_TrustBFI_201415!$A:$AD,15,FALSE)+VLOOKUP(A87,T4_TrustBFI_201415!$A:$AD,19,FALSE)</f>
        <v>831</v>
      </c>
      <c r="E87" s="76">
        <f>VLOOKUP(A87,T4_TrustBFI_201415!$A:$AD,8,FALSE)+VLOOKUP(A87,T4_TrustBFI_201415!$A:$AD,12,FALSE)+VLOOKUP(A87,T4_TrustBFI_201415!$A:$AD,16,FALSE)+VLOOKUP(A87,T4_TrustBFI_201415!$A:$AD,20,FALSE)</f>
        <v>1434</v>
      </c>
      <c r="F87" s="94"/>
      <c r="G87" s="95" t="str">
        <f t="shared" si="6"/>
        <v/>
      </c>
      <c r="H87" s="270">
        <f>VLOOKUP(A87,T4_TrustBFI_201415!$A:$AD,23,FALSE)+VLOOKUP(A87,T4_TrustBFI_201415!$A:$AD,25,FALSE)+VLOOKUP(A87,T4_TrustBFI_201415!$A:$AD,27,FALSE)+VLOOKUP(A87,T4_TrustBFI_201415!$A:$AD,29,FALSE)</f>
        <v>0</v>
      </c>
      <c r="I87" s="96"/>
      <c r="J87" s="103">
        <f t="shared" si="4"/>
        <v>1</v>
      </c>
      <c r="K87" s="103">
        <v>1</v>
      </c>
      <c r="L87" s="406">
        <v>-0.10615627466456201</v>
      </c>
      <c r="M87" s="406">
        <v>-0.2590775269872424</v>
      </c>
    </row>
    <row r="88" spans="1:13" s="77" customFormat="1" x14ac:dyDescent="0.2">
      <c r="A88" s="76" t="s">
        <v>193</v>
      </c>
      <c r="B88" s="76" t="s">
        <v>194</v>
      </c>
      <c r="C88" s="92">
        <f>VLOOKUP(A88,T4_TrustBFI_201415!$A:$F,3,FALSE)+VLOOKUP(A88,T4_TrustBFI_201415!$A:$F,4,FALSE)+VLOOKUP(A88,T4_TrustBFI_201415!$A:$F,5,FALSE)+VLOOKUP(A88,T4_TrustBFI_201415!$A:$F,6,FALSE)</f>
        <v>9557</v>
      </c>
      <c r="D88" s="269">
        <f>VLOOKUP(A88,T4_TrustBFI_201415!$A:$AD,7,FALSE)+VLOOKUP(A88,T4_TrustBFI_201415!$A:$AD,11,FALSE)+VLOOKUP(A88,T4_TrustBFI_201415!$A:$AD,15,FALSE)+VLOOKUP(A88,T4_TrustBFI_201415!$A:$AD,19,FALSE)</f>
        <v>2533</v>
      </c>
      <c r="E88" s="76">
        <f>VLOOKUP(A88,T4_TrustBFI_201415!$A:$AD,8,FALSE)+VLOOKUP(A88,T4_TrustBFI_201415!$A:$AD,12,FALSE)+VLOOKUP(A88,T4_TrustBFI_201415!$A:$AD,16,FALSE)+VLOOKUP(A88,T4_TrustBFI_201415!$A:$AD,20,FALSE)</f>
        <v>6929</v>
      </c>
      <c r="F88" s="94">
        <f t="shared" si="5"/>
        <v>0.72501831118551852</v>
      </c>
      <c r="G88" s="95" t="str">
        <f t="shared" si="6"/>
        <v>71.6% - 73.4%</v>
      </c>
      <c r="H88" s="270">
        <f>VLOOKUP(A88,T4_TrustBFI_201415!$A:$AD,23,FALSE)+VLOOKUP(A88,T4_TrustBFI_201415!$A:$AD,25,FALSE)+VLOOKUP(A88,T4_TrustBFI_201415!$A:$AD,27,FALSE)+VLOOKUP(A88,T4_TrustBFI_201415!$A:$AD,29,FALSE)</f>
        <v>95</v>
      </c>
      <c r="I88" s="96">
        <f t="shared" si="7"/>
        <v>9.9403578528827041E-3</v>
      </c>
      <c r="J88" s="103">
        <f t="shared" si="4"/>
        <v>0</v>
      </c>
      <c r="K88" s="103">
        <v>1</v>
      </c>
      <c r="L88" s="406">
        <v>-1.3623696975952115E-2</v>
      </c>
      <c r="M88" s="406">
        <v>-6.8700058468134872E-2</v>
      </c>
    </row>
    <row r="89" spans="1:13" s="77" customFormat="1" x14ac:dyDescent="0.2">
      <c r="A89" s="76" t="s">
        <v>195</v>
      </c>
      <c r="B89" s="76" t="s">
        <v>196</v>
      </c>
      <c r="C89" s="92">
        <f>VLOOKUP(A89,T4_TrustBFI_201415!$A:$F,3,FALSE)+VLOOKUP(A89,T4_TrustBFI_201415!$A:$F,4,FALSE)+VLOOKUP(A89,T4_TrustBFI_201415!$A:$F,5,FALSE)+VLOOKUP(A89,T4_TrustBFI_201415!$A:$F,6,FALSE)</f>
        <v>8264</v>
      </c>
      <c r="D89" s="269">
        <f>VLOOKUP(A89,T4_TrustBFI_201415!$A:$AD,7,FALSE)+VLOOKUP(A89,T4_TrustBFI_201415!$A:$AD,11,FALSE)+VLOOKUP(A89,T4_TrustBFI_201415!$A:$AD,15,FALSE)+VLOOKUP(A89,T4_TrustBFI_201415!$A:$AD,19,FALSE)</f>
        <v>1420</v>
      </c>
      <c r="E89" s="76">
        <f>VLOOKUP(A89,T4_TrustBFI_201415!$A:$AD,8,FALSE)+VLOOKUP(A89,T4_TrustBFI_201415!$A:$AD,12,FALSE)+VLOOKUP(A89,T4_TrustBFI_201415!$A:$AD,16,FALSE)+VLOOKUP(A89,T4_TrustBFI_201415!$A:$AD,20,FALSE)</f>
        <v>6732</v>
      </c>
      <c r="F89" s="94">
        <f t="shared" si="5"/>
        <v>0.81461761858664083</v>
      </c>
      <c r="G89" s="95" t="str">
        <f t="shared" si="6"/>
        <v>80.6% - 82.3%</v>
      </c>
      <c r="H89" s="270">
        <f>VLOOKUP(A89,T4_TrustBFI_201415!$A:$AD,23,FALSE)+VLOOKUP(A89,T4_TrustBFI_201415!$A:$AD,25,FALSE)+VLOOKUP(A89,T4_TrustBFI_201415!$A:$AD,27,FALSE)+VLOOKUP(A89,T4_TrustBFI_201415!$A:$AD,29,FALSE)</f>
        <v>112</v>
      </c>
      <c r="I89" s="96">
        <f t="shared" si="7"/>
        <v>1.3552758954501452E-2</v>
      </c>
      <c r="J89" s="103">
        <f t="shared" si="4"/>
        <v>0</v>
      </c>
      <c r="K89" s="103">
        <v>1</v>
      </c>
      <c r="L89" s="406">
        <v>0.20011617775196044</v>
      </c>
      <c r="M89" s="406">
        <v>-0.13019682138722244</v>
      </c>
    </row>
    <row r="90" spans="1:13" s="77" customFormat="1" x14ac:dyDescent="0.2">
      <c r="A90" s="76" t="s">
        <v>197</v>
      </c>
      <c r="B90" s="76" t="s">
        <v>198</v>
      </c>
      <c r="C90" s="92">
        <f>VLOOKUP(A90,T4_TrustBFI_201415!$A:$F,3,FALSE)+VLOOKUP(A90,T4_TrustBFI_201415!$A:$F,4,FALSE)+VLOOKUP(A90,T4_TrustBFI_201415!$A:$F,5,FALSE)+VLOOKUP(A90,T4_TrustBFI_201415!$A:$F,6,FALSE)</f>
        <v>9637</v>
      </c>
      <c r="D90" s="269">
        <f>VLOOKUP(A90,T4_TrustBFI_201415!$A:$AD,7,FALSE)+VLOOKUP(A90,T4_TrustBFI_201415!$A:$AD,11,FALSE)+VLOOKUP(A90,T4_TrustBFI_201415!$A:$AD,15,FALSE)+VLOOKUP(A90,T4_TrustBFI_201415!$A:$AD,19,FALSE)</f>
        <v>3071</v>
      </c>
      <c r="E90" s="76">
        <f>VLOOKUP(A90,T4_TrustBFI_201415!$A:$AD,8,FALSE)+VLOOKUP(A90,T4_TrustBFI_201415!$A:$AD,12,FALSE)+VLOOKUP(A90,T4_TrustBFI_201415!$A:$AD,16,FALSE)+VLOOKUP(A90,T4_TrustBFI_201415!$A:$AD,20,FALSE)</f>
        <v>6284</v>
      </c>
      <c r="F90" s="94">
        <f t="shared" si="5"/>
        <v>0.65207014631109261</v>
      </c>
      <c r="G90" s="95" t="str">
        <f t="shared" si="6"/>
        <v>64.3% - 66.2%</v>
      </c>
      <c r="H90" s="270">
        <f>VLOOKUP(A90,T4_TrustBFI_201415!$A:$AD,23,FALSE)+VLOOKUP(A90,T4_TrustBFI_201415!$A:$AD,25,FALSE)+VLOOKUP(A90,T4_TrustBFI_201415!$A:$AD,27,FALSE)+VLOOKUP(A90,T4_TrustBFI_201415!$A:$AD,29,FALSE)</f>
        <v>282</v>
      </c>
      <c r="I90" s="96">
        <f t="shared" si="7"/>
        <v>2.9262218532738405E-2</v>
      </c>
      <c r="J90" s="103">
        <f t="shared" si="4"/>
        <v>0</v>
      </c>
      <c r="K90" s="103">
        <v>1</v>
      </c>
      <c r="L90" s="406">
        <v>1.3567522086663786E-2</v>
      </c>
      <c r="M90" s="406">
        <v>-0.10579590464942545</v>
      </c>
    </row>
    <row r="91" spans="1:13" s="77" customFormat="1" x14ac:dyDescent="0.2">
      <c r="A91" s="76" t="s">
        <v>199</v>
      </c>
      <c r="B91" s="76" t="s">
        <v>200</v>
      </c>
      <c r="C91" s="92">
        <f>VLOOKUP(A91,T4_TrustBFI_201415!$A:$F,3,FALSE)+VLOOKUP(A91,T4_TrustBFI_201415!$A:$F,4,FALSE)+VLOOKUP(A91,T4_TrustBFI_201415!$A:$F,5,FALSE)+VLOOKUP(A91,T4_TrustBFI_201415!$A:$F,6,FALSE)</f>
        <v>4887</v>
      </c>
      <c r="D91" s="269">
        <f>VLOOKUP(A91,T4_TrustBFI_201415!$A:$AD,7,FALSE)+VLOOKUP(A91,T4_TrustBFI_201415!$A:$AD,11,FALSE)+VLOOKUP(A91,T4_TrustBFI_201415!$A:$AD,15,FALSE)+VLOOKUP(A91,T4_TrustBFI_201415!$A:$AD,19,FALSE)</f>
        <v>1165</v>
      </c>
      <c r="E91" s="76">
        <f>VLOOKUP(A91,T4_TrustBFI_201415!$A:$AD,8,FALSE)+VLOOKUP(A91,T4_TrustBFI_201415!$A:$AD,12,FALSE)+VLOOKUP(A91,T4_TrustBFI_201415!$A:$AD,16,FALSE)+VLOOKUP(A91,T4_TrustBFI_201415!$A:$AD,20,FALSE)</f>
        <v>3606</v>
      </c>
      <c r="F91" s="94">
        <f t="shared" si="5"/>
        <v>0.73787599754450584</v>
      </c>
      <c r="G91" s="95" t="str">
        <f t="shared" si="6"/>
        <v>72.5% - 75.0%</v>
      </c>
      <c r="H91" s="270">
        <f>VLOOKUP(A91,T4_TrustBFI_201415!$A:$AD,23,FALSE)+VLOOKUP(A91,T4_TrustBFI_201415!$A:$AD,25,FALSE)+VLOOKUP(A91,T4_TrustBFI_201415!$A:$AD,27,FALSE)+VLOOKUP(A91,T4_TrustBFI_201415!$A:$AD,29,FALSE)</f>
        <v>116</v>
      </c>
      <c r="I91" s="96">
        <f t="shared" si="7"/>
        <v>2.3736443625946388E-2</v>
      </c>
      <c r="J91" s="103">
        <f t="shared" si="4"/>
        <v>0</v>
      </c>
      <c r="K91" s="103">
        <v>1</v>
      </c>
      <c r="L91" s="406">
        <v>0.21476510067114085</v>
      </c>
      <c r="M91" s="406">
        <v>3.4504657070279388E-2</v>
      </c>
    </row>
    <row r="92" spans="1:13" s="77" customFormat="1" x14ac:dyDescent="0.2">
      <c r="A92" s="76" t="s">
        <v>201</v>
      </c>
      <c r="B92" s="76" t="s">
        <v>202</v>
      </c>
      <c r="C92" s="92">
        <f>VLOOKUP(A92,T4_TrustBFI_201415!$A:$F,3,FALSE)+VLOOKUP(A92,T4_TrustBFI_201415!$A:$F,4,FALSE)+VLOOKUP(A92,T4_TrustBFI_201415!$A:$F,5,FALSE)+VLOOKUP(A92,T4_TrustBFI_201415!$A:$F,6,FALSE)</f>
        <v>4314</v>
      </c>
      <c r="D92" s="269">
        <f>VLOOKUP(A92,T4_TrustBFI_201415!$A:$AD,7,FALSE)+VLOOKUP(A92,T4_TrustBFI_201415!$A:$AD,11,FALSE)+VLOOKUP(A92,T4_TrustBFI_201415!$A:$AD,15,FALSE)+VLOOKUP(A92,T4_TrustBFI_201415!$A:$AD,19,FALSE)</f>
        <v>1044</v>
      </c>
      <c r="E92" s="76">
        <f>VLOOKUP(A92,T4_TrustBFI_201415!$A:$AD,8,FALSE)+VLOOKUP(A92,T4_TrustBFI_201415!$A:$AD,12,FALSE)+VLOOKUP(A92,T4_TrustBFI_201415!$A:$AD,16,FALSE)+VLOOKUP(A92,T4_TrustBFI_201415!$A:$AD,20,FALSE)</f>
        <v>3200</v>
      </c>
      <c r="F92" s="94">
        <f t="shared" si="5"/>
        <v>0.74177097821047755</v>
      </c>
      <c r="G92" s="95" t="str">
        <f t="shared" si="6"/>
        <v>72.8% - 75.5%</v>
      </c>
      <c r="H92" s="270">
        <f>VLOOKUP(A92,T4_TrustBFI_201415!$A:$AD,23,FALSE)+VLOOKUP(A92,T4_TrustBFI_201415!$A:$AD,25,FALSE)+VLOOKUP(A92,T4_TrustBFI_201415!$A:$AD,27,FALSE)+VLOOKUP(A92,T4_TrustBFI_201415!$A:$AD,29,FALSE)</f>
        <v>70</v>
      </c>
      <c r="I92" s="96">
        <f t="shared" si="7"/>
        <v>1.6226240148354196E-2</v>
      </c>
      <c r="J92" s="103">
        <f t="shared" si="4"/>
        <v>0</v>
      </c>
      <c r="K92" s="103">
        <v>1</v>
      </c>
      <c r="L92" s="406">
        <v>0.13287815126050417</v>
      </c>
      <c r="M92" s="406">
        <v>-7.4447543445612552E-2</v>
      </c>
    </row>
    <row r="93" spans="1:13" s="77" customFormat="1" x14ac:dyDescent="0.2">
      <c r="A93" s="76" t="s">
        <v>203</v>
      </c>
      <c r="B93" s="76" t="s">
        <v>1359</v>
      </c>
      <c r="C93" s="92">
        <f>VLOOKUP(A93,T4_TrustBFI_201415!$A:$F,3,FALSE)+VLOOKUP(A93,T4_TrustBFI_201415!$A:$F,4,FALSE)+VLOOKUP(A93,T4_TrustBFI_201415!$A:$F,5,FALSE)+VLOOKUP(A93,T4_TrustBFI_201415!$A:$F,6,FALSE)</f>
        <v>4520</v>
      </c>
      <c r="D93" s="269">
        <f>VLOOKUP(A93,T4_TrustBFI_201415!$A:$AD,7,FALSE)+VLOOKUP(A93,T4_TrustBFI_201415!$A:$AD,11,FALSE)+VLOOKUP(A93,T4_TrustBFI_201415!$A:$AD,15,FALSE)+VLOOKUP(A93,T4_TrustBFI_201415!$A:$AD,19,FALSE)</f>
        <v>874</v>
      </c>
      <c r="E93" s="76">
        <f>VLOOKUP(A93,T4_TrustBFI_201415!$A:$AD,8,FALSE)+VLOOKUP(A93,T4_TrustBFI_201415!$A:$AD,12,FALSE)+VLOOKUP(A93,T4_TrustBFI_201415!$A:$AD,16,FALSE)+VLOOKUP(A93,T4_TrustBFI_201415!$A:$AD,20,FALSE)</f>
        <v>3615</v>
      </c>
      <c r="F93" s="94">
        <f t="shared" si="5"/>
        <v>0.7997787610619469</v>
      </c>
      <c r="G93" s="95" t="str">
        <f t="shared" si="6"/>
        <v>78.8% - 81.1%</v>
      </c>
      <c r="H93" s="270">
        <f>VLOOKUP(A93,T4_TrustBFI_201415!$A:$AD,23,FALSE)+VLOOKUP(A93,T4_TrustBFI_201415!$A:$AD,25,FALSE)+VLOOKUP(A93,T4_TrustBFI_201415!$A:$AD,27,FALSE)+VLOOKUP(A93,T4_TrustBFI_201415!$A:$AD,29,FALSE)</f>
        <v>31</v>
      </c>
      <c r="I93" s="96">
        <f t="shared" si="7"/>
        <v>6.8584070796460176E-3</v>
      </c>
      <c r="J93" s="103">
        <f t="shared" si="4"/>
        <v>0</v>
      </c>
      <c r="K93" s="103">
        <v>1</v>
      </c>
      <c r="L93" s="406">
        <v>2.8207461328480399E-2</v>
      </c>
      <c r="M93" s="406">
        <v>-3.5218783351120608E-2</v>
      </c>
    </row>
    <row r="94" spans="1:13" s="77" customFormat="1" x14ac:dyDescent="0.2">
      <c r="A94" s="76" t="s">
        <v>204</v>
      </c>
      <c r="B94" s="76" t="s">
        <v>205</v>
      </c>
      <c r="C94" s="92">
        <f>VLOOKUP(A94,T4_TrustBFI_201415!$A:$F,3,FALSE)+VLOOKUP(A94,T4_TrustBFI_201415!$A:$F,4,FALSE)+VLOOKUP(A94,T4_TrustBFI_201415!$A:$F,5,FALSE)+VLOOKUP(A94,T4_TrustBFI_201415!$A:$F,6,FALSE)</f>
        <v>5968</v>
      </c>
      <c r="D94" s="269">
        <f>VLOOKUP(A94,T4_TrustBFI_201415!$A:$AD,7,FALSE)+VLOOKUP(A94,T4_TrustBFI_201415!$A:$AD,11,FALSE)+VLOOKUP(A94,T4_TrustBFI_201415!$A:$AD,15,FALSE)+VLOOKUP(A94,T4_TrustBFI_201415!$A:$AD,19,FALSE)</f>
        <v>1500</v>
      </c>
      <c r="E94" s="76">
        <f>VLOOKUP(A94,T4_TrustBFI_201415!$A:$AD,8,FALSE)+VLOOKUP(A94,T4_TrustBFI_201415!$A:$AD,12,FALSE)+VLOOKUP(A94,T4_TrustBFI_201415!$A:$AD,16,FALSE)+VLOOKUP(A94,T4_TrustBFI_201415!$A:$AD,20,FALSE)</f>
        <v>4421</v>
      </c>
      <c r="F94" s="94">
        <f t="shared" si="5"/>
        <v>0.74078418230563003</v>
      </c>
      <c r="G94" s="95" t="str">
        <f t="shared" si="6"/>
        <v>73.0% - 75.2%</v>
      </c>
      <c r="H94" s="270">
        <f>VLOOKUP(A94,T4_TrustBFI_201415!$A:$AD,23,FALSE)+VLOOKUP(A94,T4_TrustBFI_201415!$A:$AD,25,FALSE)+VLOOKUP(A94,T4_TrustBFI_201415!$A:$AD,27,FALSE)+VLOOKUP(A94,T4_TrustBFI_201415!$A:$AD,29,FALSE)</f>
        <v>47</v>
      </c>
      <c r="I94" s="96">
        <f t="shared" si="7"/>
        <v>7.8753351206434317E-3</v>
      </c>
      <c r="J94" s="103">
        <f t="shared" si="4"/>
        <v>0</v>
      </c>
      <c r="K94" s="103">
        <v>1</v>
      </c>
      <c r="L94" s="406">
        <v>2.9498016215283807E-2</v>
      </c>
      <c r="M94" s="406">
        <v>-3.5064284521623135E-3</v>
      </c>
    </row>
    <row r="95" spans="1:13" s="77" customFormat="1" x14ac:dyDescent="0.2">
      <c r="A95" s="76" t="s">
        <v>206</v>
      </c>
      <c r="B95" s="76" t="s">
        <v>207</v>
      </c>
      <c r="C95" s="92">
        <f>VLOOKUP(A95,T4_TrustBFI_201415!$A:$F,3,FALSE)+VLOOKUP(A95,T4_TrustBFI_201415!$A:$F,4,FALSE)+VLOOKUP(A95,T4_TrustBFI_201415!$A:$F,5,FALSE)+VLOOKUP(A95,T4_TrustBFI_201415!$A:$F,6,FALSE)</f>
        <v>5579</v>
      </c>
      <c r="D95" s="269">
        <f>VLOOKUP(A95,T4_TrustBFI_201415!$A:$AD,7,FALSE)+VLOOKUP(A95,T4_TrustBFI_201415!$A:$AD,11,FALSE)+VLOOKUP(A95,T4_TrustBFI_201415!$A:$AD,15,FALSE)+VLOOKUP(A95,T4_TrustBFI_201415!$A:$AD,19,FALSE)</f>
        <v>1098</v>
      </c>
      <c r="E95" s="76">
        <f>VLOOKUP(A95,T4_TrustBFI_201415!$A:$AD,8,FALSE)+VLOOKUP(A95,T4_TrustBFI_201415!$A:$AD,12,FALSE)+VLOOKUP(A95,T4_TrustBFI_201415!$A:$AD,16,FALSE)+VLOOKUP(A95,T4_TrustBFI_201415!$A:$AD,20,FALSE)</f>
        <v>4435</v>
      </c>
      <c r="F95" s="94">
        <f t="shared" si="5"/>
        <v>0.7949453307044273</v>
      </c>
      <c r="G95" s="95" t="str">
        <f t="shared" si="6"/>
        <v>78.4% - 80.5%</v>
      </c>
      <c r="H95" s="270">
        <f>VLOOKUP(A95,T4_TrustBFI_201415!$A:$AD,23,FALSE)+VLOOKUP(A95,T4_TrustBFI_201415!$A:$AD,25,FALSE)+VLOOKUP(A95,T4_TrustBFI_201415!$A:$AD,27,FALSE)+VLOOKUP(A95,T4_TrustBFI_201415!$A:$AD,29,FALSE)</f>
        <v>46</v>
      </c>
      <c r="I95" s="96">
        <f t="shared" si="7"/>
        <v>8.2452052339128876E-3</v>
      </c>
      <c r="J95" s="103">
        <f t="shared" si="4"/>
        <v>0</v>
      </c>
      <c r="K95" s="103">
        <v>1</v>
      </c>
      <c r="L95" s="406">
        <v>2.6872814283084745E-2</v>
      </c>
      <c r="M95" s="406">
        <v>-6.0299814721239686E-2</v>
      </c>
    </row>
    <row r="96" spans="1:13" s="77" customFormat="1" x14ac:dyDescent="0.2">
      <c r="A96" s="76" t="s">
        <v>208</v>
      </c>
      <c r="B96" s="76" t="s">
        <v>209</v>
      </c>
      <c r="C96" s="92">
        <f>VLOOKUP(A96,T4_TrustBFI_201415!$A:$F,3,FALSE)+VLOOKUP(A96,T4_TrustBFI_201415!$A:$F,4,FALSE)+VLOOKUP(A96,T4_TrustBFI_201415!$A:$F,5,FALSE)+VLOOKUP(A96,T4_TrustBFI_201415!$A:$F,6,FALSE)</f>
        <v>4261</v>
      </c>
      <c r="D96" s="269">
        <f>VLOOKUP(A96,T4_TrustBFI_201415!$A:$AD,7,FALSE)+VLOOKUP(A96,T4_TrustBFI_201415!$A:$AD,11,FALSE)+VLOOKUP(A96,T4_TrustBFI_201415!$A:$AD,15,FALSE)+VLOOKUP(A96,T4_TrustBFI_201415!$A:$AD,19,FALSE)</f>
        <v>872</v>
      </c>
      <c r="E96" s="76">
        <f>VLOOKUP(A96,T4_TrustBFI_201415!$A:$AD,8,FALSE)+VLOOKUP(A96,T4_TrustBFI_201415!$A:$AD,12,FALSE)+VLOOKUP(A96,T4_TrustBFI_201415!$A:$AD,16,FALSE)+VLOOKUP(A96,T4_TrustBFI_201415!$A:$AD,20,FALSE)</f>
        <v>3389</v>
      </c>
      <c r="F96" s="94">
        <f t="shared" si="5"/>
        <v>0.79535320347336302</v>
      </c>
      <c r="G96" s="95" t="str">
        <f t="shared" si="6"/>
        <v>78.3% - 80.7%</v>
      </c>
      <c r="H96" s="270">
        <f>VLOOKUP(A96,T4_TrustBFI_201415!$A:$AD,23,FALSE)+VLOOKUP(A96,T4_TrustBFI_201415!$A:$AD,25,FALSE)+VLOOKUP(A96,T4_TrustBFI_201415!$A:$AD,27,FALSE)+VLOOKUP(A96,T4_TrustBFI_201415!$A:$AD,29,FALSE)</f>
        <v>0</v>
      </c>
      <c r="I96" s="96">
        <f t="shared" si="7"/>
        <v>0</v>
      </c>
      <c r="J96" s="103">
        <f t="shared" si="4"/>
        <v>0</v>
      </c>
      <c r="K96" s="103">
        <v>1</v>
      </c>
      <c r="L96" s="406">
        <v>3.1968999757810534E-2</v>
      </c>
      <c r="M96" s="406">
        <v>-9.8391874735505702E-2</v>
      </c>
    </row>
    <row r="97" spans="1:13" s="77" customFormat="1" x14ac:dyDescent="0.2">
      <c r="A97" s="76" t="s">
        <v>210</v>
      </c>
      <c r="B97" s="76" t="s">
        <v>211</v>
      </c>
      <c r="C97" s="92">
        <f>VLOOKUP(A97,T4_TrustBFI_201415!$A:$F,3,FALSE)+VLOOKUP(A97,T4_TrustBFI_201415!$A:$F,4,FALSE)+VLOOKUP(A97,T4_TrustBFI_201415!$A:$F,5,FALSE)+VLOOKUP(A97,T4_TrustBFI_201415!$A:$F,6,FALSE)</f>
        <v>3823</v>
      </c>
      <c r="D97" s="269">
        <f>VLOOKUP(A97,T4_TrustBFI_201415!$A:$AD,7,FALSE)+VLOOKUP(A97,T4_TrustBFI_201415!$A:$AD,11,FALSE)+VLOOKUP(A97,T4_TrustBFI_201415!$A:$AD,15,FALSE)+VLOOKUP(A97,T4_TrustBFI_201415!$A:$AD,19,FALSE)</f>
        <v>749</v>
      </c>
      <c r="E97" s="76">
        <f>VLOOKUP(A97,T4_TrustBFI_201415!$A:$AD,8,FALSE)+VLOOKUP(A97,T4_TrustBFI_201415!$A:$AD,12,FALSE)+VLOOKUP(A97,T4_TrustBFI_201415!$A:$AD,16,FALSE)+VLOOKUP(A97,T4_TrustBFI_201415!$A:$AD,20,FALSE)</f>
        <v>2994</v>
      </c>
      <c r="F97" s="94">
        <f t="shared" si="5"/>
        <v>0.78315459063562642</v>
      </c>
      <c r="G97" s="95" t="str">
        <f t="shared" si="6"/>
        <v>77.0% - 79.6%</v>
      </c>
      <c r="H97" s="270">
        <f>VLOOKUP(A97,T4_TrustBFI_201415!$A:$AD,23,FALSE)+VLOOKUP(A97,T4_TrustBFI_201415!$A:$AD,25,FALSE)+VLOOKUP(A97,T4_TrustBFI_201415!$A:$AD,27,FALSE)+VLOOKUP(A97,T4_TrustBFI_201415!$A:$AD,29,FALSE)</f>
        <v>80</v>
      </c>
      <c r="I97" s="96">
        <f t="shared" si="7"/>
        <v>2.0925974365681402E-2</v>
      </c>
      <c r="J97" s="103">
        <f t="shared" si="4"/>
        <v>0</v>
      </c>
      <c r="K97" s="103">
        <v>1</v>
      </c>
      <c r="L97" s="406">
        <v>8.7933978372225274E-2</v>
      </c>
      <c r="M97" s="406">
        <v>-4.6871104462727464E-2</v>
      </c>
    </row>
    <row r="98" spans="1:13" s="77" customFormat="1" x14ac:dyDescent="0.2">
      <c r="A98" s="76" t="s">
        <v>212</v>
      </c>
      <c r="B98" s="76" t="s">
        <v>1516</v>
      </c>
      <c r="C98" s="92">
        <f>VLOOKUP(A98,T4_TrustBFI_201415!$A:$F,3,FALSE)+VLOOKUP(A98,T4_TrustBFI_201415!$A:$F,4,FALSE)+VLOOKUP(A98,T4_TrustBFI_201415!$A:$F,5,FALSE)+VLOOKUP(A98,T4_TrustBFI_201415!$A:$F,6,FALSE)</f>
        <v>6760</v>
      </c>
      <c r="D98" s="269">
        <f>VLOOKUP(A98,T4_TrustBFI_201415!$A:$AD,7,FALSE)+VLOOKUP(A98,T4_TrustBFI_201415!$A:$AD,11,FALSE)+VLOOKUP(A98,T4_TrustBFI_201415!$A:$AD,15,FALSE)+VLOOKUP(A98,T4_TrustBFI_201415!$A:$AD,19,FALSE)</f>
        <v>1023</v>
      </c>
      <c r="E98" s="76">
        <f>VLOOKUP(A98,T4_TrustBFI_201415!$A:$AD,8,FALSE)+VLOOKUP(A98,T4_TrustBFI_201415!$A:$AD,12,FALSE)+VLOOKUP(A98,T4_TrustBFI_201415!$A:$AD,16,FALSE)+VLOOKUP(A98,T4_TrustBFI_201415!$A:$AD,20,FALSE)</f>
        <v>5626</v>
      </c>
      <c r="F98" s="94"/>
      <c r="G98" s="95" t="str">
        <f t="shared" si="6"/>
        <v/>
      </c>
      <c r="H98" s="270">
        <f>VLOOKUP(A98,T4_TrustBFI_201415!$A:$AD,23,FALSE)+VLOOKUP(A98,T4_TrustBFI_201415!$A:$AD,25,FALSE)+VLOOKUP(A98,T4_TrustBFI_201415!$A:$AD,27,FALSE)+VLOOKUP(A98,T4_TrustBFI_201415!$A:$AD,29,FALSE)</f>
        <v>111</v>
      </c>
      <c r="I98" s="96"/>
      <c r="J98" s="103">
        <f t="shared" si="4"/>
        <v>1</v>
      </c>
      <c r="K98" s="103">
        <v>1</v>
      </c>
      <c r="L98" s="406">
        <v>1.3537604456824512</v>
      </c>
      <c r="M98" s="406">
        <v>1.1494435612082672</v>
      </c>
    </row>
    <row r="99" spans="1:13" s="77" customFormat="1" x14ac:dyDescent="0.2">
      <c r="A99" s="76" t="s">
        <v>213</v>
      </c>
      <c r="B99" s="76" t="s">
        <v>214</v>
      </c>
      <c r="C99" s="92">
        <f>VLOOKUP(A99,T4_TrustBFI_201415!$A:$F,3,FALSE)+VLOOKUP(A99,T4_TrustBFI_201415!$A:$F,4,FALSE)+VLOOKUP(A99,T4_TrustBFI_201415!$A:$F,5,FALSE)+VLOOKUP(A99,T4_TrustBFI_201415!$A:$F,6,FALSE)</f>
        <v>3005</v>
      </c>
      <c r="D99" s="269">
        <f>VLOOKUP(A99,T4_TrustBFI_201415!$A:$AD,7,FALSE)+VLOOKUP(A99,T4_TrustBFI_201415!$A:$AD,11,FALSE)+VLOOKUP(A99,T4_TrustBFI_201415!$A:$AD,15,FALSE)+VLOOKUP(A99,T4_TrustBFI_201415!$A:$AD,19,FALSE)</f>
        <v>482</v>
      </c>
      <c r="E99" s="76">
        <f>VLOOKUP(A99,T4_TrustBFI_201415!$A:$AD,8,FALSE)+VLOOKUP(A99,T4_TrustBFI_201415!$A:$AD,12,FALSE)+VLOOKUP(A99,T4_TrustBFI_201415!$A:$AD,16,FALSE)+VLOOKUP(A99,T4_TrustBFI_201415!$A:$AD,20,FALSE)</f>
        <v>2522</v>
      </c>
      <c r="F99" s="94">
        <f t="shared" si="5"/>
        <v>0.83926788685524123</v>
      </c>
      <c r="G99" s="95" t="str">
        <f t="shared" si="6"/>
        <v>82.6% - 85.2%</v>
      </c>
      <c r="H99" s="270">
        <f>VLOOKUP(A99,T4_TrustBFI_201415!$A:$AD,23,FALSE)+VLOOKUP(A99,T4_TrustBFI_201415!$A:$AD,25,FALSE)+VLOOKUP(A99,T4_TrustBFI_201415!$A:$AD,27,FALSE)+VLOOKUP(A99,T4_TrustBFI_201415!$A:$AD,29,FALSE)</f>
        <v>1</v>
      </c>
      <c r="I99" s="96">
        <f t="shared" si="7"/>
        <v>3.3277870216306157E-4</v>
      </c>
      <c r="J99" s="103">
        <f t="shared" si="4"/>
        <v>0</v>
      </c>
      <c r="K99" s="103"/>
      <c r="L99" s="406">
        <v>-4.2078418871533296E-2</v>
      </c>
      <c r="M99" s="406">
        <v>-0.10804392994953993</v>
      </c>
    </row>
    <row r="100" spans="1:13" s="77" customFormat="1" x14ac:dyDescent="0.2">
      <c r="A100" s="76" t="s">
        <v>1437</v>
      </c>
      <c r="B100" s="76" t="s">
        <v>1453</v>
      </c>
      <c r="C100" s="92">
        <f>VLOOKUP(A100,T4_TrustBFI_201415!$A:$F,3,FALSE)+VLOOKUP(A100,T4_TrustBFI_201415!$A:$F,4,FALSE)+VLOOKUP(A100,T4_TrustBFI_201415!$A:$F,5,FALSE)+VLOOKUP(A100,T4_TrustBFI_201415!$A:$F,6,FALSE)</f>
        <v>3846</v>
      </c>
      <c r="D100" s="269">
        <f>VLOOKUP(A100,T4_TrustBFI_201415!$A:$AD,7,FALSE)+VLOOKUP(A100,T4_TrustBFI_201415!$A:$AD,11,FALSE)+VLOOKUP(A100,T4_TrustBFI_201415!$A:$AD,15,FALSE)+VLOOKUP(A100,T4_TrustBFI_201415!$A:$AD,19,FALSE)</f>
        <v>640</v>
      </c>
      <c r="E100" s="76">
        <f>VLOOKUP(A100,T4_TrustBFI_201415!$A:$AD,8,FALSE)+VLOOKUP(A100,T4_TrustBFI_201415!$A:$AD,12,FALSE)+VLOOKUP(A100,T4_TrustBFI_201415!$A:$AD,16,FALSE)+VLOOKUP(A100,T4_TrustBFI_201415!$A:$AD,20,FALSE)</f>
        <v>3104</v>
      </c>
      <c r="F100" s="94">
        <f t="shared" si="5"/>
        <v>0.80707228289131561</v>
      </c>
      <c r="G100" s="95" t="str">
        <f t="shared" si="6"/>
        <v>79.4% - 81.9%</v>
      </c>
      <c r="H100" s="270">
        <f>VLOOKUP(A100,T4_TrustBFI_201415!$A:$AD,23,FALSE)+VLOOKUP(A100,T4_TrustBFI_201415!$A:$AD,25,FALSE)+VLOOKUP(A100,T4_TrustBFI_201415!$A:$AD,27,FALSE)+VLOOKUP(A100,T4_TrustBFI_201415!$A:$AD,29,FALSE)</f>
        <v>102</v>
      </c>
      <c r="I100" s="96">
        <f t="shared" si="7"/>
        <v>2.6521060842433698E-2</v>
      </c>
      <c r="J100" s="103" t="e">
        <f t="shared" si="4"/>
        <v>#DIV/0!</v>
      </c>
      <c r="K100" s="103">
        <v>1</v>
      </c>
      <c r="L100" s="406" t="e">
        <v>#DIV/0!</v>
      </c>
      <c r="M100" s="406" t="e">
        <v>#DIV/0!</v>
      </c>
    </row>
    <row r="101" spans="1:13" s="77" customFormat="1" x14ac:dyDescent="0.2">
      <c r="A101" s="76" t="s">
        <v>215</v>
      </c>
      <c r="B101" s="76" t="s">
        <v>216</v>
      </c>
      <c r="C101" s="92">
        <f>VLOOKUP(A101,T4_TrustBFI_201415!$A:$F,3,FALSE)+VLOOKUP(A101,T4_TrustBFI_201415!$A:$F,4,FALSE)+VLOOKUP(A101,T4_TrustBFI_201415!$A:$F,5,FALSE)+VLOOKUP(A101,T4_TrustBFI_201415!$A:$F,6,FALSE)</f>
        <v>2365</v>
      </c>
      <c r="D101" s="269">
        <f>VLOOKUP(A101,T4_TrustBFI_201415!$A:$AD,7,FALSE)+VLOOKUP(A101,T4_TrustBFI_201415!$A:$AD,11,FALSE)+VLOOKUP(A101,T4_TrustBFI_201415!$A:$AD,15,FALSE)+VLOOKUP(A101,T4_TrustBFI_201415!$A:$AD,19,FALSE)</f>
        <v>442</v>
      </c>
      <c r="E101" s="76">
        <f>VLOOKUP(A101,T4_TrustBFI_201415!$A:$AD,8,FALSE)+VLOOKUP(A101,T4_TrustBFI_201415!$A:$AD,12,FALSE)+VLOOKUP(A101,T4_TrustBFI_201415!$A:$AD,16,FALSE)+VLOOKUP(A101,T4_TrustBFI_201415!$A:$AD,20,FALSE)</f>
        <v>1923</v>
      </c>
      <c r="F101" s="94">
        <f t="shared" si="5"/>
        <v>0.81310782241014801</v>
      </c>
      <c r="G101" s="95" t="str">
        <f t="shared" si="6"/>
        <v>79.7% - 82.8%</v>
      </c>
      <c r="H101" s="270">
        <f>VLOOKUP(A101,T4_TrustBFI_201415!$A:$AD,23,FALSE)+VLOOKUP(A101,T4_TrustBFI_201415!$A:$AD,25,FALSE)+VLOOKUP(A101,T4_TrustBFI_201415!$A:$AD,27,FALSE)+VLOOKUP(A101,T4_TrustBFI_201415!$A:$AD,29,FALSE)</f>
        <v>0</v>
      </c>
      <c r="I101" s="96">
        <f t="shared" si="7"/>
        <v>0</v>
      </c>
      <c r="J101" s="103">
        <f t="shared" si="4"/>
        <v>0</v>
      </c>
      <c r="K101" s="103">
        <v>1</v>
      </c>
      <c r="L101" s="406">
        <v>4.3228936921041017E-2</v>
      </c>
      <c r="M101" s="406">
        <v>-3.0340303403034063E-2</v>
      </c>
    </row>
    <row r="102" spans="1:13" s="77" customFormat="1" x14ac:dyDescent="0.2">
      <c r="A102" s="76" t="s">
        <v>217</v>
      </c>
      <c r="B102" s="76" t="s">
        <v>1440</v>
      </c>
      <c r="C102" s="92">
        <f>VLOOKUP(A102,T4_TrustBFI_201415!$A:$F,3,FALSE)+VLOOKUP(A102,T4_TrustBFI_201415!$A:$F,4,FALSE)+VLOOKUP(A102,T4_TrustBFI_201415!$A:$F,5,FALSE)+VLOOKUP(A102,T4_TrustBFI_201415!$A:$F,6,FALSE)</f>
        <v>5610</v>
      </c>
      <c r="D102" s="269">
        <f>VLOOKUP(A102,T4_TrustBFI_201415!$A:$AD,7,FALSE)+VLOOKUP(A102,T4_TrustBFI_201415!$A:$AD,11,FALSE)+VLOOKUP(A102,T4_TrustBFI_201415!$A:$AD,15,FALSE)+VLOOKUP(A102,T4_TrustBFI_201415!$A:$AD,19,FALSE)</f>
        <v>942</v>
      </c>
      <c r="E102" s="76">
        <f>VLOOKUP(A102,T4_TrustBFI_201415!$A:$AD,8,FALSE)+VLOOKUP(A102,T4_TrustBFI_201415!$A:$AD,12,FALSE)+VLOOKUP(A102,T4_TrustBFI_201415!$A:$AD,16,FALSE)+VLOOKUP(A102,T4_TrustBFI_201415!$A:$AD,20,FALSE)</f>
        <v>2958</v>
      </c>
      <c r="F102" s="94"/>
      <c r="G102" s="95" t="str">
        <f t="shared" si="6"/>
        <v/>
      </c>
      <c r="H102" s="270">
        <f>VLOOKUP(A102,T4_TrustBFI_201415!$A:$AD,23,FALSE)+VLOOKUP(A102,T4_TrustBFI_201415!$A:$AD,25,FALSE)+VLOOKUP(A102,T4_TrustBFI_201415!$A:$AD,27,FALSE)+VLOOKUP(A102,T4_TrustBFI_201415!$A:$AD,29,FALSE)</f>
        <v>1710</v>
      </c>
      <c r="I102" s="96">
        <f t="shared" si="7"/>
        <v>0.30481283422459893</v>
      </c>
      <c r="J102" s="103">
        <f t="shared" si="4"/>
        <v>0</v>
      </c>
      <c r="K102" s="103">
        <v>1</v>
      </c>
      <c r="L102" s="406">
        <v>5.0758569020415756E-2</v>
      </c>
      <c r="M102" s="406">
        <v>-9.4138543516873896E-2</v>
      </c>
    </row>
    <row r="103" spans="1:13" s="77" customFormat="1" x14ac:dyDescent="0.2">
      <c r="A103" s="76" t="s">
        <v>218</v>
      </c>
      <c r="B103" s="76" t="s">
        <v>1360</v>
      </c>
      <c r="C103" s="92">
        <f>VLOOKUP(A103,T4_TrustBFI_201415!$A:$F,3,FALSE)+VLOOKUP(A103,T4_TrustBFI_201415!$A:$F,4,FALSE)+VLOOKUP(A103,T4_TrustBFI_201415!$A:$F,5,FALSE)+VLOOKUP(A103,T4_TrustBFI_201415!$A:$F,6,FALSE)</f>
        <v>6962</v>
      </c>
      <c r="D103" s="269">
        <f>VLOOKUP(A103,T4_TrustBFI_201415!$A:$AD,7,FALSE)+VLOOKUP(A103,T4_TrustBFI_201415!$A:$AD,11,FALSE)+VLOOKUP(A103,T4_TrustBFI_201415!$A:$AD,15,FALSE)+VLOOKUP(A103,T4_TrustBFI_201415!$A:$AD,19,FALSE)</f>
        <v>1350</v>
      </c>
      <c r="E103" s="76">
        <f>VLOOKUP(A103,T4_TrustBFI_201415!$A:$AD,8,FALSE)+VLOOKUP(A103,T4_TrustBFI_201415!$A:$AD,12,FALSE)+VLOOKUP(A103,T4_TrustBFI_201415!$A:$AD,16,FALSE)+VLOOKUP(A103,T4_TrustBFI_201415!$A:$AD,20,FALSE)</f>
        <v>5612</v>
      </c>
      <c r="F103" s="94">
        <f t="shared" si="5"/>
        <v>0.80609020396437803</v>
      </c>
      <c r="G103" s="95" t="str">
        <f t="shared" si="6"/>
        <v>79.7% - 81.5%</v>
      </c>
      <c r="H103" s="270">
        <f>VLOOKUP(A103,T4_TrustBFI_201415!$A:$AD,23,FALSE)+VLOOKUP(A103,T4_TrustBFI_201415!$A:$AD,25,FALSE)+VLOOKUP(A103,T4_TrustBFI_201415!$A:$AD,27,FALSE)+VLOOKUP(A103,T4_TrustBFI_201415!$A:$AD,29,FALSE)</f>
        <v>0</v>
      </c>
      <c r="I103" s="96">
        <f t="shared" si="7"/>
        <v>0</v>
      </c>
      <c r="J103" s="103">
        <f t="shared" si="4"/>
        <v>0</v>
      </c>
      <c r="K103" s="103">
        <v>1</v>
      </c>
      <c r="L103" s="406">
        <v>0.21905095429872179</v>
      </c>
      <c r="M103" s="406">
        <v>-2.2929206076239828E-3</v>
      </c>
    </row>
    <row r="104" spans="1:13" s="77" customFormat="1" x14ac:dyDescent="0.2">
      <c r="A104" s="76" t="s">
        <v>219</v>
      </c>
      <c r="B104" s="76" t="s">
        <v>220</v>
      </c>
      <c r="C104" s="92">
        <f>VLOOKUP(A104,T4_TrustBFI_201415!$A:$F,3,FALSE)+VLOOKUP(A104,T4_TrustBFI_201415!$A:$F,4,FALSE)+VLOOKUP(A104,T4_TrustBFI_201415!$A:$F,5,FALSE)+VLOOKUP(A104,T4_TrustBFI_201415!$A:$F,6,FALSE)</f>
        <v>3352</v>
      </c>
      <c r="D104" s="269">
        <f>VLOOKUP(A104,T4_TrustBFI_201415!$A:$AD,7,FALSE)+VLOOKUP(A104,T4_TrustBFI_201415!$A:$AD,11,FALSE)+VLOOKUP(A104,T4_TrustBFI_201415!$A:$AD,15,FALSE)+VLOOKUP(A104,T4_TrustBFI_201415!$A:$AD,19,FALSE)</f>
        <v>1191</v>
      </c>
      <c r="E104" s="76">
        <f>VLOOKUP(A104,T4_TrustBFI_201415!$A:$AD,8,FALSE)+VLOOKUP(A104,T4_TrustBFI_201415!$A:$AD,12,FALSE)+VLOOKUP(A104,T4_TrustBFI_201415!$A:$AD,16,FALSE)+VLOOKUP(A104,T4_TrustBFI_201415!$A:$AD,20,FALSE)</f>
        <v>2085</v>
      </c>
      <c r="F104" s="94">
        <f t="shared" si="5"/>
        <v>0.62201670644391405</v>
      </c>
      <c r="G104" s="95" t="str">
        <f t="shared" si="6"/>
        <v>60.5% - 63.8%</v>
      </c>
      <c r="H104" s="270">
        <f>VLOOKUP(A104,T4_TrustBFI_201415!$A:$AD,23,FALSE)+VLOOKUP(A104,T4_TrustBFI_201415!$A:$AD,25,FALSE)+VLOOKUP(A104,T4_TrustBFI_201415!$A:$AD,27,FALSE)+VLOOKUP(A104,T4_TrustBFI_201415!$A:$AD,29,FALSE)</f>
        <v>76</v>
      </c>
      <c r="I104" s="96">
        <f t="shared" si="7"/>
        <v>2.2673031026252982E-2</v>
      </c>
      <c r="J104" s="103">
        <f t="shared" si="4"/>
        <v>0</v>
      </c>
      <c r="K104" s="103">
        <v>1</v>
      </c>
      <c r="L104" s="406">
        <v>0.14873200822481158</v>
      </c>
      <c r="M104" s="406">
        <v>-8.5402455661664378E-2</v>
      </c>
    </row>
    <row r="105" spans="1:13" s="77" customFormat="1" x14ac:dyDescent="0.2">
      <c r="A105" s="76" t="s">
        <v>221</v>
      </c>
      <c r="B105" s="76" t="s">
        <v>1361</v>
      </c>
      <c r="C105" s="92">
        <f>VLOOKUP(A105,T4_TrustBFI_201415!$A:$F,3,FALSE)+VLOOKUP(A105,T4_TrustBFI_201415!$A:$F,4,FALSE)+VLOOKUP(A105,T4_TrustBFI_201415!$A:$F,5,FALSE)+VLOOKUP(A105,T4_TrustBFI_201415!$A:$F,6,FALSE)</f>
        <v>4353</v>
      </c>
      <c r="D105" s="269">
        <f>VLOOKUP(A105,T4_TrustBFI_201415!$A:$AD,7,FALSE)+VLOOKUP(A105,T4_TrustBFI_201415!$A:$AD,11,FALSE)+VLOOKUP(A105,T4_TrustBFI_201415!$A:$AD,15,FALSE)+VLOOKUP(A105,T4_TrustBFI_201415!$A:$AD,19,FALSE)</f>
        <v>1120</v>
      </c>
      <c r="E105" s="76">
        <f>VLOOKUP(A105,T4_TrustBFI_201415!$A:$AD,8,FALSE)+VLOOKUP(A105,T4_TrustBFI_201415!$A:$AD,12,FALSE)+VLOOKUP(A105,T4_TrustBFI_201415!$A:$AD,16,FALSE)+VLOOKUP(A105,T4_TrustBFI_201415!$A:$AD,20,FALSE)</f>
        <v>3152</v>
      </c>
      <c r="F105" s="94">
        <f t="shared" si="5"/>
        <v>0.72409832299563515</v>
      </c>
      <c r="G105" s="95" t="str">
        <f t="shared" si="6"/>
        <v>71.1% - 73.7%</v>
      </c>
      <c r="H105" s="270">
        <f>VLOOKUP(A105,T4_TrustBFI_201415!$A:$AD,23,FALSE)+VLOOKUP(A105,T4_TrustBFI_201415!$A:$AD,25,FALSE)+VLOOKUP(A105,T4_TrustBFI_201415!$A:$AD,27,FALSE)+VLOOKUP(A105,T4_TrustBFI_201415!$A:$AD,29,FALSE)</f>
        <v>81</v>
      </c>
      <c r="I105" s="96">
        <f t="shared" si="7"/>
        <v>1.8607856650585803E-2</v>
      </c>
      <c r="J105" s="103">
        <f t="shared" si="4"/>
        <v>0</v>
      </c>
      <c r="K105" s="103">
        <v>1</v>
      </c>
      <c r="L105" s="406">
        <v>-4.0132304299889787E-2</v>
      </c>
      <c r="M105" s="406">
        <v>-7.5599915056275169E-2</v>
      </c>
    </row>
    <row r="106" spans="1:13" x14ac:dyDescent="0.2">
      <c r="A106" s="76" t="s">
        <v>222</v>
      </c>
      <c r="B106" s="76" t="s">
        <v>1362</v>
      </c>
      <c r="C106" s="92">
        <f>VLOOKUP(A106,T4_TrustBFI_201415!$A:$F,3,FALSE)+VLOOKUP(A106,T4_TrustBFI_201415!$A:$F,4,FALSE)+VLOOKUP(A106,T4_TrustBFI_201415!$A:$F,5,FALSE)+VLOOKUP(A106,T4_TrustBFI_201415!$A:$F,6,FALSE)</f>
        <v>1861</v>
      </c>
      <c r="D106" s="269">
        <f>VLOOKUP(A106,T4_TrustBFI_201415!$A:$AD,7,FALSE)+VLOOKUP(A106,T4_TrustBFI_201415!$A:$AD,11,FALSE)+VLOOKUP(A106,T4_TrustBFI_201415!$A:$AD,15,FALSE)+VLOOKUP(A106,T4_TrustBFI_201415!$A:$AD,19,FALSE)</f>
        <v>442</v>
      </c>
      <c r="E106" s="76">
        <f>VLOOKUP(A106,T4_TrustBFI_201415!$A:$AD,8,FALSE)+VLOOKUP(A106,T4_TrustBFI_201415!$A:$AD,12,FALSE)+VLOOKUP(A106,T4_TrustBFI_201415!$A:$AD,16,FALSE)+VLOOKUP(A106,T4_TrustBFI_201415!$A:$AD,20,FALSE)</f>
        <v>1370</v>
      </c>
      <c r="F106" s="94">
        <f t="shared" si="5"/>
        <v>0.73616335303600211</v>
      </c>
      <c r="G106" s="95" t="str">
        <f t="shared" si="6"/>
        <v>71.6% - 75.6%</v>
      </c>
      <c r="H106" s="270">
        <f>VLOOKUP(A106,T4_TrustBFI_201415!$A:$AD,23,FALSE)+VLOOKUP(A106,T4_TrustBFI_201415!$A:$AD,25,FALSE)+VLOOKUP(A106,T4_TrustBFI_201415!$A:$AD,27,FALSE)+VLOOKUP(A106,T4_TrustBFI_201415!$A:$AD,29,FALSE)</f>
        <v>49</v>
      </c>
      <c r="I106" s="96">
        <f t="shared" si="7"/>
        <v>2.6329930145083287E-2</v>
      </c>
      <c r="J106" s="103">
        <f t="shared" si="4"/>
        <v>0</v>
      </c>
      <c r="K106" s="103">
        <v>1</v>
      </c>
      <c r="L106" s="406"/>
      <c r="M106" s="406"/>
    </row>
    <row r="107" spans="1:13" x14ac:dyDescent="0.2">
      <c r="A107" s="76" t="s">
        <v>223</v>
      </c>
      <c r="B107" s="76" t="s">
        <v>1363</v>
      </c>
      <c r="C107" s="92">
        <f>VLOOKUP(A107,T4_TrustBFI_201415!$A:$F,3,FALSE)+VLOOKUP(A107,T4_TrustBFI_201415!$A:$F,4,FALSE)+VLOOKUP(A107,T4_TrustBFI_201415!$A:$F,5,FALSE)+VLOOKUP(A107,T4_TrustBFI_201415!$A:$F,6,FALSE)</f>
        <v>0</v>
      </c>
      <c r="D107" s="269">
        <f>VLOOKUP(A107,T4_TrustBFI_201415!$A:$AD,7,FALSE)+VLOOKUP(A107,T4_TrustBFI_201415!$A:$AD,11,FALSE)+VLOOKUP(A107,T4_TrustBFI_201415!$A:$AD,15,FALSE)+VLOOKUP(A107,T4_TrustBFI_201415!$A:$AD,19,FALSE)</f>
        <v>0</v>
      </c>
      <c r="E107" s="76">
        <f>VLOOKUP(A107,T4_TrustBFI_201415!$A:$AD,8,FALSE)+VLOOKUP(A107,T4_TrustBFI_201415!$A:$AD,12,FALSE)+VLOOKUP(A107,T4_TrustBFI_201415!$A:$AD,16,FALSE)+VLOOKUP(A107,T4_TrustBFI_201415!$A:$AD,20,FALSE)</f>
        <v>0</v>
      </c>
      <c r="F107" s="94"/>
      <c r="G107" s="95" t="str">
        <f t="shared" si="6"/>
        <v/>
      </c>
      <c r="H107" s="270">
        <f>VLOOKUP(A107,T4_TrustBFI_201415!$A:$AD,23,FALSE)+VLOOKUP(A107,T4_TrustBFI_201415!$A:$AD,25,FALSE)+VLOOKUP(A107,T4_TrustBFI_201415!$A:$AD,27,FALSE)+VLOOKUP(A107,T4_TrustBFI_201415!$A:$AD,29,FALSE)</f>
        <v>0</v>
      </c>
      <c r="I107" s="96"/>
      <c r="J107" s="103">
        <f t="shared" si="4"/>
        <v>0</v>
      </c>
      <c r="K107" s="103">
        <v>1</v>
      </c>
      <c r="L107" s="406"/>
      <c r="M107" s="406"/>
    </row>
    <row r="108" spans="1:13" x14ac:dyDescent="0.2">
      <c r="A108" s="76" t="s">
        <v>224</v>
      </c>
      <c r="B108" s="76" t="s">
        <v>1441</v>
      </c>
      <c r="C108" s="92">
        <f>VLOOKUP(A108,T4_TrustBFI_201415!$A:$F,3,FALSE)+VLOOKUP(A108,T4_TrustBFI_201415!$A:$F,4,FALSE)+VLOOKUP(A108,T4_TrustBFI_201415!$A:$F,5,FALSE)+VLOOKUP(A108,T4_TrustBFI_201415!$A:$F,6,FALSE)</f>
        <v>4961</v>
      </c>
      <c r="D108" s="269">
        <f>VLOOKUP(A108,T4_TrustBFI_201415!$A:$AD,7,FALSE)+VLOOKUP(A108,T4_TrustBFI_201415!$A:$AD,11,FALSE)+VLOOKUP(A108,T4_TrustBFI_201415!$A:$AD,15,FALSE)+VLOOKUP(A108,T4_TrustBFI_201415!$A:$AD,19,FALSE)</f>
        <v>2094</v>
      </c>
      <c r="E108" s="76">
        <f>VLOOKUP(A108,T4_TrustBFI_201415!$A:$AD,8,FALSE)+VLOOKUP(A108,T4_TrustBFI_201415!$A:$AD,12,FALSE)+VLOOKUP(A108,T4_TrustBFI_201415!$A:$AD,16,FALSE)+VLOOKUP(A108,T4_TrustBFI_201415!$A:$AD,20,FALSE)</f>
        <v>2867</v>
      </c>
      <c r="F108" s="94">
        <f t="shared" si="5"/>
        <v>0.57790767990324532</v>
      </c>
      <c r="G108" s="95" t="str">
        <f t="shared" si="6"/>
        <v>56.4% - 59.2%</v>
      </c>
      <c r="H108" s="270">
        <f>VLOOKUP(A108,T4_TrustBFI_201415!$A:$AD,23,FALSE)+VLOOKUP(A108,T4_TrustBFI_201415!$A:$AD,25,FALSE)+VLOOKUP(A108,T4_TrustBFI_201415!$A:$AD,27,FALSE)+VLOOKUP(A108,T4_TrustBFI_201415!$A:$AD,29,FALSE)</f>
        <v>0</v>
      </c>
      <c r="I108" s="96">
        <f t="shared" si="7"/>
        <v>0</v>
      </c>
      <c r="J108" s="103">
        <f t="shared" si="4"/>
        <v>0</v>
      </c>
      <c r="K108" s="103">
        <v>1</v>
      </c>
      <c r="L108" s="406">
        <v>-5.5946717411988534E-2</v>
      </c>
      <c r="M108" s="406">
        <v>-0.11568627450980395</v>
      </c>
    </row>
    <row r="109" spans="1:13" x14ac:dyDescent="0.2">
      <c r="A109" s="76" t="s">
        <v>225</v>
      </c>
      <c r="B109" s="76" t="s">
        <v>226</v>
      </c>
      <c r="C109" s="92">
        <f>VLOOKUP(A109,T4_TrustBFI_201415!$A:$F,3,FALSE)+VLOOKUP(A109,T4_TrustBFI_201415!$A:$F,4,FALSE)+VLOOKUP(A109,T4_TrustBFI_201415!$A:$F,5,FALSE)+VLOOKUP(A109,T4_TrustBFI_201415!$A:$F,6,FALSE)</f>
        <v>1305</v>
      </c>
      <c r="D109" s="269">
        <f>VLOOKUP(A109,T4_TrustBFI_201415!$A:$AD,7,FALSE)+VLOOKUP(A109,T4_TrustBFI_201415!$A:$AD,11,FALSE)+VLOOKUP(A109,T4_TrustBFI_201415!$A:$AD,15,FALSE)+VLOOKUP(A109,T4_TrustBFI_201415!$A:$AD,19,FALSE)</f>
        <v>658</v>
      </c>
      <c r="E109" s="76">
        <f>VLOOKUP(A109,T4_TrustBFI_201415!$A:$AD,8,FALSE)+VLOOKUP(A109,T4_TrustBFI_201415!$A:$AD,12,FALSE)+VLOOKUP(A109,T4_TrustBFI_201415!$A:$AD,16,FALSE)+VLOOKUP(A109,T4_TrustBFI_201415!$A:$AD,20,FALSE)</f>
        <v>647</v>
      </c>
      <c r="F109" s="94">
        <f t="shared" si="5"/>
        <v>0.49578544061302682</v>
      </c>
      <c r="G109" s="95" t="str">
        <f t="shared" si="6"/>
        <v>46.9% - 52.3%</v>
      </c>
      <c r="H109" s="270">
        <f>VLOOKUP(A109,T4_TrustBFI_201415!$A:$AD,23,FALSE)+VLOOKUP(A109,T4_TrustBFI_201415!$A:$AD,25,FALSE)+VLOOKUP(A109,T4_TrustBFI_201415!$A:$AD,27,FALSE)+VLOOKUP(A109,T4_TrustBFI_201415!$A:$AD,29,FALSE)</f>
        <v>0</v>
      </c>
      <c r="I109" s="96">
        <f t="shared" si="7"/>
        <v>0</v>
      </c>
      <c r="J109" s="103">
        <f t="shared" si="4"/>
        <v>0</v>
      </c>
      <c r="K109" s="103">
        <v>1</v>
      </c>
      <c r="L109" s="406">
        <v>-4.0441176470588203E-2</v>
      </c>
      <c r="M109" s="406">
        <v>-0.16506717850287911</v>
      </c>
    </row>
    <row r="110" spans="1:13" x14ac:dyDescent="0.2">
      <c r="A110" s="76" t="s">
        <v>227</v>
      </c>
      <c r="B110" s="76" t="s">
        <v>228</v>
      </c>
      <c r="C110" s="92">
        <f>VLOOKUP(A110,T4_TrustBFI_201415!$A:$F,3,FALSE)+VLOOKUP(A110,T4_TrustBFI_201415!$A:$F,4,FALSE)+VLOOKUP(A110,T4_TrustBFI_201415!$A:$F,5,FALSE)+VLOOKUP(A110,T4_TrustBFI_201415!$A:$F,6,FALSE)</f>
        <v>2608</v>
      </c>
      <c r="D110" s="269">
        <f>VLOOKUP(A110,T4_TrustBFI_201415!$A:$AD,7,FALSE)+VLOOKUP(A110,T4_TrustBFI_201415!$A:$AD,11,FALSE)+VLOOKUP(A110,T4_TrustBFI_201415!$A:$AD,15,FALSE)+VLOOKUP(A110,T4_TrustBFI_201415!$A:$AD,19,FALSE)</f>
        <v>760</v>
      </c>
      <c r="E110" s="76">
        <f>VLOOKUP(A110,T4_TrustBFI_201415!$A:$AD,8,FALSE)+VLOOKUP(A110,T4_TrustBFI_201415!$A:$AD,12,FALSE)+VLOOKUP(A110,T4_TrustBFI_201415!$A:$AD,16,FALSE)+VLOOKUP(A110,T4_TrustBFI_201415!$A:$AD,20,FALSE)</f>
        <v>1848</v>
      </c>
      <c r="F110" s="94">
        <f t="shared" si="5"/>
        <v>0.70858895705521474</v>
      </c>
      <c r="G110" s="95" t="str">
        <f t="shared" si="6"/>
        <v>69.1% - 72.6%</v>
      </c>
      <c r="H110" s="270">
        <f>VLOOKUP(A110,T4_TrustBFI_201415!$A:$AD,23,FALSE)+VLOOKUP(A110,T4_TrustBFI_201415!$A:$AD,25,FALSE)+VLOOKUP(A110,T4_TrustBFI_201415!$A:$AD,27,FALSE)+VLOOKUP(A110,T4_TrustBFI_201415!$A:$AD,29,FALSE)</f>
        <v>0</v>
      </c>
      <c r="I110" s="96">
        <f t="shared" si="7"/>
        <v>0</v>
      </c>
      <c r="J110" s="103">
        <f t="shared" si="4"/>
        <v>0</v>
      </c>
      <c r="K110" s="103">
        <v>1</v>
      </c>
      <c r="L110" s="406">
        <v>3.2053818757419972E-2</v>
      </c>
      <c r="M110" s="406">
        <v>-6.6905187835420432E-2</v>
      </c>
    </row>
    <row r="111" spans="1:13" x14ac:dyDescent="0.2">
      <c r="A111" s="76" t="s">
        <v>229</v>
      </c>
      <c r="B111" s="79" t="s">
        <v>1364</v>
      </c>
      <c r="C111" s="92">
        <f>VLOOKUP(A111,T4_TrustBFI_201415!$A:$F,3,FALSE)+VLOOKUP(A111,T4_TrustBFI_201415!$A:$F,4,FALSE)+VLOOKUP(A111,T4_TrustBFI_201415!$A:$F,5,FALSE)+VLOOKUP(A111,T4_TrustBFI_201415!$A:$F,6,FALSE)</f>
        <v>3646</v>
      </c>
      <c r="D111" s="269">
        <f>VLOOKUP(A111,T4_TrustBFI_201415!$A:$AD,7,FALSE)+VLOOKUP(A111,T4_TrustBFI_201415!$A:$AD,11,FALSE)+VLOOKUP(A111,T4_TrustBFI_201415!$A:$AD,15,FALSE)+VLOOKUP(A111,T4_TrustBFI_201415!$A:$AD,19,FALSE)</f>
        <v>763</v>
      </c>
      <c r="E111" s="76">
        <f>VLOOKUP(A111,T4_TrustBFI_201415!$A:$AD,8,FALSE)+VLOOKUP(A111,T4_TrustBFI_201415!$A:$AD,12,FALSE)+VLOOKUP(A111,T4_TrustBFI_201415!$A:$AD,16,FALSE)+VLOOKUP(A111,T4_TrustBFI_201415!$A:$AD,20,FALSE)</f>
        <v>2874</v>
      </c>
      <c r="F111" s="94">
        <f t="shared" si="5"/>
        <v>0.78826110806363137</v>
      </c>
      <c r="G111" s="95" t="str">
        <f t="shared" si="6"/>
        <v>77.5% - 80.1%</v>
      </c>
      <c r="H111" s="270">
        <f>VLOOKUP(A111,T4_TrustBFI_201415!$A:$AD,23,FALSE)+VLOOKUP(A111,T4_TrustBFI_201415!$A:$AD,25,FALSE)+VLOOKUP(A111,T4_TrustBFI_201415!$A:$AD,27,FALSE)+VLOOKUP(A111,T4_TrustBFI_201415!$A:$AD,29,FALSE)</f>
        <v>9</v>
      </c>
      <c r="I111" s="96">
        <f t="shared" si="7"/>
        <v>2.4684585847504115E-3</v>
      </c>
      <c r="J111" s="103">
        <f t="shared" si="4"/>
        <v>0</v>
      </c>
      <c r="K111" s="103">
        <v>1</v>
      </c>
      <c r="L111" s="406">
        <v>-2.225797801019036E-2</v>
      </c>
      <c r="M111" s="406">
        <v>-7.8361981799797809E-2</v>
      </c>
    </row>
    <row r="112" spans="1:13" x14ac:dyDescent="0.2">
      <c r="A112" s="76" t="s">
        <v>230</v>
      </c>
      <c r="B112" s="76" t="s">
        <v>231</v>
      </c>
      <c r="C112" s="92">
        <f>VLOOKUP(A112,T4_TrustBFI_201415!$A:$F,3,FALSE)+VLOOKUP(A112,T4_TrustBFI_201415!$A:$F,4,FALSE)+VLOOKUP(A112,T4_TrustBFI_201415!$A:$F,5,FALSE)+VLOOKUP(A112,T4_TrustBFI_201415!$A:$F,6,FALSE)</f>
        <v>2654</v>
      </c>
      <c r="D112" s="269">
        <f>VLOOKUP(A112,T4_TrustBFI_201415!$A:$AD,7,FALSE)+VLOOKUP(A112,T4_TrustBFI_201415!$A:$AD,11,FALSE)+VLOOKUP(A112,T4_TrustBFI_201415!$A:$AD,15,FALSE)+VLOOKUP(A112,T4_TrustBFI_201415!$A:$AD,19,FALSE)</f>
        <v>982</v>
      </c>
      <c r="E112" s="76">
        <f>VLOOKUP(A112,T4_TrustBFI_201415!$A:$AD,8,FALSE)+VLOOKUP(A112,T4_TrustBFI_201415!$A:$AD,12,FALSE)+VLOOKUP(A112,T4_TrustBFI_201415!$A:$AD,16,FALSE)+VLOOKUP(A112,T4_TrustBFI_201415!$A:$AD,20,FALSE)</f>
        <v>1649</v>
      </c>
      <c r="F112" s="94">
        <f t="shared" si="5"/>
        <v>0.62132629992464206</v>
      </c>
      <c r="G112" s="95" t="str">
        <f t="shared" si="6"/>
        <v>60.3% - 64.0%</v>
      </c>
      <c r="H112" s="270">
        <f>VLOOKUP(A112,T4_TrustBFI_201415!$A:$AD,23,FALSE)+VLOOKUP(A112,T4_TrustBFI_201415!$A:$AD,25,FALSE)+VLOOKUP(A112,T4_TrustBFI_201415!$A:$AD,27,FALSE)+VLOOKUP(A112,T4_TrustBFI_201415!$A:$AD,29,FALSE)</f>
        <v>23</v>
      </c>
      <c r="I112" s="96">
        <f t="shared" si="7"/>
        <v>8.6661642803315744E-3</v>
      </c>
      <c r="J112" s="103">
        <f t="shared" si="4"/>
        <v>0</v>
      </c>
      <c r="K112" s="103">
        <v>1</v>
      </c>
      <c r="L112" s="406">
        <v>-5.1126206649982131E-2</v>
      </c>
      <c r="M112" s="406">
        <v>-0.15906210392902409</v>
      </c>
    </row>
    <row r="113" spans="1:13" x14ac:dyDescent="0.2">
      <c r="A113" s="76" t="s">
        <v>232</v>
      </c>
      <c r="B113" s="76" t="s">
        <v>2388</v>
      </c>
      <c r="C113" s="92">
        <f>VLOOKUP(A113,T4_TrustBFI_201415!$A:$F,3,FALSE)+VLOOKUP(A113,T4_TrustBFI_201415!$A:$F,4,FALSE)+VLOOKUP(A113,T4_TrustBFI_201415!$A:$F,5,FALSE)+VLOOKUP(A113,T4_TrustBFI_201415!$A:$F,6,FALSE)</f>
        <v>4842</v>
      </c>
      <c r="D113" s="269">
        <f>VLOOKUP(A113,T4_TrustBFI_201415!$A:$AD,7,FALSE)+VLOOKUP(A113,T4_TrustBFI_201415!$A:$AD,11,FALSE)+VLOOKUP(A113,T4_TrustBFI_201415!$A:$AD,15,FALSE)+VLOOKUP(A113,T4_TrustBFI_201415!$A:$AD,19,FALSE)</f>
        <v>244</v>
      </c>
      <c r="E113" s="76">
        <f>VLOOKUP(A113,T4_TrustBFI_201415!$A:$AD,8,FALSE)+VLOOKUP(A113,T4_TrustBFI_201415!$A:$AD,12,FALSE)+VLOOKUP(A113,T4_TrustBFI_201415!$A:$AD,16,FALSE)+VLOOKUP(A113,T4_TrustBFI_201415!$A:$AD,20,FALSE)</f>
        <v>4494</v>
      </c>
      <c r="F113" s="94">
        <f t="shared" si="5"/>
        <v>0.92812887236679054</v>
      </c>
      <c r="G113" s="95" t="str">
        <f t="shared" si="6"/>
        <v>92.1% - 93.5%</v>
      </c>
      <c r="H113" s="270">
        <f>VLOOKUP(A113,T4_TrustBFI_201415!$A:$AD,23,FALSE)+VLOOKUP(A113,T4_TrustBFI_201415!$A:$AD,25,FALSE)+VLOOKUP(A113,T4_TrustBFI_201415!$A:$AD,27,FALSE)+VLOOKUP(A113,T4_TrustBFI_201415!$A:$AD,29,FALSE)</f>
        <v>104</v>
      </c>
      <c r="I113" s="96">
        <f t="shared" si="7"/>
        <v>2.1478727798430401E-2</v>
      </c>
      <c r="J113" s="103">
        <f t="shared" si="4"/>
        <v>0</v>
      </c>
      <c r="K113" s="103">
        <v>1</v>
      </c>
      <c r="L113" s="406">
        <v>1.7654476670870167E-2</v>
      </c>
      <c r="M113" s="406">
        <v>-5.7793345008756547E-2</v>
      </c>
    </row>
    <row r="114" spans="1:13" x14ac:dyDescent="0.2">
      <c r="A114" s="76" t="s">
        <v>233</v>
      </c>
      <c r="B114" s="76" t="s">
        <v>234</v>
      </c>
      <c r="C114" s="92">
        <f>VLOOKUP(A114,T4_TrustBFI_201415!$A:$F,3,FALSE)+VLOOKUP(A114,T4_TrustBFI_201415!$A:$F,4,FALSE)+VLOOKUP(A114,T4_TrustBFI_201415!$A:$F,5,FALSE)+VLOOKUP(A114,T4_TrustBFI_201415!$A:$F,6,FALSE)</f>
        <v>3833</v>
      </c>
      <c r="D114" s="269">
        <f>VLOOKUP(A114,T4_TrustBFI_201415!$A:$AD,7,FALSE)+VLOOKUP(A114,T4_TrustBFI_201415!$A:$AD,11,FALSE)+VLOOKUP(A114,T4_TrustBFI_201415!$A:$AD,15,FALSE)+VLOOKUP(A114,T4_TrustBFI_201415!$A:$AD,19,FALSE)</f>
        <v>1731</v>
      </c>
      <c r="E114" s="76">
        <f>VLOOKUP(A114,T4_TrustBFI_201415!$A:$AD,8,FALSE)+VLOOKUP(A114,T4_TrustBFI_201415!$A:$AD,12,FALSE)+VLOOKUP(A114,T4_TrustBFI_201415!$A:$AD,16,FALSE)+VLOOKUP(A114,T4_TrustBFI_201415!$A:$AD,20,FALSE)</f>
        <v>2091</v>
      </c>
      <c r="F114" s="94">
        <f t="shared" si="5"/>
        <v>0.54552569788677274</v>
      </c>
      <c r="G114" s="95" t="str">
        <f t="shared" si="6"/>
        <v>53.0% - 56.1%</v>
      </c>
      <c r="H114" s="270">
        <f>VLOOKUP(A114,T4_TrustBFI_201415!$A:$AD,23,FALSE)+VLOOKUP(A114,T4_TrustBFI_201415!$A:$AD,25,FALSE)+VLOOKUP(A114,T4_TrustBFI_201415!$A:$AD,27,FALSE)+VLOOKUP(A114,T4_TrustBFI_201415!$A:$AD,29,FALSE)</f>
        <v>11</v>
      </c>
      <c r="I114" s="96">
        <f t="shared" si="7"/>
        <v>2.8698147665014349E-3</v>
      </c>
      <c r="J114" s="103">
        <f t="shared" si="4"/>
        <v>0</v>
      </c>
      <c r="K114" s="103">
        <v>1</v>
      </c>
      <c r="L114" s="406">
        <v>0.24934810951760111</v>
      </c>
      <c r="M114" s="406">
        <v>2.7613941018766797E-2</v>
      </c>
    </row>
    <row r="115" spans="1:13" x14ac:dyDescent="0.2">
      <c r="A115" s="76" t="s">
        <v>235</v>
      </c>
      <c r="B115" s="76" t="s">
        <v>236</v>
      </c>
      <c r="C115" s="92">
        <f>VLOOKUP(A115,T4_TrustBFI_201415!$A:$F,3,FALSE)+VLOOKUP(A115,T4_TrustBFI_201415!$A:$F,4,FALSE)+VLOOKUP(A115,T4_TrustBFI_201415!$A:$F,5,FALSE)+VLOOKUP(A115,T4_TrustBFI_201415!$A:$F,6,FALSE)</f>
        <v>3271</v>
      </c>
      <c r="D115" s="269">
        <f>VLOOKUP(A115,T4_TrustBFI_201415!$A:$AD,7,FALSE)+VLOOKUP(A115,T4_TrustBFI_201415!$A:$AD,11,FALSE)+VLOOKUP(A115,T4_TrustBFI_201415!$A:$AD,15,FALSE)+VLOOKUP(A115,T4_TrustBFI_201415!$A:$AD,19,FALSE)</f>
        <v>826</v>
      </c>
      <c r="E115" s="76">
        <f>VLOOKUP(A115,T4_TrustBFI_201415!$A:$AD,8,FALSE)+VLOOKUP(A115,T4_TrustBFI_201415!$A:$AD,12,FALSE)+VLOOKUP(A115,T4_TrustBFI_201415!$A:$AD,16,FALSE)+VLOOKUP(A115,T4_TrustBFI_201415!$A:$AD,20,FALSE)</f>
        <v>2442</v>
      </c>
      <c r="F115" s="94">
        <f t="shared" si="5"/>
        <v>0.74656068480586979</v>
      </c>
      <c r="G115" s="95" t="str">
        <f t="shared" si="6"/>
        <v>73.1% - 76.1%</v>
      </c>
      <c r="H115" s="270">
        <f>VLOOKUP(A115,T4_TrustBFI_201415!$A:$AD,23,FALSE)+VLOOKUP(A115,T4_TrustBFI_201415!$A:$AD,25,FALSE)+VLOOKUP(A115,T4_TrustBFI_201415!$A:$AD,27,FALSE)+VLOOKUP(A115,T4_TrustBFI_201415!$A:$AD,29,FALSE)</f>
        <v>3</v>
      </c>
      <c r="I115" s="96">
        <f t="shared" si="7"/>
        <v>9.1715071843472939E-4</v>
      </c>
      <c r="J115" s="103">
        <f t="shared" si="4"/>
        <v>0</v>
      </c>
      <c r="K115" s="103">
        <v>1</v>
      </c>
      <c r="L115" s="406">
        <v>-4.3846828412744787E-2</v>
      </c>
      <c r="M115" s="406">
        <v>-0.19730061349693251</v>
      </c>
    </row>
    <row r="116" spans="1:13" x14ac:dyDescent="0.2">
      <c r="A116" s="76" t="s">
        <v>237</v>
      </c>
      <c r="B116" s="76" t="s">
        <v>1365</v>
      </c>
      <c r="C116" s="92">
        <f>VLOOKUP(A116,T4_TrustBFI_201415!$A:$F,3,FALSE)+VLOOKUP(A116,T4_TrustBFI_201415!$A:$F,4,FALSE)+VLOOKUP(A116,T4_TrustBFI_201415!$A:$F,5,FALSE)+VLOOKUP(A116,T4_TrustBFI_201415!$A:$F,6,FALSE)</f>
        <v>4460</v>
      </c>
      <c r="D116" s="269">
        <f>VLOOKUP(A116,T4_TrustBFI_201415!$A:$AD,7,FALSE)+VLOOKUP(A116,T4_TrustBFI_201415!$A:$AD,11,FALSE)+VLOOKUP(A116,T4_TrustBFI_201415!$A:$AD,15,FALSE)+VLOOKUP(A116,T4_TrustBFI_201415!$A:$AD,19,FALSE)</f>
        <v>729</v>
      </c>
      <c r="E116" s="76">
        <f>VLOOKUP(A116,T4_TrustBFI_201415!$A:$AD,8,FALSE)+VLOOKUP(A116,T4_TrustBFI_201415!$A:$AD,12,FALSE)+VLOOKUP(A116,T4_TrustBFI_201415!$A:$AD,16,FALSE)+VLOOKUP(A116,T4_TrustBFI_201415!$A:$AD,20,FALSE)</f>
        <v>3727</v>
      </c>
      <c r="F116" s="94">
        <f t="shared" si="5"/>
        <v>0.8356502242152466</v>
      </c>
      <c r="G116" s="95" t="str">
        <f t="shared" si="6"/>
        <v>82.4% - 84.6%</v>
      </c>
      <c r="H116" s="270">
        <f>VLOOKUP(A116,T4_TrustBFI_201415!$A:$AD,23,FALSE)+VLOOKUP(A116,T4_TrustBFI_201415!$A:$AD,25,FALSE)+VLOOKUP(A116,T4_TrustBFI_201415!$A:$AD,27,FALSE)+VLOOKUP(A116,T4_TrustBFI_201415!$A:$AD,29,FALSE)</f>
        <v>4</v>
      </c>
      <c r="I116" s="96">
        <f t="shared" si="7"/>
        <v>8.9686098654708521E-4</v>
      </c>
      <c r="J116" s="103">
        <f t="shared" si="4"/>
        <v>0</v>
      </c>
      <c r="K116" s="103">
        <v>1</v>
      </c>
      <c r="L116" s="406">
        <v>5.8376839107736167E-2</v>
      </c>
      <c r="M116" s="406">
        <v>-3.1066695633282682E-2</v>
      </c>
    </row>
    <row r="117" spans="1:13" x14ac:dyDescent="0.2">
      <c r="A117" s="76" t="s">
        <v>238</v>
      </c>
      <c r="B117" s="76" t="s">
        <v>239</v>
      </c>
      <c r="C117" s="92">
        <f>VLOOKUP(A117,T4_TrustBFI_201415!$A:$F,3,FALSE)+VLOOKUP(A117,T4_TrustBFI_201415!$A:$F,4,FALSE)+VLOOKUP(A117,T4_TrustBFI_201415!$A:$F,5,FALSE)+VLOOKUP(A117,T4_TrustBFI_201415!$A:$F,6,FALSE)</f>
        <v>2359</v>
      </c>
      <c r="D117" s="269">
        <f>VLOOKUP(A117,T4_TrustBFI_201415!$A:$AD,7,FALSE)+VLOOKUP(A117,T4_TrustBFI_201415!$A:$AD,11,FALSE)+VLOOKUP(A117,T4_TrustBFI_201415!$A:$AD,15,FALSE)+VLOOKUP(A117,T4_TrustBFI_201415!$A:$AD,19,FALSE)</f>
        <v>932</v>
      </c>
      <c r="E117" s="76">
        <f>VLOOKUP(A117,T4_TrustBFI_201415!$A:$AD,8,FALSE)+VLOOKUP(A117,T4_TrustBFI_201415!$A:$AD,12,FALSE)+VLOOKUP(A117,T4_TrustBFI_201415!$A:$AD,16,FALSE)+VLOOKUP(A117,T4_TrustBFI_201415!$A:$AD,20,FALSE)</f>
        <v>1427</v>
      </c>
      <c r="F117" s="94">
        <f t="shared" si="5"/>
        <v>0.60491733785502333</v>
      </c>
      <c r="G117" s="95" t="str">
        <f t="shared" si="6"/>
        <v>58.5% - 62.4%</v>
      </c>
      <c r="H117" s="270">
        <f>VLOOKUP(A117,T4_TrustBFI_201415!$A:$AD,23,FALSE)+VLOOKUP(A117,T4_TrustBFI_201415!$A:$AD,25,FALSE)+VLOOKUP(A117,T4_TrustBFI_201415!$A:$AD,27,FALSE)+VLOOKUP(A117,T4_TrustBFI_201415!$A:$AD,29,FALSE)</f>
        <v>0</v>
      </c>
      <c r="I117" s="96">
        <f t="shared" si="7"/>
        <v>0</v>
      </c>
      <c r="J117" s="103">
        <f t="shared" si="4"/>
        <v>0</v>
      </c>
      <c r="K117" s="103">
        <v>1</v>
      </c>
      <c r="L117" s="406">
        <v>-2.3592715231788075E-2</v>
      </c>
      <c r="M117" s="406">
        <v>-0.25747560591753227</v>
      </c>
    </row>
    <row r="118" spans="1:13" x14ac:dyDescent="0.2">
      <c r="A118" s="76" t="s">
        <v>240</v>
      </c>
      <c r="B118" s="76" t="s">
        <v>1366</v>
      </c>
      <c r="C118" s="92">
        <f>VLOOKUP(A118,T4_TrustBFI_201415!$A:$F,3,FALSE)+VLOOKUP(A118,T4_TrustBFI_201415!$A:$F,4,FALSE)+VLOOKUP(A118,T4_TrustBFI_201415!$A:$F,5,FALSE)+VLOOKUP(A118,T4_TrustBFI_201415!$A:$F,6,FALSE)</f>
        <v>3285</v>
      </c>
      <c r="D118" s="269">
        <f>VLOOKUP(A118,T4_TrustBFI_201415!$A:$AD,7,FALSE)+VLOOKUP(A118,T4_TrustBFI_201415!$A:$AD,11,FALSE)+VLOOKUP(A118,T4_TrustBFI_201415!$A:$AD,15,FALSE)+VLOOKUP(A118,T4_TrustBFI_201415!$A:$AD,19,FALSE)</f>
        <v>613</v>
      </c>
      <c r="E118" s="76">
        <f>VLOOKUP(A118,T4_TrustBFI_201415!$A:$AD,8,FALSE)+VLOOKUP(A118,T4_TrustBFI_201415!$A:$AD,12,FALSE)+VLOOKUP(A118,T4_TrustBFI_201415!$A:$AD,16,FALSE)+VLOOKUP(A118,T4_TrustBFI_201415!$A:$AD,20,FALSE)</f>
        <v>2662</v>
      </c>
      <c r="F118" s="94">
        <f t="shared" si="5"/>
        <v>0.81035007610350074</v>
      </c>
      <c r="G118" s="95" t="str">
        <f t="shared" si="6"/>
        <v>79.7% - 82.3%</v>
      </c>
      <c r="H118" s="270">
        <f>VLOOKUP(A118,T4_TrustBFI_201415!$A:$AD,23,FALSE)+VLOOKUP(A118,T4_TrustBFI_201415!$A:$AD,25,FALSE)+VLOOKUP(A118,T4_TrustBFI_201415!$A:$AD,27,FALSE)+VLOOKUP(A118,T4_TrustBFI_201415!$A:$AD,29,FALSE)</f>
        <v>10</v>
      </c>
      <c r="I118" s="96">
        <f t="shared" si="7"/>
        <v>3.0441400304414001E-3</v>
      </c>
      <c r="J118" s="103">
        <f t="shared" si="4"/>
        <v>0</v>
      </c>
      <c r="K118" s="103">
        <v>1</v>
      </c>
      <c r="L118" s="406">
        <v>2.6562500000000044E-2</v>
      </c>
      <c r="M118" s="406">
        <v>-4.243710215216745E-3</v>
      </c>
    </row>
    <row r="119" spans="1:13" x14ac:dyDescent="0.2">
      <c r="A119" s="76" t="s">
        <v>241</v>
      </c>
      <c r="B119" s="76" t="s">
        <v>242</v>
      </c>
      <c r="C119" s="92">
        <f>VLOOKUP(A119,T4_TrustBFI_201415!$A:$F,3,FALSE)+VLOOKUP(A119,T4_TrustBFI_201415!$A:$F,4,FALSE)+VLOOKUP(A119,T4_TrustBFI_201415!$A:$F,5,FALSE)+VLOOKUP(A119,T4_TrustBFI_201415!$A:$F,6,FALSE)</f>
        <v>4362</v>
      </c>
      <c r="D119" s="269">
        <f>VLOOKUP(A119,T4_TrustBFI_201415!$A:$AD,7,FALSE)+VLOOKUP(A119,T4_TrustBFI_201415!$A:$AD,11,FALSE)+VLOOKUP(A119,T4_TrustBFI_201415!$A:$AD,15,FALSE)+VLOOKUP(A119,T4_TrustBFI_201415!$A:$AD,19,FALSE)</f>
        <v>1681</v>
      </c>
      <c r="E119" s="76">
        <f>VLOOKUP(A119,T4_TrustBFI_201415!$A:$AD,8,FALSE)+VLOOKUP(A119,T4_TrustBFI_201415!$A:$AD,12,FALSE)+VLOOKUP(A119,T4_TrustBFI_201415!$A:$AD,16,FALSE)+VLOOKUP(A119,T4_TrustBFI_201415!$A:$AD,20,FALSE)</f>
        <v>2520</v>
      </c>
      <c r="F119" s="94">
        <f t="shared" si="5"/>
        <v>0.57771664374140308</v>
      </c>
      <c r="G119" s="95" t="str">
        <f t="shared" si="6"/>
        <v>56.3% - 59.2%</v>
      </c>
      <c r="H119" s="270">
        <f>VLOOKUP(A119,T4_TrustBFI_201415!$A:$AD,23,FALSE)+VLOOKUP(A119,T4_TrustBFI_201415!$A:$AD,25,FALSE)+VLOOKUP(A119,T4_TrustBFI_201415!$A:$AD,27,FALSE)+VLOOKUP(A119,T4_TrustBFI_201415!$A:$AD,29,FALSE)</f>
        <v>161</v>
      </c>
      <c r="I119" s="96">
        <f t="shared" si="7"/>
        <v>3.6909674461256307E-2</v>
      </c>
      <c r="J119" s="103">
        <f t="shared" si="4"/>
        <v>0</v>
      </c>
      <c r="K119" s="103">
        <v>1</v>
      </c>
      <c r="L119" s="406">
        <v>-1.3568521031207648E-2</v>
      </c>
      <c r="M119" s="406">
        <v>-0.14554358472086193</v>
      </c>
    </row>
    <row r="120" spans="1:13" x14ac:dyDescent="0.2">
      <c r="A120" s="76" t="s">
        <v>243</v>
      </c>
      <c r="B120" s="76" t="s">
        <v>244</v>
      </c>
      <c r="C120" s="92">
        <f>VLOOKUP(A120,T4_TrustBFI_201415!$A:$F,3,FALSE)+VLOOKUP(A120,T4_TrustBFI_201415!$A:$F,4,FALSE)+VLOOKUP(A120,T4_TrustBFI_201415!$A:$F,5,FALSE)+VLOOKUP(A120,T4_TrustBFI_201415!$A:$F,6,FALSE)</f>
        <v>4087</v>
      </c>
      <c r="D120" s="269">
        <f>VLOOKUP(A120,T4_TrustBFI_201415!$A:$AD,7,FALSE)+VLOOKUP(A120,T4_TrustBFI_201415!$A:$AD,11,FALSE)+VLOOKUP(A120,T4_TrustBFI_201415!$A:$AD,15,FALSE)+VLOOKUP(A120,T4_TrustBFI_201415!$A:$AD,19,FALSE)</f>
        <v>627</v>
      </c>
      <c r="E120" s="76">
        <f>VLOOKUP(A120,T4_TrustBFI_201415!$A:$AD,8,FALSE)+VLOOKUP(A120,T4_TrustBFI_201415!$A:$AD,12,FALSE)+VLOOKUP(A120,T4_TrustBFI_201415!$A:$AD,16,FALSE)+VLOOKUP(A120,T4_TrustBFI_201415!$A:$AD,20,FALSE)</f>
        <v>3445</v>
      </c>
      <c r="F120" s="94">
        <f t="shared" si="5"/>
        <v>0.84291656471739662</v>
      </c>
      <c r="G120" s="95" t="str">
        <f t="shared" si="6"/>
        <v>83.1% - 85.4%</v>
      </c>
      <c r="H120" s="270">
        <f>VLOOKUP(A120,T4_TrustBFI_201415!$A:$AD,23,FALSE)+VLOOKUP(A120,T4_TrustBFI_201415!$A:$AD,25,FALSE)+VLOOKUP(A120,T4_TrustBFI_201415!$A:$AD,27,FALSE)+VLOOKUP(A120,T4_TrustBFI_201415!$A:$AD,29,FALSE)</f>
        <v>15</v>
      </c>
      <c r="I120" s="96">
        <f t="shared" si="7"/>
        <v>3.6701737215561535E-3</v>
      </c>
      <c r="J120" s="103">
        <f t="shared" si="4"/>
        <v>0</v>
      </c>
      <c r="K120" s="103">
        <v>1</v>
      </c>
      <c r="L120" s="406">
        <v>2.8952668680765292E-2</v>
      </c>
      <c r="M120" s="406">
        <v>-7.5279261777562168E-3</v>
      </c>
    </row>
    <row r="121" spans="1:13" s="77" customFormat="1" x14ac:dyDescent="0.2">
      <c r="A121" s="76" t="s">
        <v>245</v>
      </c>
      <c r="B121" s="76" t="s">
        <v>1367</v>
      </c>
      <c r="C121" s="92">
        <f>VLOOKUP(A121,T4_TrustBFI_201415!$A:$F,3,FALSE)+VLOOKUP(A121,T4_TrustBFI_201415!$A:$F,4,FALSE)+VLOOKUP(A121,T4_TrustBFI_201415!$A:$F,5,FALSE)+VLOOKUP(A121,T4_TrustBFI_201415!$A:$F,6,FALSE)</f>
        <v>6929</v>
      </c>
      <c r="D121" s="269">
        <f>VLOOKUP(A121,T4_TrustBFI_201415!$A:$AD,7,FALSE)+VLOOKUP(A121,T4_TrustBFI_201415!$A:$AD,11,FALSE)+VLOOKUP(A121,T4_TrustBFI_201415!$A:$AD,15,FALSE)+VLOOKUP(A121,T4_TrustBFI_201415!$A:$AD,19,FALSE)</f>
        <v>2051</v>
      </c>
      <c r="E121" s="76">
        <f>VLOOKUP(A121,T4_TrustBFI_201415!$A:$AD,8,FALSE)+VLOOKUP(A121,T4_TrustBFI_201415!$A:$AD,12,FALSE)+VLOOKUP(A121,T4_TrustBFI_201415!$A:$AD,16,FALSE)+VLOOKUP(A121,T4_TrustBFI_201415!$A:$AD,20,FALSE)</f>
        <v>4821</v>
      </c>
      <c r="F121" s="94">
        <f t="shared" si="5"/>
        <v>0.69577139558377832</v>
      </c>
      <c r="G121" s="95" t="str">
        <f t="shared" si="6"/>
        <v>68.5% - 70.6%</v>
      </c>
      <c r="H121" s="270">
        <f>VLOOKUP(A121,T4_TrustBFI_201415!$A:$AD,23,FALSE)+VLOOKUP(A121,T4_TrustBFI_201415!$A:$AD,25,FALSE)+VLOOKUP(A121,T4_TrustBFI_201415!$A:$AD,27,FALSE)+VLOOKUP(A121,T4_TrustBFI_201415!$A:$AD,29,FALSE)</f>
        <v>57</v>
      </c>
      <c r="I121" s="96">
        <f t="shared" si="7"/>
        <v>8.226295280704286E-3</v>
      </c>
      <c r="J121" s="103">
        <f t="shared" si="4"/>
        <v>0</v>
      </c>
      <c r="K121" s="103">
        <v>1</v>
      </c>
      <c r="L121" s="406">
        <v>3.6964980544747172E-2</v>
      </c>
      <c r="M121" s="406">
        <v>-5.4061433447099017E-2</v>
      </c>
    </row>
    <row r="122" spans="1:13" s="77" customFormat="1" x14ac:dyDescent="0.2">
      <c r="A122" s="76" t="s">
        <v>246</v>
      </c>
      <c r="B122" s="76" t="s">
        <v>2383</v>
      </c>
      <c r="C122" s="92">
        <f>VLOOKUP(A122,T4_TrustBFI_201415!$A:$F,3,FALSE)+VLOOKUP(A122,T4_TrustBFI_201415!$A:$F,4,FALSE)+VLOOKUP(A122,T4_TrustBFI_201415!$A:$F,5,FALSE)+VLOOKUP(A122,T4_TrustBFI_201415!$A:$F,6,FALSE)</f>
        <v>4145</v>
      </c>
      <c r="D122" s="269">
        <f>VLOOKUP(A122,T4_TrustBFI_201415!$A:$AD,7,FALSE)+VLOOKUP(A122,T4_TrustBFI_201415!$A:$AD,11,FALSE)+VLOOKUP(A122,T4_TrustBFI_201415!$A:$AD,15,FALSE)+VLOOKUP(A122,T4_TrustBFI_201415!$A:$AD,19,FALSE)</f>
        <v>924</v>
      </c>
      <c r="E122" s="76">
        <f>VLOOKUP(A122,T4_TrustBFI_201415!$A:$AD,8,FALSE)+VLOOKUP(A122,T4_TrustBFI_201415!$A:$AD,12,FALSE)+VLOOKUP(A122,T4_TrustBFI_201415!$A:$AD,16,FALSE)+VLOOKUP(A122,T4_TrustBFI_201415!$A:$AD,20,FALSE)</f>
        <v>3053</v>
      </c>
      <c r="F122" s="94">
        <f t="shared" si="5"/>
        <v>0.73655006031363091</v>
      </c>
      <c r="G122" s="95" t="str">
        <f t="shared" si="6"/>
        <v>72.3% - 75.0%</v>
      </c>
      <c r="H122" s="270">
        <f>VLOOKUP(A122,T4_TrustBFI_201415!$A:$AD,23,FALSE)+VLOOKUP(A122,T4_TrustBFI_201415!$A:$AD,25,FALSE)+VLOOKUP(A122,T4_TrustBFI_201415!$A:$AD,27,FALSE)+VLOOKUP(A122,T4_TrustBFI_201415!$A:$AD,29,FALSE)</f>
        <v>168</v>
      </c>
      <c r="I122" s="96">
        <f t="shared" si="7"/>
        <v>4.0530759951749096E-2</v>
      </c>
      <c r="J122" s="103">
        <f t="shared" si="4"/>
        <v>0</v>
      </c>
      <c r="K122" s="103">
        <v>1</v>
      </c>
      <c r="L122" s="406">
        <v>6.2820512820512819E-2</v>
      </c>
      <c r="M122" s="406">
        <v>-6.0303785989571534E-2</v>
      </c>
    </row>
    <row r="123" spans="1:13" s="77" customFormat="1" x14ac:dyDescent="0.2">
      <c r="A123" s="76" t="s">
        <v>247</v>
      </c>
      <c r="B123" s="76" t="s">
        <v>1368</v>
      </c>
      <c r="C123" s="92">
        <f>VLOOKUP(A123,T4_TrustBFI_201415!$A:$F,3,FALSE)+VLOOKUP(A123,T4_TrustBFI_201415!$A:$F,4,FALSE)+VLOOKUP(A123,T4_TrustBFI_201415!$A:$F,5,FALSE)+VLOOKUP(A123,T4_TrustBFI_201415!$A:$F,6,FALSE)</f>
        <v>2264</v>
      </c>
      <c r="D123" s="269">
        <f>VLOOKUP(A123,T4_TrustBFI_201415!$A:$AD,7,FALSE)+VLOOKUP(A123,T4_TrustBFI_201415!$A:$AD,11,FALSE)+VLOOKUP(A123,T4_TrustBFI_201415!$A:$AD,15,FALSE)+VLOOKUP(A123,T4_TrustBFI_201415!$A:$AD,19,FALSE)</f>
        <v>691</v>
      </c>
      <c r="E123" s="76">
        <f>VLOOKUP(A123,T4_TrustBFI_201415!$A:$AD,8,FALSE)+VLOOKUP(A123,T4_TrustBFI_201415!$A:$AD,12,FALSE)+VLOOKUP(A123,T4_TrustBFI_201415!$A:$AD,16,FALSE)+VLOOKUP(A123,T4_TrustBFI_201415!$A:$AD,20,FALSE)</f>
        <v>1538</v>
      </c>
      <c r="F123" s="94">
        <f t="shared" si="5"/>
        <v>0.67932862190812726</v>
      </c>
      <c r="G123" s="95" t="str">
        <f t="shared" si="6"/>
        <v>66.0% - 69.8%</v>
      </c>
      <c r="H123" s="270">
        <f>VLOOKUP(A123,T4_TrustBFI_201415!$A:$AD,23,FALSE)+VLOOKUP(A123,T4_TrustBFI_201415!$A:$AD,25,FALSE)+VLOOKUP(A123,T4_TrustBFI_201415!$A:$AD,27,FALSE)+VLOOKUP(A123,T4_TrustBFI_201415!$A:$AD,29,FALSE)</f>
        <v>35</v>
      </c>
      <c r="I123" s="96">
        <f t="shared" si="7"/>
        <v>1.5459363957597174E-2</v>
      </c>
      <c r="J123" s="103">
        <f t="shared" si="4"/>
        <v>0</v>
      </c>
      <c r="K123" s="103">
        <v>1</v>
      </c>
      <c r="L123" s="406">
        <v>3.5460992907800915E-3</v>
      </c>
      <c r="M123" s="406">
        <v>-5.4697286012526103E-2</v>
      </c>
    </row>
    <row r="124" spans="1:13" s="77" customFormat="1" x14ac:dyDescent="0.2">
      <c r="A124" s="76" t="s">
        <v>248</v>
      </c>
      <c r="B124" s="76" t="s">
        <v>249</v>
      </c>
      <c r="C124" s="92">
        <f>VLOOKUP(A124,T4_TrustBFI_201415!$A:$F,3,FALSE)+VLOOKUP(A124,T4_TrustBFI_201415!$A:$F,4,FALSE)+VLOOKUP(A124,T4_TrustBFI_201415!$A:$F,5,FALSE)+VLOOKUP(A124,T4_TrustBFI_201415!$A:$F,6,FALSE)</f>
        <v>2603</v>
      </c>
      <c r="D124" s="269">
        <f>VLOOKUP(A124,T4_TrustBFI_201415!$A:$AD,7,FALSE)+VLOOKUP(A124,T4_TrustBFI_201415!$A:$AD,11,FALSE)+VLOOKUP(A124,T4_TrustBFI_201415!$A:$AD,15,FALSE)+VLOOKUP(A124,T4_TrustBFI_201415!$A:$AD,19,FALSE)</f>
        <v>1050</v>
      </c>
      <c r="E124" s="76">
        <f>VLOOKUP(A124,T4_TrustBFI_201415!$A:$AD,8,FALSE)+VLOOKUP(A124,T4_TrustBFI_201415!$A:$AD,12,FALSE)+VLOOKUP(A124,T4_TrustBFI_201415!$A:$AD,16,FALSE)+VLOOKUP(A124,T4_TrustBFI_201415!$A:$AD,20,FALSE)</f>
        <v>1553</v>
      </c>
      <c r="F124" s="94">
        <f t="shared" si="5"/>
        <v>0.59661928543987708</v>
      </c>
      <c r="G124" s="95" t="str">
        <f t="shared" si="6"/>
        <v>57.8% - 61.5%</v>
      </c>
      <c r="H124" s="270">
        <f>VLOOKUP(A124,T4_TrustBFI_201415!$A:$AD,23,FALSE)+VLOOKUP(A124,T4_TrustBFI_201415!$A:$AD,25,FALSE)+VLOOKUP(A124,T4_TrustBFI_201415!$A:$AD,27,FALSE)+VLOOKUP(A124,T4_TrustBFI_201415!$A:$AD,29,FALSE)</f>
        <v>0</v>
      </c>
      <c r="I124" s="96">
        <f t="shared" si="7"/>
        <v>0</v>
      </c>
      <c r="J124" s="103">
        <f t="shared" si="4"/>
        <v>0</v>
      </c>
      <c r="K124" s="103">
        <v>1</v>
      </c>
      <c r="L124" s="406">
        <v>-6.3332133861101148E-2</v>
      </c>
      <c r="M124" s="406">
        <v>-9.429366736256084E-2</v>
      </c>
    </row>
    <row r="125" spans="1:13" s="77" customFormat="1" x14ac:dyDescent="0.2">
      <c r="A125" s="76" t="s">
        <v>250</v>
      </c>
      <c r="B125" s="76" t="s">
        <v>1369</v>
      </c>
      <c r="C125" s="92">
        <f>VLOOKUP(A125,T4_TrustBFI_201415!$A:$F,3,FALSE)+VLOOKUP(A125,T4_TrustBFI_201415!$A:$F,4,FALSE)+VLOOKUP(A125,T4_TrustBFI_201415!$A:$F,5,FALSE)+VLOOKUP(A125,T4_TrustBFI_201415!$A:$F,6,FALSE)</f>
        <v>360</v>
      </c>
      <c r="D125" s="269">
        <f>VLOOKUP(A125,T4_TrustBFI_201415!$A:$AD,7,FALSE)+VLOOKUP(A125,T4_TrustBFI_201415!$A:$AD,11,FALSE)+VLOOKUP(A125,T4_TrustBFI_201415!$A:$AD,15,FALSE)+VLOOKUP(A125,T4_TrustBFI_201415!$A:$AD,19,FALSE)</f>
        <v>36</v>
      </c>
      <c r="E125" s="76">
        <f>VLOOKUP(A125,T4_TrustBFI_201415!$A:$AD,8,FALSE)+VLOOKUP(A125,T4_TrustBFI_201415!$A:$AD,12,FALSE)+VLOOKUP(A125,T4_TrustBFI_201415!$A:$AD,16,FALSE)+VLOOKUP(A125,T4_TrustBFI_201415!$A:$AD,20,FALSE)</f>
        <v>321</v>
      </c>
      <c r="F125" s="94">
        <f t="shared" si="5"/>
        <v>0.89166666666666672</v>
      </c>
      <c r="G125" s="95" t="str">
        <f t="shared" si="6"/>
        <v>85.5% - 92.0%</v>
      </c>
      <c r="H125" s="270">
        <f>VLOOKUP(A125,T4_TrustBFI_201415!$A:$AD,23,FALSE)+VLOOKUP(A125,T4_TrustBFI_201415!$A:$AD,25,FALSE)+VLOOKUP(A125,T4_TrustBFI_201415!$A:$AD,27,FALSE)+VLOOKUP(A125,T4_TrustBFI_201415!$A:$AD,29,FALSE)</f>
        <v>3</v>
      </c>
      <c r="I125" s="96">
        <f t="shared" si="7"/>
        <v>8.3333333333333332E-3</v>
      </c>
      <c r="J125" s="103">
        <f t="shared" si="4"/>
        <v>0</v>
      </c>
      <c r="K125" s="103">
        <v>1</v>
      </c>
      <c r="L125" s="406">
        <v>-3.4852546916890104E-2</v>
      </c>
      <c r="M125" s="406">
        <v>-0.28712871287128716</v>
      </c>
    </row>
    <row r="126" spans="1:13" s="77" customFormat="1" x14ac:dyDescent="0.2">
      <c r="A126" s="76" t="s">
        <v>251</v>
      </c>
      <c r="B126" s="76" t="s">
        <v>252</v>
      </c>
      <c r="C126" s="92">
        <f>VLOOKUP(A126,T4_TrustBFI_201415!$A:$F,3,FALSE)+VLOOKUP(A126,T4_TrustBFI_201415!$A:$F,4,FALSE)+VLOOKUP(A126,T4_TrustBFI_201415!$A:$F,5,FALSE)+VLOOKUP(A126,T4_TrustBFI_201415!$A:$F,6,FALSE)</f>
        <v>4138</v>
      </c>
      <c r="D126" s="269">
        <f>VLOOKUP(A126,T4_TrustBFI_201415!$A:$AD,7,FALSE)+VLOOKUP(A126,T4_TrustBFI_201415!$A:$AD,11,FALSE)+VLOOKUP(A126,T4_TrustBFI_201415!$A:$AD,15,FALSE)+VLOOKUP(A126,T4_TrustBFI_201415!$A:$AD,19,FALSE)</f>
        <v>1485</v>
      </c>
      <c r="E126" s="76">
        <f>VLOOKUP(A126,T4_TrustBFI_201415!$A:$AD,8,FALSE)+VLOOKUP(A126,T4_TrustBFI_201415!$A:$AD,12,FALSE)+VLOOKUP(A126,T4_TrustBFI_201415!$A:$AD,16,FALSE)+VLOOKUP(A126,T4_TrustBFI_201415!$A:$AD,20,FALSE)</f>
        <v>2653</v>
      </c>
      <c r="F126" s="94">
        <f t="shared" si="5"/>
        <v>0.64113098115031419</v>
      </c>
      <c r="G126" s="95" t="str">
        <f t="shared" si="6"/>
        <v>62.6% - 65.6%</v>
      </c>
      <c r="H126" s="270">
        <f>VLOOKUP(A126,T4_TrustBFI_201415!$A:$AD,23,FALSE)+VLOOKUP(A126,T4_TrustBFI_201415!$A:$AD,25,FALSE)+VLOOKUP(A126,T4_TrustBFI_201415!$A:$AD,27,FALSE)+VLOOKUP(A126,T4_TrustBFI_201415!$A:$AD,29,FALSE)</f>
        <v>0</v>
      </c>
      <c r="I126" s="96">
        <f t="shared" si="7"/>
        <v>0</v>
      </c>
      <c r="J126" s="103">
        <f t="shared" si="4"/>
        <v>0</v>
      </c>
      <c r="K126" s="103">
        <v>1</v>
      </c>
      <c r="L126" s="406">
        <v>8.6659663865546133E-2</v>
      </c>
      <c r="M126" s="406">
        <v>1.3222331047992197E-2</v>
      </c>
    </row>
    <row r="127" spans="1:13" s="77" customFormat="1" x14ac:dyDescent="0.2">
      <c r="A127" s="76" t="s">
        <v>253</v>
      </c>
      <c r="B127" s="76" t="s">
        <v>1370</v>
      </c>
      <c r="C127" s="92">
        <f>VLOOKUP(A127,T4_TrustBFI_201415!$A:$F,3,FALSE)+VLOOKUP(A127,T4_TrustBFI_201415!$A:$F,4,FALSE)+VLOOKUP(A127,T4_TrustBFI_201415!$A:$F,5,FALSE)+VLOOKUP(A127,T4_TrustBFI_201415!$A:$F,6,FALSE)</f>
        <v>3557</v>
      </c>
      <c r="D127" s="269">
        <f>VLOOKUP(A127,T4_TrustBFI_201415!$A:$AD,7,FALSE)+VLOOKUP(A127,T4_TrustBFI_201415!$A:$AD,11,FALSE)+VLOOKUP(A127,T4_TrustBFI_201415!$A:$AD,15,FALSE)+VLOOKUP(A127,T4_TrustBFI_201415!$A:$AD,19,FALSE)</f>
        <v>322</v>
      </c>
      <c r="E127" s="76">
        <f>VLOOKUP(A127,T4_TrustBFI_201415!$A:$AD,8,FALSE)+VLOOKUP(A127,T4_TrustBFI_201415!$A:$AD,12,FALSE)+VLOOKUP(A127,T4_TrustBFI_201415!$A:$AD,16,FALSE)+VLOOKUP(A127,T4_TrustBFI_201415!$A:$AD,20,FALSE)</f>
        <v>3235</v>
      </c>
      <c r="F127" s="94">
        <f t="shared" si="5"/>
        <v>0.90947427607534437</v>
      </c>
      <c r="G127" s="95" t="str">
        <f t="shared" si="6"/>
        <v>90.0% - 91.8%</v>
      </c>
      <c r="H127" s="270">
        <f>VLOOKUP(A127,T4_TrustBFI_201415!$A:$AD,23,FALSE)+VLOOKUP(A127,T4_TrustBFI_201415!$A:$AD,25,FALSE)+VLOOKUP(A127,T4_TrustBFI_201415!$A:$AD,27,FALSE)+VLOOKUP(A127,T4_TrustBFI_201415!$A:$AD,29,FALSE)</f>
        <v>0</v>
      </c>
      <c r="I127" s="96">
        <f t="shared" si="7"/>
        <v>0</v>
      </c>
      <c r="J127" s="103">
        <f t="shared" si="4"/>
        <v>0</v>
      </c>
      <c r="K127" s="103">
        <v>1</v>
      </c>
      <c r="L127" s="406">
        <v>0.62642889803383639</v>
      </c>
      <c r="M127" s="406">
        <v>-0.17757225433526014</v>
      </c>
    </row>
    <row r="128" spans="1:13" s="77" customFormat="1" x14ac:dyDescent="0.2">
      <c r="A128" s="76" t="s">
        <v>254</v>
      </c>
      <c r="B128" s="79" t="s">
        <v>255</v>
      </c>
      <c r="C128" s="92">
        <f>VLOOKUP(A128,T4_TrustBFI_201415!$A:$F,3,FALSE)+VLOOKUP(A128,T4_TrustBFI_201415!$A:$F,4,FALSE)+VLOOKUP(A128,T4_TrustBFI_201415!$A:$F,5,FALSE)+VLOOKUP(A128,T4_TrustBFI_201415!$A:$F,6,FALSE)</f>
        <v>5451</v>
      </c>
      <c r="D128" s="269">
        <f>VLOOKUP(A128,T4_TrustBFI_201415!$A:$AD,7,FALSE)+VLOOKUP(A128,T4_TrustBFI_201415!$A:$AD,11,FALSE)+VLOOKUP(A128,T4_TrustBFI_201415!$A:$AD,15,FALSE)+VLOOKUP(A128,T4_TrustBFI_201415!$A:$AD,19,FALSE)</f>
        <v>1672</v>
      </c>
      <c r="E128" s="76">
        <f>VLOOKUP(A128,T4_TrustBFI_201415!$A:$AD,8,FALSE)+VLOOKUP(A128,T4_TrustBFI_201415!$A:$AD,12,FALSE)+VLOOKUP(A128,T4_TrustBFI_201415!$A:$AD,16,FALSE)+VLOOKUP(A128,T4_TrustBFI_201415!$A:$AD,20,FALSE)</f>
        <v>3204</v>
      </c>
      <c r="F128" s="94"/>
      <c r="G128" s="95" t="str">
        <f t="shared" si="6"/>
        <v/>
      </c>
      <c r="H128" s="270">
        <f>VLOOKUP(A128,T4_TrustBFI_201415!$A:$AD,23,FALSE)+VLOOKUP(A128,T4_TrustBFI_201415!$A:$AD,25,FALSE)+VLOOKUP(A128,T4_TrustBFI_201415!$A:$AD,27,FALSE)+VLOOKUP(A128,T4_TrustBFI_201415!$A:$AD,29,FALSE)</f>
        <v>575</v>
      </c>
      <c r="I128" s="96">
        <f t="shared" si="7"/>
        <v>0.10548523206751055</v>
      </c>
      <c r="J128" s="103">
        <f t="shared" si="4"/>
        <v>0</v>
      </c>
      <c r="K128" s="103">
        <v>1</v>
      </c>
      <c r="L128" s="406">
        <v>-8.0072793448590085E-3</v>
      </c>
      <c r="M128" s="406">
        <v>-0.12222222222222223</v>
      </c>
    </row>
    <row r="129" spans="1:13" s="77" customFormat="1" x14ac:dyDescent="0.2">
      <c r="A129" s="76" t="s">
        <v>256</v>
      </c>
      <c r="B129" s="76" t="s">
        <v>257</v>
      </c>
      <c r="C129" s="92">
        <f>VLOOKUP(A129,T4_TrustBFI_201415!$A:$F,3,FALSE)+VLOOKUP(A129,T4_TrustBFI_201415!$A:$F,4,FALSE)+VLOOKUP(A129,T4_TrustBFI_201415!$A:$F,5,FALSE)+VLOOKUP(A129,T4_TrustBFI_201415!$A:$F,6,FALSE)</f>
        <v>6504</v>
      </c>
      <c r="D129" s="269">
        <f>VLOOKUP(A129,T4_TrustBFI_201415!$A:$AD,7,FALSE)+VLOOKUP(A129,T4_TrustBFI_201415!$A:$AD,11,FALSE)+VLOOKUP(A129,T4_TrustBFI_201415!$A:$AD,15,FALSE)+VLOOKUP(A129,T4_TrustBFI_201415!$A:$AD,19,FALSE)</f>
        <v>346</v>
      </c>
      <c r="E129" s="76">
        <f>VLOOKUP(A129,T4_TrustBFI_201415!$A:$AD,8,FALSE)+VLOOKUP(A129,T4_TrustBFI_201415!$A:$AD,12,FALSE)+VLOOKUP(A129,T4_TrustBFI_201415!$A:$AD,16,FALSE)+VLOOKUP(A129,T4_TrustBFI_201415!$A:$AD,20,FALSE)</f>
        <v>5841</v>
      </c>
      <c r="F129" s="94">
        <f t="shared" si="5"/>
        <v>0.89806273062730624</v>
      </c>
      <c r="G129" s="95" t="str">
        <f t="shared" si="6"/>
        <v>89.0% - 90.5%</v>
      </c>
      <c r="H129" s="270">
        <f>VLOOKUP(A129,T4_TrustBFI_201415!$A:$AD,23,FALSE)+VLOOKUP(A129,T4_TrustBFI_201415!$A:$AD,25,FALSE)+VLOOKUP(A129,T4_TrustBFI_201415!$A:$AD,27,FALSE)+VLOOKUP(A129,T4_TrustBFI_201415!$A:$AD,29,FALSE)</f>
        <v>317</v>
      </c>
      <c r="I129" s="96">
        <f t="shared" si="7"/>
        <v>4.8739237392373923E-2</v>
      </c>
      <c r="J129" s="103">
        <f t="shared" si="4"/>
        <v>0</v>
      </c>
      <c r="K129" s="103">
        <v>1</v>
      </c>
      <c r="L129" s="406">
        <v>0.22693831352574989</v>
      </c>
      <c r="M129" s="406">
        <v>0.10744083092116474</v>
      </c>
    </row>
    <row r="130" spans="1:13" s="77" customFormat="1" x14ac:dyDescent="0.2">
      <c r="A130" s="76" t="s">
        <v>258</v>
      </c>
      <c r="B130" s="76" t="s">
        <v>1515</v>
      </c>
      <c r="C130" s="92">
        <f>VLOOKUP(A130,T4_TrustBFI_201415!$A:$F,3,FALSE)+VLOOKUP(A130,T4_TrustBFI_201415!$A:$F,4,FALSE)+VLOOKUP(A130,T4_TrustBFI_201415!$A:$F,5,FALSE)+VLOOKUP(A130,T4_TrustBFI_201415!$A:$F,6,FALSE)</f>
        <v>5998</v>
      </c>
      <c r="D130" s="269">
        <f>VLOOKUP(A130,T4_TrustBFI_201415!$A:$AD,7,FALSE)+VLOOKUP(A130,T4_TrustBFI_201415!$A:$AD,11,FALSE)+VLOOKUP(A130,T4_TrustBFI_201415!$A:$AD,15,FALSE)+VLOOKUP(A130,T4_TrustBFI_201415!$A:$AD,19,FALSE)</f>
        <v>2844</v>
      </c>
      <c r="E130" s="76">
        <f>VLOOKUP(A130,T4_TrustBFI_201415!$A:$AD,8,FALSE)+VLOOKUP(A130,T4_TrustBFI_201415!$A:$AD,12,FALSE)+VLOOKUP(A130,T4_TrustBFI_201415!$A:$AD,16,FALSE)+VLOOKUP(A130,T4_TrustBFI_201415!$A:$AD,20,FALSE)</f>
        <v>3154</v>
      </c>
      <c r="F130" s="94">
        <f t="shared" si="5"/>
        <v>0.52584194731577194</v>
      </c>
      <c r="G130" s="95" t="str">
        <f t="shared" si="6"/>
        <v>51.3% - 53.8%</v>
      </c>
      <c r="H130" s="270">
        <f>VLOOKUP(A130,T4_TrustBFI_201415!$A:$AD,23,FALSE)+VLOOKUP(A130,T4_TrustBFI_201415!$A:$AD,25,FALSE)+VLOOKUP(A130,T4_TrustBFI_201415!$A:$AD,27,FALSE)+VLOOKUP(A130,T4_TrustBFI_201415!$A:$AD,29,FALSE)</f>
        <v>0</v>
      </c>
      <c r="I130" s="96">
        <f t="shared" si="7"/>
        <v>0</v>
      </c>
      <c r="J130" s="103">
        <f t="shared" si="4"/>
        <v>0</v>
      </c>
      <c r="K130" s="103">
        <v>1</v>
      </c>
      <c r="L130" s="406">
        <v>4.6771378708551525E-2</v>
      </c>
      <c r="M130" s="406">
        <v>3.8493723849373218E-3</v>
      </c>
    </row>
    <row r="131" spans="1:13" s="77" customFormat="1" x14ac:dyDescent="0.2">
      <c r="A131" s="76" t="s">
        <v>259</v>
      </c>
      <c r="B131" s="76" t="s">
        <v>260</v>
      </c>
      <c r="C131" s="92">
        <f>VLOOKUP(A131,T4_TrustBFI_201415!$A:$F,3,FALSE)+VLOOKUP(A131,T4_TrustBFI_201415!$A:$F,4,FALSE)+VLOOKUP(A131,T4_TrustBFI_201415!$A:$F,5,FALSE)+VLOOKUP(A131,T4_TrustBFI_201415!$A:$F,6,FALSE)</f>
        <v>4260</v>
      </c>
      <c r="D131" s="269">
        <f>VLOOKUP(A131,T4_TrustBFI_201415!$A:$AD,7,FALSE)+VLOOKUP(A131,T4_TrustBFI_201415!$A:$AD,11,FALSE)+VLOOKUP(A131,T4_TrustBFI_201415!$A:$AD,15,FALSE)+VLOOKUP(A131,T4_TrustBFI_201415!$A:$AD,19,FALSE)</f>
        <v>1002</v>
      </c>
      <c r="E131" s="76">
        <f>VLOOKUP(A131,T4_TrustBFI_201415!$A:$AD,8,FALSE)+VLOOKUP(A131,T4_TrustBFI_201415!$A:$AD,12,FALSE)+VLOOKUP(A131,T4_TrustBFI_201415!$A:$AD,16,FALSE)+VLOOKUP(A131,T4_TrustBFI_201415!$A:$AD,20,FALSE)</f>
        <v>3228</v>
      </c>
      <c r="F131" s="94">
        <f t="shared" si="5"/>
        <v>0.75774647887323943</v>
      </c>
      <c r="G131" s="95" t="str">
        <f t="shared" si="6"/>
        <v>74.5% - 77.0%</v>
      </c>
      <c r="H131" s="270">
        <f>VLOOKUP(A131,T4_TrustBFI_201415!$A:$AD,23,FALSE)+VLOOKUP(A131,T4_TrustBFI_201415!$A:$AD,25,FALSE)+VLOOKUP(A131,T4_TrustBFI_201415!$A:$AD,27,FALSE)+VLOOKUP(A131,T4_TrustBFI_201415!$A:$AD,29,FALSE)</f>
        <v>30</v>
      </c>
      <c r="I131" s="96">
        <f t="shared" si="7"/>
        <v>7.0422535211267607E-3</v>
      </c>
      <c r="J131" s="103">
        <f t="shared" si="4"/>
        <v>0</v>
      </c>
      <c r="K131" s="103">
        <v>1</v>
      </c>
      <c r="L131" s="406">
        <v>0.21575342465753433</v>
      </c>
      <c r="M131" s="406">
        <v>-3.0716723549488067E-2</v>
      </c>
    </row>
    <row r="132" spans="1:13" s="77" customFormat="1" x14ac:dyDescent="0.2">
      <c r="A132" s="76" t="s">
        <v>261</v>
      </c>
      <c r="B132" s="76" t="s">
        <v>1371</v>
      </c>
      <c r="C132" s="92">
        <f>VLOOKUP(A132,T4_TrustBFI_201415!$A:$F,3,FALSE)+VLOOKUP(A132,T4_TrustBFI_201415!$A:$F,4,FALSE)+VLOOKUP(A132,T4_TrustBFI_201415!$A:$F,5,FALSE)+VLOOKUP(A132,T4_TrustBFI_201415!$A:$F,6,FALSE)</f>
        <v>5907</v>
      </c>
      <c r="D132" s="269">
        <f>VLOOKUP(A132,T4_TrustBFI_201415!$A:$AD,7,FALSE)+VLOOKUP(A132,T4_TrustBFI_201415!$A:$AD,11,FALSE)+VLOOKUP(A132,T4_TrustBFI_201415!$A:$AD,15,FALSE)+VLOOKUP(A132,T4_TrustBFI_201415!$A:$AD,19,FALSE)</f>
        <v>1295</v>
      </c>
      <c r="E132" s="76">
        <f>VLOOKUP(A132,T4_TrustBFI_201415!$A:$AD,8,FALSE)+VLOOKUP(A132,T4_TrustBFI_201415!$A:$AD,12,FALSE)+VLOOKUP(A132,T4_TrustBFI_201415!$A:$AD,16,FALSE)+VLOOKUP(A132,T4_TrustBFI_201415!$A:$AD,20,FALSE)</f>
        <v>4475</v>
      </c>
      <c r="F132" s="94">
        <f t="shared" si="5"/>
        <v>0.75757575757575757</v>
      </c>
      <c r="G132" s="95" t="str">
        <f t="shared" si="6"/>
        <v>74.6% - 76.8%</v>
      </c>
      <c r="H132" s="270">
        <f>VLOOKUP(A132,T4_TrustBFI_201415!$A:$AD,23,FALSE)+VLOOKUP(A132,T4_TrustBFI_201415!$A:$AD,25,FALSE)+VLOOKUP(A132,T4_TrustBFI_201415!$A:$AD,27,FALSE)+VLOOKUP(A132,T4_TrustBFI_201415!$A:$AD,29,FALSE)</f>
        <v>137</v>
      </c>
      <c r="I132" s="96">
        <f t="shared" si="7"/>
        <v>2.319282207550364E-2</v>
      </c>
      <c r="J132" s="103">
        <f t="shared" si="4"/>
        <v>0</v>
      </c>
      <c r="K132" s="103">
        <v>1</v>
      </c>
      <c r="L132" s="406">
        <v>8.9852398523985189E-2</v>
      </c>
      <c r="M132" s="406">
        <v>-0.14761904761904765</v>
      </c>
    </row>
    <row r="133" spans="1:13" s="77" customFormat="1" x14ac:dyDescent="0.2">
      <c r="A133" s="76" t="s">
        <v>262</v>
      </c>
      <c r="B133" s="76" t="s">
        <v>263</v>
      </c>
      <c r="C133" s="92">
        <f>VLOOKUP(A133,T4_TrustBFI_201415!$A:$F,3,FALSE)+VLOOKUP(A133,T4_TrustBFI_201415!$A:$F,4,FALSE)+VLOOKUP(A133,T4_TrustBFI_201415!$A:$F,5,FALSE)+VLOOKUP(A133,T4_TrustBFI_201415!$A:$F,6,FALSE)</f>
        <v>5233</v>
      </c>
      <c r="D133" s="269">
        <f>VLOOKUP(A133,T4_TrustBFI_201415!$A:$AD,7,FALSE)+VLOOKUP(A133,T4_TrustBFI_201415!$A:$AD,11,FALSE)+VLOOKUP(A133,T4_TrustBFI_201415!$A:$AD,15,FALSE)+VLOOKUP(A133,T4_TrustBFI_201415!$A:$AD,19,FALSE)</f>
        <v>850</v>
      </c>
      <c r="E133" s="76">
        <f>VLOOKUP(A133,T4_TrustBFI_201415!$A:$AD,8,FALSE)+VLOOKUP(A133,T4_TrustBFI_201415!$A:$AD,12,FALSE)+VLOOKUP(A133,T4_TrustBFI_201415!$A:$AD,16,FALSE)+VLOOKUP(A133,T4_TrustBFI_201415!$A:$AD,20,FALSE)</f>
        <v>4314</v>
      </c>
      <c r="F133" s="94">
        <f t="shared" si="5"/>
        <v>0.82438371870819793</v>
      </c>
      <c r="G133" s="95" t="str">
        <f t="shared" si="6"/>
        <v>81.4% - 83.4%</v>
      </c>
      <c r="H133" s="270">
        <f>VLOOKUP(A133,T4_TrustBFI_201415!$A:$AD,23,FALSE)+VLOOKUP(A133,T4_TrustBFI_201415!$A:$AD,25,FALSE)+VLOOKUP(A133,T4_TrustBFI_201415!$A:$AD,27,FALSE)+VLOOKUP(A133,T4_TrustBFI_201415!$A:$AD,29,FALSE)</f>
        <v>69</v>
      </c>
      <c r="I133" s="96">
        <f t="shared" si="7"/>
        <v>1.3185553219950316E-2</v>
      </c>
      <c r="J133" s="103">
        <f t="shared" si="4"/>
        <v>0</v>
      </c>
      <c r="K133" s="103">
        <v>1</v>
      </c>
      <c r="L133" s="406">
        <v>-3.4279184917158645E-3</v>
      </c>
      <c r="M133" s="406">
        <v>-8.6736474694589893E-2</v>
      </c>
    </row>
    <row r="134" spans="1:13" s="77" customFormat="1" x14ac:dyDescent="0.2">
      <c r="A134" s="76" t="s">
        <v>264</v>
      </c>
      <c r="B134" s="76" t="s">
        <v>265</v>
      </c>
      <c r="C134" s="92">
        <f>VLOOKUP(A134,T4_TrustBFI_201415!$A:$F,3,FALSE)+VLOOKUP(A134,T4_TrustBFI_201415!$A:$F,4,FALSE)+VLOOKUP(A134,T4_TrustBFI_201415!$A:$F,5,FALSE)+VLOOKUP(A134,T4_TrustBFI_201415!$A:$F,6,FALSE)</f>
        <v>6109</v>
      </c>
      <c r="D134" s="269">
        <f>VLOOKUP(A134,T4_TrustBFI_201415!$A:$AD,7,FALSE)+VLOOKUP(A134,T4_TrustBFI_201415!$A:$AD,11,FALSE)+VLOOKUP(A134,T4_TrustBFI_201415!$A:$AD,15,FALSE)+VLOOKUP(A134,T4_TrustBFI_201415!$A:$AD,19,FALSE)</f>
        <v>1239</v>
      </c>
      <c r="E134" s="76">
        <f>VLOOKUP(A134,T4_TrustBFI_201415!$A:$AD,8,FALSE)+VLOOKUP(A134,T4_TrustBFI_201415!$A:$AD,12,FALSE)+VLOOKUP(A134,T4_TrustBFI_201415!$A:$AD,16,FALSE)+VLOOKUP(A134,T4_TrustBFI_201415!$A:$AD,20,FALSE)</f>
        <v>4870</v>
      </c>
      <c r="F134" s="94">
        <f t="shared" si="5"/>
        <v>0.79718448191193325</v>
      </c>
      <c r="G134" s="95" t="str">
        <f t="shared" si="6"/>
        <v>78.7% - 80.7%</v>
      </c>
      <c r="H134" s="270">
        <f>VLOOKUP(A134,T4_TrustBFI_201415!$A:$AD,23,FALSE)+VLOOKUP(A134,T4_TrustBFI_201415!$A:$AD,25,FALSE)+VLOOKUP(A134,T4_TrustBFI_201415!$A:$AD,27,FALSE)+VLOOKUP(A134,T4_TrustBFI_201415!$A:$AD,29,FALSE)</f>
        <v>0</v>
      </c>
      <c r="I134" s="96">
        <f t="shared" si="7"/>
        <v>0</v>
      </c>
      <c r="J134" s="103">
        <f t="shared" si="4"/>
        <v>0</v>
      </c>
      <c r="K134" s="103">
        <v>1</v>
      </c>
      <c r="L134" s="406">
        <v>8.8172426077663069E-2</v>
      </c>
      <c r="M134" s="406">
        <v>4.3916609706083465E-2</v>
      </c>
    </row>
    <row r="135" spans="1:13" s="77" customFormat="1" x14ac:dyDescent="0.2">
      <c r="A135" s="76" t="s">
        <v>266</v>
      </c>
      <c r="B135" s="76" t="s">
        <v>2384</v>
      </c>
      <c r="C135" s="92">
        <f>VLOOKUP(A135,T4_TrustBFI_201415!$A:$F,3,FALSE)+VLOOKUP(A135,T4_TrustBFI_201415!$A:$F,4,FALSE)+VLOOKUP(A135,T4_TrustBFI_201415!$A:$F,5,FALSE)+VLOOKUP(A135,T4_TrustBFI_201415!$A:$F,6,FALSE)</f>
        <v>10586</v>
      </c>
      <c r="D135" s="269">
        <f>VLOOKUP(A135,T4_TrustBFI_201415!$A:$AD,7,FALSE)+VLOOKUP(A135,T4_TrustBFI_201415!$A:$AD,11,FALSE)+VLOOKUP(A135,T4_TrustBFI_201415!$A:$AD,15,FALSE)+VLOOKUP(A135,T4_TrustBFI_201415!$A:$AD,19,FALSE)</f>
        <v>2603</v>
      </c>
      <c r="E135" s="76">
        <f>VLOOKUP(A135,T4_TrustBFI_201415!$A:$AD,8,FALSE)+VLOOKUP(A135,T4_TrustBFI_201415!$A:$AD,12,FALSE)+VLOOKUP(A135,T4_TrustBFI_201415!$A:$AD,16,FALSE)+VLOOKUP(A135,T4_TrustBFI_201415!$A:$AD,20,FALSE)</f>
        <v>7983</v>
      </c>
      <c r="F135" s="94">
        <f t="shared" si="5"/>
        <v>0.75410920083128663</v>
      </c>
      <c r="G135" s="95" t="str">
        <f t="shared" si="6"/>
        <v>74.6% - 76.2%</v>
      </c>
      <c r="H135" s="270">
        <f>VLOOKUP(A135,T4_TrustBFI_201415!$A:$AD,23,FALSE)+VLOOKUP(A135,T4_TrustBFI_201415!$A:$AD,25,FALSE)+VLOOKUP(A135,T4_TrustBFI_201415!$A:$AD,27,FALSE)+VLOOKUP(A135,T4_TrustBFI_201415!$A:$AD,29,FALSE)</f>
        <v>0</v>
      </c>
      <c r="I135" s="96">
        <f t="shared" si="7"/>
        <v>0</v>
      </c>
      <c r="J135" s="103">
        <f t="shared" si="4"/>
        <v>0</v>
      </c>
      <c r="K135" s="103">
        <v>1</v>
      </c>
      <c r="L135" s="406">
        <v>8.819901315789469E-2</v>
      </c>
      <c r="M135" s="406">
        <v>1.18524182756643E-2</v>
      </c>
    </row>
    <row r="136" spans="1:13" s="77" customFormat="1" x14ac:dyDescent="0.2">
      <c r="A136" s="76" t="s">
        <v>267</v>
      </c>
      <c r="B136" s="76" t="s">
        <v>268</v>
      </c>
      <c r="C136" s="92">
        <f>VLOOKUP(A136,T4_TrustBFI_201415!$A:$F,3,FALSE)+VLOOKUP(A136,T4_TrustBFI_201415!$A:$F,4,FALSE)+VLOOKUP(A136,T4_TrustBFI_201415!$A:$F,5,FALSE)+VLOOKUP(A136,T4_TrustBFI_201415!$A:$F,6,FALSE)</f>
        <v>3153</v>
      </c>
      <c r="D136" s="269">
        <f>VLOOKUP(A136,T4_TrustBFI_201415!$A:$AD,7,FALSE)+VLOOKUP(A136,T4_TrustBFI_201415!$A:$AD,11,FALSE)+VLOOKUP(A136,T4_TrustBFI_201415!$A:$AD,15,FALSE)+VLOOKUP(A136,T4_TrustBFI_201415!$A:$AD,19,FALSE)</f>
        <v>1031</v>
      </c>
      <c r="E136" s="76">
        <f>VLOOKUP(A136,T4_TrustBFI_201415!$A:$AD,8,FALSE)+VLOOKUP(A136,T4_TrustBFI_201415!$A:$AD,12,FALSE)+VLOOKUP(A136,T4_TrustBFI_201415!$A:$AD,16,FALSE)+VLOOKUP(A136,T4_TrustBFI_201415!$A:$AD,20,FALSE)</f>
        <v>2040</v>
      </c>
      <c r="F136" s="94">
        <f t="shared" si="5"/>
        <v>0.64700285442435779</v>
      </c>
      <c r="G136" s="95" t="str">
        <f t="shared" si="6"/>
        <v>63.0% - 66.3%</v>
      </c>
      <c r="H136" s="270">
        <f>VLOOKUP(A136,T4_TrustBFI_201415!$A:$AD,23,FALSE)+VLOOKUP(A136,T4_TrustBFI_201415!$A:$AD,25,FALSE)+VLOOKUP(A136,T4_TrustBFI_201415!$A:$AD,27,FALSE)+VLOOKUP(A136,T4_TrustBFI_201415!$A:$AD,29,FALSE)</f>
        <v>82</v>
      </c>
      <c r="I136" s="96">
        <f t="shared" si="7"/>
        <v>2.6006977481763401E-2</v>
      </c>
      <c r="J136" s="103">
        <f t="shared" si="4"/>
        <v>0</v>
      </c>
      <c r="K136" s="103">
        <v>1</v>
      </c>
      <c r="L136" s="406">
        <v>-1.2836568566061413E-2</v>
      </c>
      <c r="M136" s="406">
        <v>-0.10145340552864068</v>
      </c>
    </row>
    <row r="137" spans="1:13" s="77" customFormat="1" x14ac:dyDescent="0.2">
      <c r="A137" s="76" t="s">
        <v>269</v>
      </c>
      <c r="B137" s="76" t="s">
        <v>270</v>
      </c>
      <c r="C137" s="92">
        <f>VLOOKUP(A137,T4_TrustBFI_201415!$A:$F,3,FALSE)+VLOOKUP(A137,T4_TrustBFI_201415!$A:$F,4,FALSE)+VLOOKUP(A137,T4_TrustBFI_201415!$A:$F,5,FALSE)+VLOOKUP(A137,T4_TrustBFI_201415!$A:$F,6,FALSE)</f>
        <v>4596</v>
      </c>
      <c r="D137" s="269">
        <f>VLOOKUP(A137,T4_TrustBFI_201415!$A:$AD,7,FALSE)+VLOOKUP(A137,T4_TrustBFI_201415!$A:$AD,11,FALSE)+VLOOKUP(A137,T4_TrustBFI_201415!$A:$AD,15,FALSE)+VLOOKUP(A137,T4_TrustBFI_201415!$A:$AD,19,FALSE)</f>
        <v>1572</v>
      </c>
      <c r="E137" s="76">
        <f>VLOOKUP(A137,T4_TrustBFI_201415!$A:$AD,8,FALSE)+VLOOKUP(A137,T4_TrustBFI_201415!$A:$AD,12,FALSE)+VLOOKUP(A137,T4_TrustBFI_201415!$A:$AD,16,FALSE)+VLOOKUP(A137,T4_TrustBFI_201415!$A:$AD,20,FALSE)</f>
        <v>3024</v>
      </c>
      <c r="F137" s="94">
        <f t="shared" si="5"/>
        <v>0.65796344647519578</v>
      </c>
      <c r="G137" s="95" t="str">
        <f t="shared" si="6"/>
        <v>64.4% - 67.2%</v>
      </c>
      <c r="H137" s="270">
        <f>VLOOKUP(A137,T4_TrustBFI_201415!$A:$AD,23,FALSE)+VLOOKUP(A137,T4_TrustBFI_201415!$A:$AD,25,FALSE)+VLOOKUP(A137,T4_TrustBFI_201415!$A:$AD,27,FALSE)+VLOOKUP(A137,T4_TrustBFI_201415!$A:$AD,29,FALSE)</f>
        <v>0</v>
      </c>
      <c r="I137" s="96">
        <f t="shared" si="7"/>
        <v>0</v>
      </c>
      <c r="J137" s="103">
        <f t="shared" si="4"/>
        <v>0</v>
      </c>
      <c r="K137" s="103">
        <v>1</v>
      </c>
      <c r="L137" s="406">
        <v>0.25883319638455227</v>
      </c>
      <c r="M137" s="406">
        <v>-1.941540430979305E-2</v>
      </c>
    </row>
    <row r="138" spans="1:13" s="77" customFormat="1" x14ac:dyDescent="0.2">
      <c r="A138" s="76" t="s">
        <v>271</v>
      </c>
      <c r="B138" s="76" t="s">
        <v>272</v>
      </c>
      <c r="C138" s="92">
        <f>VLOOKUP(A138,T4_TrustBFI_201415!$A:$F,3,FALSE)+VLOOKUP(A138,T4_TrustBFI_201415!$A:$F,4,FALSE)+VLOOKUP(A138,T4_TrustBFI_201415!$A:$F,5,FALSE)+VLOOKUP(A138,T4_TrustBFI_201415!$A:$F,6,FALSE)</f>
        <v>2929</v>
      </c>
      <c r="D138" s="269">
        <f>VLOOKUP(A138,T4_TrustBFI_201415!$A:$AD,7,FALSE)+VLOOKUP(A138,T4_TrustBFI_201415!$A:$AD,11,FALSE)+VLOOKUP(A138,T4_TrustBFI_201415!$A:$AD,15,FALSE)+VLOOKUP(A138,T4_TrustBFI_201415!$A:$AD,19,FALSE)</f>
        <v>1003</v>
      </c>
      <c r="E138" s="76">
        <f>VLOOKUP(A138,T4_TrustBFI_201415!$A:$AD,8,FALSE)+VLOOKUP(A138,T4_TrustBFI_201415!$A:$AD,12,FALSE)+VLOOKUP(A138,T4_TrustBFI_201415!$A:$AD,16,FALSE)+VLOOKUP(A138,T4_TrustBFI_201415!$A:$AD,20,FALSE)</f>
        <v>1919</v>
      </c>
      <c r="F138" s="94">
        <f t="shared" si="5"/>
        <v>0.65517241379310343</v>
      </c>
      <c r="G138" s="95" t="str">
        <f t="shared" si="6"/>
        <v>63.8% - 67.2%</v>
      </c>
      <c r="H138" s="270">
        <f>VLOOKUP(A138,T4_TrustBFI_201415!$A:$AD,23,FALSE)+VLOOKUP(A138,T4_TrustBFI_201415!$A:$AD,25,FALSE)+VLOOKUP(A138,T4_TrustBFI_201415!$A:$AD,27,FALSE)+VLOOKUP(A138,T4_TrustBFI_201415!$A:$AD,29,FALSE)</f>
        <v>7</v>
      </c>
      <c r="I138" s="96">
        <f t="shared" si="7"/>
        <v>2.3898941618299761E-3</v>
      </c>
      <c r="J138" s="103">
        <f t="shared" ref="J138:J149" si="8">IF(L138&lt;-10%,1,IF(M138&gt;20%,1,0))</f>
        <v>0</v>
      </c>
      <c r="K138" s="103">
        <v>1</v>
      </c>
      <c r="L138" s="406">
        <v>-4.9334631613112578E-2</v>
      </c>
      <c r="M138" s="406">
        <v>-0.13197469261730177</v>
      </c>
    </row>
    <row r="139" spans="1:13" s="77" customFormat="1" x14ac:dyDescent="0.2">
      <c r="A139" s="76" t="s">
        <v>273</v>
      </c>
      <c r="B139" s="76" t="s">
        <v>274</v>
      </c>
      <c r="C139" s="92">
        <f>VLOOKUP(A139,T4_TrustBFI_201415!$A:$F,3,FALSE)+VLOOKUP(A139,T4_TrustBFI_201415!$A:$F,4,FALSE)+VLOOKUP(A139,T4_TrustBFI_201415!$A:$F,5,FALSE)+VLOOKUP(A139,T4_TrustBFI_201415!$A:$F,6,FALSE)</f>
        <v>5510</v>
      </c>
      <c r="D139" s="269">
        <f>VLOOKUP(A139,T4_TrustBFI_201415!$A:$AD,7,FALSE)+VLOOKUP(A139,T4_TrustBFI_201415!$A:$AD,11,FALSE)+VLOOKUP(A139,T4_TrustBFI_201415!$A:$AD,15,FALSE)+VLOOKUP(A139,T4_TrustBFI_201415!$A:$AD,19,FALSE)</f>
        <v>1180</v>
      </c>
      <c r="E139" s="76">
        <f>VLOOKUP(A139,T4_TrustBFI_201415!$A:$AD,8,FALSE)+VLOOKUP(A139,T4_TrustBFI_201415!$A:$AD,12,FALSE)+VLOOKUP(A139,T4_TrustBFI_201415!$A:$AD,16,FALSE)+VLOOKUP(A139,T4_TrustBFI_201415!$A:$AD,20,FALSE)</f>
        <v>4330</v>
      </c>
      <c r="F139" s="94">
        <f t="shared" ref="F139:F148" si="9">E139/C139</f>
        <v>0.78584392014519056</v>
      </c>
      <c r="G139" s="95" t="str">
        <f t="shared" ref="G139:G149" si="10">IF(ISNUMBER(F139),TEXT(((2*E139)+(1.96^2)-(1.96*((1.96^2)+(4*E139*(100%-F139)))^0.5))/(2*(C139+(1.96^2))),"0.0%")&amp;" - "&amp;TEXT(((2*E139)+(1.96^2)+(1.96*((1.96^2)+(4*E139*(100%-F139)))^0.5))/(2*(C139+(1.96^2))),"0.0%"),"")</f>
        <v>77.5% - 79.6%</v>
      </c>
      <c r="H139" s="270">
        <f>VLOOKUP(A139,T4_TrustBFI_201415!$A:$AD,23,FALSE)+VLOOKUP(A139,T4_TrustBFI_201415!$A:$AD,25,FALSE)+VLOOKUP(A139,T4_TrustBFI_201415!$A:$AD,27,FALSE)+VLOOKUP(A139,T4_TrustBFI_201415!$A:$AD,29,FALSE)</f>
        <v>0</v>
      </c>
      <c r="I139" s="96">
        <f t="shared" ref="I139:I149" si="11">H139/C139</f>
        <v>0</v>
      </c>
      <c r="J139" s="103">
        <f t="shared" si="8"/>
        <v>0</v>
      </c>
      <c r="K139" s="103">
        <v>1</v>
      </c>
      <c r="L139" s="406">
        <v>5.293330785400352E-2</v>
      </c>
      <c r="M139" s="406">
        <v>-2.94169455698432E-2</v>
      </c>
    </row>
    <row r="140" spans="1:13" s="77" customFormat="1" x14ac:dyDescent="0.2">
      <c r="A140" s="76" t="s">
        <v>275</v>
      </c>
      <c r="B140" s="76" t="s">
        <v>1372</v>
      </c>
      <c r="C140" s="92">
        <f>VLOOKUP(A140,T4_TrustBFI_201415!$A:$F,3,FALSE)+VLOOKUP(A140,T4_TrustBFI_201415!$A:$F,4,FALSE)+VLOOKUP(A140,T4_TrustBFI_201415!$A:$F,5,FALSE)+VLOOKUP(A140,T4_TrustBFI_201415!$A:$F,6,FALSE)</f>
        <v>4406</v>
      </c>
      <c r="D140" s="269">
        <f>VLOOKUP(A140,T4_TrustBFI_201415!$A:$AD,7,FALSE)+VLOOKUP(A140,T4_TrustBFI_201415!$A:$AD,11,FALSE)+VLOOKUP(A140,T4_TrustBFI_201415!$A:$AD,15,FALSE)+VLOOKUP(A140,T4_TrustBFI_201415!$A:$AD,19,FALSE)</f>
        <v>340</v>
      </c>
      <c r="E140" s="76">
        <f>VLOOKUP(A140,T4_TrustBFI_201415!$A:$AD,8,FALSE)+VLOOKUP(A140,T4_TrustBFI_201415!$A:$AD,12,FALSE)+VLOOKUP(A140,T4_TrustBFI_201415!$A:$AD,16,FALSE)+VLOOKUP(A140,T4_TrustBFI_201415!$A:$AD,20,FALSE)</f>
        <v>4050</v>
      </c>
      <c r="F140" s="94">
        <f t="shared" si="9"/>
        <v>0.91920108942351342</v>
      </c>
      <c r="G140" s="95" t="str">
        <f t="shared" si="10"/>
        <v>91.1% - 92.7%</v>
      </c>
      <c r="H140" s="270">
        <f>VLOOKUP(A140,T4_TrustBFI_201415!$A:$AD,23,FALSE)+VLOOKUP(A140,T4_TrustBFI_201415!$A:$AD,25,FALSE)+VLOOKUP(A140,T4_TrustBFI_201415!$A:$AD,27,FALSE)+VLOOKUP(A140,T4_TrustBFI_201415!$A:$AD,29,FALSE)</f>
        <v>16</v>
      </c>
      <c r="I140" s="96">
        <f t="shared" si="11"/>
        <v>3.631411711302769E-3</v>
      </c>
      <c r="J140" s="103">
        <f t="shared" si="8"/>
        <v>0</v>
      </c>
      <c r="K140" s="103">
        <v>1</v>
      </c>
      <c r="L140" s="406">
        <v>4.1115311909262653E-2</v>
      </c>
      <c r="M140" s="406">
        <v>-5.5519828510182223E-2</v>
      </c>
    </row>
    <row r="141" spans="1:13" s="77" customFormat="1" x14ac:dyDescent="0.2">
      <c r="A141" s="76" t="s">
        <v>276</v>
      </c>
      <c r="B141" s="76" t="s">
        <v>277</v>
      </c>
      <c r="C141" s="92">
        <f>VLOOKUP(A141,T4_TrustBFI_201415!$A:$F,3,FALSE)+VLOOKUP(A141,T4_TrustBFI_201415!$A:$F,4,FALSE)+VLOOKUP(A141,T4_TrustBFI_201415!$A:$F,5,FALSE)+VLOOKUP(A141,T4_TrustBFI_201415!$A:$F,6,FALSE)</f>
        <v>2561</v>
      </c>
      <c r="D141" s="269">
        <f>VLOOKUP(A141,T4_TrustBFI_201415!$A:$AD,7,FALSE)+VLOOKUP(A141,T4_TrustBFI_201415!$A:$AD,11,FALSE)+VLOOKUP(A141,T4_TrustBFI_201415!$A:$AD,15,FALSE)+VLOOKUP(A141,T4_TrustBFI_201415!$A:$AD,19,FALSE)</f>
        <v>641</v>
      </c>
      <c r="E141" s="76">
        <f>VLOOKUP(A141,T4_TrustBFI_201415!$A:$AD,8,FALSE)+VLOOKUP(A141,T4_TrustBFI_201415!$A:$AD,12,FALSE)+VLOOKUP(A141,T4_TrustBFI_201415!$A:$AD,16,FALSE)+VLOOKUP(A141,T4_TrustBFI_201415!$A:$AD,20,FALSE)</f>
        <v>1920</v>
      </c>
      <c r="F141" s="94">
        <f t="shared" si="9"/>
        <v>0.74970714564623198</v>
      </c>
      <c r="G141" s="95" t="str">
        <f t="shared" si="10"/>
        <v>73.3% - 76.6%</v>
      </c>
      <c r="H141" s="270">
        <f>VLOOKUP(A141,T4_TrustBFI_201415!$A:$AD,23,FALSE)+VLOOKUP(A141,T4_TrustBFI_201415!$A:$AD,25,FALSE)+VLOOKUP(A141,T4_TrustBFI_201415!$A:$AD,27,FALSE)+VLOOKUP(A141,T4_TrustBFI_201415!$A:$AD,29,FALSE)</f>
        <v>0</v>
      </c>
      <c r="I141" s="96">
        <f t="shared" si="11"/>
        <v>0</v>
      </c>
      <c r="J141" s="103">
        <f t="shared" si="8"/>
        <v>0</v>
      </c>
      <c r="K141" s="103">
        <v>1</v>
      </c>
      <c r="L141" s="406">
        <v>4.3177189409368655E-2</v>
      </c>
      <c r="M141" s="406">
        <v>-5.3234750462107239E-2</v>
      </c>
    </row>
    <row r="142" spans="1:13" s="77" customFormat="1" x14ac:dyDescent="0.2">
      <c r="A142" s="76" t="s">
        <v>278</v>
      </c>
      <c r="B142" s="76" t="s">
        <v>279</v>
      </c>
      <c r="C142" s="92">
        <f>VLOOKUP(A142,T4_TrustBFI_201415!$A:$F,3,FALSE)+VLOOKUP(A142,T4_TrustBFI_201415!$A:$F,4,FALSE)+VLOOKUP(A142,T4_TrustBFI_201415!$A:$F,5,FALSE)+VLOOKUP(A142,T4_TrustBFI_201415!$A:$F,6,FALSE)</f>
        <v>5189</v>
      </c>
      <c r="D142" s="269">
        <f>VLOOKUP(A142,T4_TrustBFI_201415!$A:$AD,7,FALSE)+VLOOKUP(A142,T4_TrustBFI_201415!$A:$AD,11,FALSE)+VLOOKUP(A142,T4_TrustBFI_201415!$A:$AD,15,FALSE)+VLOOKUP(A142,T4_TrustBFI_201415!$A:$AD,19,FALSE)</f>
        <v>958</v>
      </c>
      <c r="E142" s="76">
        <f>VLOOKUP(A142,T4_TrustBFI_201415!$A:$AD,8,FALSE)+VLOOKUP(A142,T4_TrustBFI_201415!$A:$AD,12,FALSE)+VLOOKUP(A142,T4_TrustBFI_201415!$A:$AD,16,FALSE)+VLOOKUP(A142,T4_TrustBFI_201415!$A:$AD,20,FALSE)</f>
        <v>4045</v>
      </c>
      <c r="F142" s="94">
        <f t="shared" si="9"/>
        <v>0.77953362883021782</v>
      </c>
      <c r="G142" s="95" t="str">
        <f t="shared" si="10"/>
        <v>76.8% - 79.1%</v>
      </c>
      <c r="H142" s="270">
        <f>VLOOKUP(A142,T4_TrustBFI_201415!$A:$AD,23,FALSE)+VLOOKUP(A142,T4_TrustBFI_201415!$A:$AD,25,FALSE)+VLOOKUP(A142,T4_TrustBFI_201415!$A:$AD,27,FALSE)+VLOOKUP(A142,T4_TrustBFI_201415!$A:$AD,29,FALSE)</f>
        <v>186</v>
      </c>
      <c r="I142" s="96">
        <f t="shared" si="11"/>
        <v>3.5845056851031031E-2</v>
      </c>
      <c r="J142" s="103">
        <f t="shared" si="8"/>
        <v>0</v>
      </c>
      <c r="K142" s="103">
        <v>1</v>
      </c>
      <c r="L142" s="406">
        <v>3.5108717334929151E-2</v>
      </c>
      <c r="M142" s="406">
        <v>-7.4384587941491276E-2</v>
      </c>
    </row>
    <row r="143" spans="1:13" s="77" customFormat="1" x14ac:dyDescent="0.2">
      <c r="A143" s="76" t="s">
        <v>280</v>
      </c>
      <c r="B143" s="76" t="s">
        <v>281</v>
      </c>
      <c r="C143" s="92">
        <f>VLOOKUP(A143,T4_TrustBFI_201415!$A:$F,3,FALSE)+VLOOKUP(A143,T4_TrustBFI_201415!$A:$F,4,FALSE)+VLOOKUP(A143,T4_TrustBFI_201415!$A:$F,5,FALSE)+VLOOKUP(A143,T4_TrustBFI_201415!$A:$F,6,FALSE)</f>
        <v>233</v>
      </c>
      <c r="D143" s="269">
        <f>VLOOKUP(A143,T4_TrustBFI_201415!$A:$AD,7,FALSE)+VLOOKUP(A143,T4_TrustBFI_201415!$A:$AD,11,FALSE)+VLOOKUP(A143,T4_TrustBFI_201415!$A:$AD,15,FALSE)+VLOOKUP(A143,T4_TrustBFI_201415!$A:$AD,19,FALSE)</f>
        <v>32</v>
      </c>
      <c r="E143" s="76">
        <f>VLOOKUP(A143,T4_TrustBFI_201415!$A:$AD,8,FALSE)+VLOOKUP(A143,T4_TrustBFI_201415!$A:$AD,12,FALSE)+VLOOKUP(A143,T4_TrustBFI_201415!$A:$AD,16,FALSE)+VLOOKUP(A143,T4_TrustBFI_201415!$A:$AD,20,FALSE)</f>
        <v>187</v>
      </c>
      <c r="F143" s="94"/>
      <c r="G143" s="95" t="str">
        <f t="shared" si="10"/>
        <v/>
      </c>
      <c r="H143" s="270">
        <f>VLOOKUP(A143,T4_TrustBFI_201415!$A:$AD,23,FALSE)+VLOOKUP(A143,T4_TrustBFI_201415!$A:$AD,25,FALSE)+VLOOKUP(A143,T4_TrustBFI_201415!$A:$AD,27,FALSE)+VLOOKUP(A143,T4_TrustBFI_201415!$A:$AD,29,FALSE)</f>
        <v>14</v>
      </c>
      <c r="I143" s="96">
        <f t="shared" si="11"/>
        <v>6.0085836909871244E-2</v>
      </c>
      <c r="J143" s="103">
        <f t="shared" si="8"/>
        <v>0</v>
      </c>
      <c r="K143" s="103">
        <v>1</v>
      </c>
      <c r="L143" s="406">
        <v>0.10426540284360186</v>
      </c>
      <c r="M143" s="406">
        <v>-0.17375886524822692</v>
      </c>
    </row>
    <row r="144" spans="1:13" s="77" customFormat="1" x14ac:dyDescent="0.2">
      <c r="A144" s="76" t="s">
        <v>282</v>
      </c>
      <c r="B144" s="76" t="s">
        <v>283</v>
      </c>
      <c r="C144" s="92">
        <f>VLOOKUP(A144,T4_TrustBFI_201415!$A:$F,3,FALSE)+VLOOKUP(A144,T4_TrustBFI_201415!$A:$F,4,FALSE)+VLOOKUP(A144,T4_TrustBFI_201415!$A:$F,5,FALSE)+VLOOKUP(A144,T4_TrustBFI_201415!$A:$F,6,FALSE)</f>
        <v>3211</v>
      </c>
      <c r="D144" s="269">
        <f>VLOOKUP(A144,T4_TrustBFI_201415!$A:$AD,7,FALSE)+VLOOKUP(A144,T4_TrustBFI_201415!$A:$AD,11,FALSE)+VLOOKUP(A144,T4_TrustBFI_201415!$A:$AD,15,FALSE)+VLOOKUP(A144,T4_TrustBFI_201415!$A:$AD,19,FALSE)</f>
        <v>1391</v>
      </c>
      <c r="E144" s="76">
        <f>VLOOKUP(A144,T4_TrustBFI_201415!$A:$AD,8,FALSE)+VLOOKUP(A144,T4_TrustBFI_201415!$A:$AD,12,FALSE)+VLOOKUP(A144,T4_TrustBFI_201415!$A:$AD,16,FALSE)+VLOOKUP(A144,T4_TrustBFI_201415!$A:$AD,20,FALSE)</f>
        <v>1820</v>
      </c>
      <c r="F144" s="94">
        <f t="shared" si="9"/>
        <v>0.5668016194331984</v>
      </c>
      <c r="G144" s="95" t="str">
        <f t="shared" si="10"/>
        <v>55.0% - 58.4%</v>
      </c>
      <c r="H144" s="270">
        <f>VLOOKUP(A144,T4_TrustBFI_201415!$A:$AD,23,FALSE)+VLOOKUP(A144,T4_TrustBFI_201415!$A:$AD,25,FALSE)+VLOOKUP(A144,T4_TrustBFI_201415!$A:$AD,27,FALSE)+VLOOKUP(A144,T4_TrustBFI_201415!$A:$AD,29,FALSE)</f>
        <v>0</v>
      </c>
      <c r="I144" s="96">
        <f t="shared" si="11"/>
        <v>0</v>
      </c>
      <c r="J144" s="103">
        <f t="shared" si="8"/>
        <v>0</v>
      </c>
      <c r="K144" s="103">
        <v>1</v>
      </c>
      <c r="L144" s="406">
        <v>9.3516209476307566E-4</v>
      </c>
      <c r="M144" s="406">
        <v>-9.8286998034259998E-2</v>
      </c>
    </row>
    <row r="145" spans="1:36" s="77" customFormat="1" x14ac:dyDescent="0.2">
      <c r="A145" s="76" t="s">
        <v>284</v>
      </c>
      <c r="B145" s="76" t="s">
        <v>1442</v>
      </c>
      <c r="C145" s="92">
        <f>VLOOKUP(A145,T4_TrustBFI_201415!$A:$F,3,FALSE)+VLOOKUP(A145,T4_TrustBFI_201415!$A:$F,4,FALSE)+VLOOKUP(A145,T4_TrustBFI_201415!$A:$F,5,FALSE)+VLOOKUP(A145,T4_TrustBFI_201415!$A:$F,6,FALSE)</f>
        <v>5620</v>
      </c>
      <c r="D145" s="269">
        <f>VLOOKUP(A145,T4_TrustBFI_201415!$A:$AD,7,FALSE)+VLOOKUP(A145,T4_TrustBFI_201415!$A:$AD,11,FALSE)+VLOOKUP(A145,T4_TrustBFI_201415!$A:$AD,15,FALSE)+VLOOKUP(A145,T4_TrustBFI_201415!$A:$AD,19,FALSE)</f>
        <v>1576</v>
      </c>
      <c r="E145" s="76">
        <f>VLOOKUP(A145,T4_TrustBFI_201415!$A:$AD,8,FALSE)+VLOOKUP(A145,T4_TrustBFI_201415!$A:$AD,12,FALSE)+VLOOKUP(A145,T4_TrustBFI_201415!$A:$AD,16,FALSE)+VLOOKUP(A145,T4_TrustBFI_201415!$A:$AD,20,FALSE)</f>
        <v>3919</v>
      </c>
      <c r="F145" s="94">
        <f t="shared" si="9"/>
        <v>0.69733096085409252</v>
      </c>
      <c r="G145" s="95" t="str">
        <f t="shared" si="10"/>
        <v>68.5% - 70.9%</v>
      </c>
      <c r="H145" s="270">
        <f>VLOOKUP(A145,T4_TrustBFI_201415!$A:$AD,23,FALSE)+VLOOKUP(A145,T4_TrustBFI_201415!$A:$AD,25,FALSE)+VLOOKUP(A145,T4_TrustBFI_201415!$A:$AD,27,FALSE)+VLOOKUP(A145,T4_TrustBFI_201415!$A:$AD,29,FALSE)</f>
        <v>125</v>
      </c>
      <c r="I145" s="96">
        <f t="shared" si="11"/>
        <v>2.2241992882562279E-2</v>
      </c>
      <c r="J145" s="103">
        <f t="shared" si="8"/>
        <v>0</v>
      </c>
      <c r="K145" s="103">
        <v>1</v>
      </c>
      <c r="L145" s="406">
        <v>-1.0737546206653792E-2</v>
      </c>
      <c r="M145" s="406">
        <v>-7.0152217074784917E-2</v>
      </c>
    </row>
    <row r="146" spans="1:36" s="77" customFormat="1" x14ac:dyDescent="0.2">
      <c r="A146" s="76" t="s">
        <v>285</v>
      </c>
      <c r="B146" s="76" t="s">
        <v>286</v>
      </c>
      <c r="C146" s="92">
        <f>VLOOKUP(A146,T4_TrustBFI_201415!$A:$F,3,FALSE)+VLOOKUP(A146,T4_TrustBFI_201415!$A:$F,4,FALSE)+VLOOKUP(A146,T4_TrustBFI_201415!$A:$F,5,FALSE)+VLOOKUP(A146,T4_TrustBFI_201415!$A:$F,6,FALSE)</f>
        <v>2820</v>
      </c>
      <c r="D146" s="269">
        <f>VLOOKUP(A146,T4_TrustBFI_201415!$A:$AD,7,FALSE)+VLOOKUP(A146,T4_TrustBFI_201415!$A:$AD,11,FALSE)+VLOOKUP(A146,T4_TrustBFI_201415!$A:$AD,15,FALSE)+VLOOKUP(A146,T4_TrustBFI_201415!$A:$AD,19,FALSE)</f>
        <v>1275</v>
      </c>
      <c r="E146" s="76">
        <f>VLOOKUP(A146,T4_TrustBFI_201415!$A:$AD,8,FALSE)+VLOOKUP(A146,T4_TrustBFI_201415!$A:$AD,12,FALSE)+VLOOKUP(A146,T4_TrustBFI_201415!$A:$AD,16,FALSE)+VLOOKUP(A146,T4_TrustBFI_201415!$A:$AD,20,FALSE)</f>
        <v>1545</v>
      </c>
      <c r="F146" s="94">
        <f t="shared" si="9"/>
        <v>0.5478723404255319</v>
      </c>
      <c r="G146" s="95" t="str">
        <f t="shared" si="10"/>
        <v>52.9% - 56.6%</v>
      </c>
      <c r="H146" s="270">
        <f>VLOOKUP(A146,T4_TrustBFI_201415!$A:$AD,23,FALSE)+VLOOKUP(A146,T4_TrustBFI_201415!$A:$AD,25,FALSE)+VLOOKUP(A146,T4_TrustBFI_201415!$A:$AD,27,FALSE)+VLOOKUP(A146,T4_TrustBFI_201415!$A:$AD,29,FALSE)</f>
        <v>0</v>
      </c>
      <c r="I146" s="96">
        <f t="shared" si="11"/>
        <v>0</v>
      </c>
      <c r="J146" s="103">
        <f t="shared" si="8"/>
        <v>0</v>
      </c>
      <c r="K146" s="103">
        <v>1</v>
      </c>
      <c r="L146" s="406">
        <v>2.4709302325581328E-2</v>
      </c>
      <c r="M146" s="406">
        <v>-9.8177166613367395E-2</v>
      </c>
    </row>
    <row r="147" spans="1:36" s="77" customFormat="1" x14ac:dyDescent="0.2">
      <c r="A147" s="76" t="s">
        <v>287</v>
      </c>
      <c r="B147" s="76" t="s">
        <v>288</v>
      </c>
      <c r="C147" s="92">
        <f>VLOOKUP(A147,T4_TrustBFI_201415!$A:$F,3,FALSE)+VLOOKUP(A147,T4_TrustBFI_201415!$A:$F,4,FALSE)+VLOOKUP(A147,T4_TrustBFI_201415!$A:$F,5,FALSE)+VLOOKUP(A147,T4_TrustBFI_201415!$A:$F,6,FALSE)</f>
        <v>1596</v>
      </c>
      <c r="D147" s="269">
        <f>VLOOKUP(A147,T4_TrustBFI_201415!$A:$AD,7,FALSE)+VLOOKUP(A147,T4_TrustBFI_201415!$A:$AD,11,FALSE)+VLOOKUP(A147,T4_TrustBFI_201415!$A:$AD,15,FALSE)+VLOOKUP(A147,T4_TrustBFI_201415!$A:$AD,19,FALSE)</f>
        <v>516</v>
      </c>
      <c r="E147" s="76">
        <f>VLOOKUP(A147,T4_TrustBFI_201415!$A:$AD,8,FALSE)+VLOOKUP(A147,T4_TrustBFI_201415!$A:$AD,12,FALSE)+VLOOKUP(A147,T4_TrustBFI_201415!$A:$AD,16,FALSE)+VLOOKUP(A147,T4_TrustBFI_201415!$A:$AD,20,FALSE)</f>
        <v>1055</v>
      </c>
      <c r="F147" s="94">
        <f t="shared" si="9"/>
        <v>0.66102756892230574</v>
      </c>
      <c r="G147" s="95" t="str">
        <f t="shared" si="10"/>
        <v>63.7% - 68.4%</v>
      </c>
      <c r="H147" s="270">
        <f>VLOOKUP(A147,T4_TrustBFI_201415!$A:$AD,23,FALSE)+VLOOKUP(A147,T4_TrustBFI_201415!$A:$AD,25,FALSE)+VLOOKUP(A147,T4_TrustBFI_201415!$A:$AD,27,FALSE)+VLOOKUP(A147,T4_TrustBFI_201415!$A:$AD,29,FALSE)</f>
        <v>25</v>
      </c>
      <c r="I147" s="96">
        <f t="shared" si="11"/>
        <v>1.5664160401002505E-2</v>
      </c>
      <c r="J147" s="103">
        <f t="shared" si="8"/>
        <v>0</v>
      </c>
      <c r="K147" s="103">
        <v>1</v>
      </c>
      <c r="L147" s="406">
        <v>-5.2818991097922874E-2</v>
      </c>
      <c r="M147" s="406">
        <v>-0.15867158671586712</v>
      </c>
    </row>
    <row r="148" spans="1:36" s="77" customFormat="1" x14ac:dyDescent="0.2">
      <c r="A148" s="76" t="s">
        <v>289</v>
      </c>
      <c r="B148" s="76" t="s">
        <v>290</v>
      </c>
      <c r="C148" s="92">
        <f>VLOOKUP(A148,T4_TrustBFI_201415!$A:$F,3,FALSE)+VLOOKUP(A148,T4_TrustBFI_201415!$A:$F,4,FALSE)+VLOOKUP(A148,T4_TrustBFI_201415!$A:$F,5,FALSE)+VLOOKUP(A148,T4_TrustBFI_201415!$A:$F,6,FALSE)</f>
        <v>1571</v>
      </c>
      <c r="D148" s="269">
        <f>VLOOKUP(A148,T4_TrustBFI_201415!$A:$AD,7,FALSE)+VLOOKUP(A148,T4_TrustBFI_201415!$A:$AD,11,FALSE)+VLOOKUP(A148,T4_TrustBFI_201415!$A:$AD,15,FALSE)+VLOOKUP(A148,T4_TrustBFI_201415!$A:$AD,19,FALSE)</f>
        <v>320</v>
      </c>
      <c r="E148" s="76">
        <f>VLOOKUP(A148,T4_TrustBFI_201415!$A:$AD,8,FALSE)+VLOOKUP(A148,T4_TrustBFI_201415!$A:$AD,12,FALSE)+VLOOKUP(A148,T4_TrustBFI_201415!$A:$AD,16,FALSE)+VLOOKUP(A148,T4_TrustBFI_201415!$A:$AD,20,FALSE)</f>
        <v>1241</v>
      </c>
      <c r="F148" s="94">
        <f t="shared" si="9"/>
        <v>0.78994271164863139</v>
      </c>
      <c r="G148" s="95" t="str">
        <f t="shared" si="10"/>
        <v>76.9% - 80.9%</v>
      </c>
      <c r="H148" s="270">
        <f>VLOOKUP(A148,T4_TrustBFI_201415!$A:$AD,23,FALSE)+VLOOKUP(A148,T4_TrustBFI_201415!$A:$AD,25,FALSE)+VLOOKUP(A148,T4_TrustBFI_201415!$A:$AD,27,FALSE)+VLOOKUP(A148,T4_TrustBFI_201415!$A:$AD,29,FALSE)</f>
        <v>10</v>
      </c>
      <c r="I148" s="96">
        <f t="shared" si="11"/>
        <v>6.3653723742838958E-3</v>
      </c>
      <c r="J148" s="103">
        <f t="shared" si="8"/>
        <v>0</v>
      </c>
      <c r="K148" s="103">
        <v>1</v>
      </c>
      <c r="L148" s="406">
        <v>6.7255434782608647E-2</v>
      </c>
      <c r="M148" s="406">
        <v>3.6279683377308691E-2</v>
      </c>
    </row>
    <row r="149" spans="1:36" s="77" customFormat="1" x14ac:dyDescent="0.2">
      <c r="A149" s="97" t="s">
        <v>291</v>
      </c>
      <c r="B149" s="97" t="s">
        <v>292</v>
      </c>
      <c r="C149" s="388">
        <f>VLOOKUP(A149,T4_TrustBFI_201415!$A:$F,3,FALSE)+VLOOKUP(A149,T4_TrustBFI_201415!$A:$F,4,FALSE)+VLOOKUP(A149,T4_TrustBFI_201415!$A:$F,5,FALSE)+VLOOKUP(A149,T4_TrustBFI_201415!$A:$F,6,FALSE)</f>
        <v>4972</v>
      </c>
      <c r="D149" s="386">
        <f>VLOOKUP(A149,T4_TrustBFI_201415!$A:$AD,7,FALSE)+VLOOKUP(A149,T4_TrustBFI_201415!$A:$AD,11,FALSE)+VLOOKUP(A149,T4_TrustBFI_201415!$A:$AD,15,FALSE)+VLOOKUP(A149,T4_TrustBFI_201415!$A:$AD,19,FALSE)</f>
        <v>1158</v>
      </c>
      <c r="E149" s="97">
        <f>VLOOKUP(A149,T4_TrustBFI_201415!$A:$AD,8,FALSE)+VLOOKUP(A149,T4_TrustBFI_201415!$A:$AD,12,FALSE)+VLOOKUP(A149,T4_TrustBFI_201415!$A:$AD,16,FALSE)+VLOOKUP(A149,T4_TrustBFI_201415!$A:$AD,20,FALSE)</f>
        <v>3429</v>
      </c>
      <c r="F149" s="98"/>
      <c r="G149" s="271" t="str">
        <f t="shared" si="10"/>
        <v/>
      </c>
      <c r="H149" s="387">
        <f>VLOOKUP(A149,T4_TrustBFI_201415!$A:$AD,23,FALSE)+VLOOKUP(A149,T4_TrustBFI_201415!$A:$AD,25,FALSE)+VLOOKUP(A149,T4_TrustBFI_201415!$A:$AD,27,FALSE)+VLOOKUP(A149,T4_TrustBFI_201415!$A:$AD,29,FALSE)</f>
        <v>385</v>
      </c>
      <c r="I149" s="99">
        <f t="shared" si="11"/>
        <v>7.7433628318584066E-2</v>
      </c>
      <c r="J149" s="103">
        <f t="shared" si="8"/>
        <v>0</v>
      </c>
      <c r="K149" s="103">
        <v>1</v>
      </c>
      <c r="L149" s="406">
        <v>3.9514948776918191E-2</v>
      </c>
      <c r="M149" s="406">
        <v>-7.9808459696727452E-3</v>
      </c>
    </row>
    <row r="150" spans="1:36" s="77" customFormat="1" x14ac:dyDescent="0.2">
      <c r="A150" s="76"/>
      <c r="B150" s="76"/>
      <c r="C150" s="100"/>
      <c r="D150" s="100"/>
      <c r="E150" s="100"/>
      <c r="F150" s="100"/>
      <c r="G150" s="100"/>
      <c r="H150" s="100"/>
      <c r="I150" s="100"/>
      <c r="J150" s="103"/>
      <c r="K150" s="103"/>
      <c r="L150" s="103"/>
      <c r="M150" s="103"/>
    </row>
    <row r="151" spans="1:36" s="77" customFormat="1" x14ac:dyDescent="0.2">
      <c r="A151" s="57" t="s">
        <v>42</v>
      </c>
      <c r="B151" s="76"/>
      <c r="C151" s="76"/>
      <c r="D151" s="101"/>
      <c r="E151" s="101"/>
      <c r="F151" s="101"/>
      <c r="G151" s="101"/>
      <c r="H151" s="76"/>
      <c r="I151" s="76"/>
      <c r="J151" s="103"/>
      <c r="K151" s="103"/>
      <c r="L151" s="103"/>
      <c r="M151" s="103"/>
    </row>
    <row r="152" spans="1:36" s="77" customFormat="1" x14ac:dyDescent="0.2">
      <c r="A152" s="92"/>
      <c r="B152" s="102" t="s">
        <v>293</v>
      </c>
      <c r="C152" s="76"/>
      <c r="D152" s="101"/>
      <c r="E152" s="101"/>
      <c r="F152" s="101"/>
      <c r="G152" s="101"/>
      <c r="H152" s="76"/>
      <c r="I152" s="76"/>
      <c r="J152" s="103"/>
      <c r="K152" s="103"/>
      <c r="L152" s="103"/>
      <c r="M152" s="103"/>
    </row>
    <row r="153" spans="1:36" x14ac:dyDescent="0.2">
      <c r="B153" s="102" t="s">
        <v>294</v>
      </c>
      <c r="D153" s="101"/>
      <c r="E153" s="101"/>
      <c r="F153" s="101"/>
      <c r="G153" s="101"/>
    </row>
    <row r="154" spans="1:36" x14ac:dyDescent="0.2">
      <c r="A154" s="104"/>
      <c r="B154" s="102" t="s">
        <v>295</v>
      </c>
      <c r="D154" s="101"/>
      <c r="E154" s="101"/>
      <c r="F154" s="101"/>
      <c r="G154" s="101"/>
    </row>
    <row r="155" spans="1:36" x14ac:dyDescent="0.2">
      <c r="B155" s="217" t="s">
        <v>1450</v>
      </c>
      <c r="F155" s="101"/>
      <c r="G155" s="101"/>
      <c r="H155" s="101"/>
      <c r="I155" s="101"/>
      <c r="J155" s="407"/>
      <c r="K155" s="407"/>
      <c r="L155" s="407"/>
      <c r="M155" s="407"/>
      <c r="N155" s="101"/>
      <c r="O155" s="101"/>
      <c r="P155" s="101"/>
      <c r="Q155" s="101"/>
      <c r="R155" s="101"/>
      <c r="S155" s="101"/>
      <c r="T155" s="101"/>
      <c r="U155" s="101"/>
      <c r="V155" s="402"/>
      <c r="AE155" s="133"/>
      <c r="AF155" s="133"/>
      <c r="AG155" s="133"/>
      <c r="AH155" s="133"/>
      <c r="AI155" s="259"/>
      <c r="AJ155" s="259"/>
    </row>
    <row r="156" spans="1:36" x14ac:dyDescent="0.2">
      <c r="A156" s="133">
        <v>1</v>
      </c>
      <c r="B156" s="79"/>
      <c r="D156" s="101"/>
      <c r="E156" s="101"/>
      <c r="F156" s="101"/>
      <c r="G156" s="101"/>
    </row>
    <row r="159" spans="1:36" x14ac:dyDescent="0.2">
      <c r="C159" s="93"/>
      <c r="D159" s="93"/>
      <c r="E159" s="93"/>
      <c r="F159" s="93"/>
      <c r="G159" s="93"/>
      <c r="H159" s="93"/>
      <c r="I159" s="93"/>
    </row>
  </sheetData>
  <mergeCells count="3">
    <mergeCell ref="D6:G6"/>
    <mergeCell ref="D7:G7"/>
    <mergeCell ref="H7:I7"/>
  </mergeCells>
  <conditionalFormatting sqref="I9:I149">
    <cfRule type="cellIs" dxfId="120" priority="3" stopIfTrue="1" operator="greaterThan">
      <formula>0.05</formula>
    </cfRule>
    <cfRule type="cellIs" dxfId="119" priority="4" stopIfTrue="1" operator="lessThan">
      <formula>0</formula>
    </cfRule>
  </conditionalFormatting>
  <conditionalFormatting sqref="A152">
    <cfRule type="expression" dxfId="118" priority="5" stopIfTrue="1">
      <formula>A156=1</formula>
    </cfRule>
  </conditionalFormatting>
  <conditionalFormatting sqref="L9:L149">
    <cfRule type="cellIs" dxfId="117" priority="2" stopIfTrue="1" operator="lessThan">
      <formula>-0.1</formula>
    </cfRule>
  </conditionalFormatting>
  <conditionalFormatting sqref="M9:M149">
    <cfRule type="cellIs" dxfId="116" priority="1" stopIfTrue="1" operator="greaterThan">
      <formula>0.2</formula>
    </cfRule>
  </conditionalFormatting>
  <conditionalFormatting sqref="C9:C149">
    <cfRule type="expression" dxfId="115" priority="6" stopIfTrue="1">
      <formula>J9=1</formula>
    </cfRule>
  </conditionalFormatting>
  <hyperlinks>
    <hyperlink ref="B155" location="'Data Quality'!A1" display="* See Data Quality note for explanation"/>
  </hyperlinks>
  <pageMargins left="0.39370078740157483" right="0.39370078740157483" top="0.39370078740157483" bottom="0.59055118110236227" header="0.51181102362204722" footer="0.51181102362204722"/>
  <pageSetup paperSize="8" scale="53" fitToHeight="2" orientation="portrait" r:id="rId1"/>
  <headerFooter alignWithMargins="0">
    <oddFooter>&amp;L&amp;6&amp;F &amp;A&amp;R&amp;6Standards and Quality Analytical Team (SAT)</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AM275"/>
  <sheetViews>
    <sheetView showGridLines="0" zoomScaleNormal="100" zoomScaleSheetLayoutView="80" workbookViewId="0">
      <pane xSplit="2" ySplit="8" topLeftCell="C9" activePane="bottomRight" state="frozen"/>
      <selection pane="topRight"/>
      <selection pane="bottomLeft"/>
      <selection pane="bottomRight"/>
    </sheetView>
  </sheetViews>
  <sheetFormatPr defaultRowHeight="12.75" x14ac:dyDescent="0.2"/>
  <cols>
    <col min="1" max="1" width="5.28515625" style="76" bestFit="1" customWidth="1"/>
    <col min="2" max="2" width="54.85546875" style="76" customWidth="1"/>
    <col min="3" max="3" width="5.28515625" style="76" bestFit="1" customWidth="1"/>
    <col min="4" max="4" width="61.7109375" style="76" customWidth="1"/>
    <col min="5" max="8" width="11.7109375" style="76" customWidth="1"/>
    <col min="9" max="9" width="9.140625" style="76" customWidth="1"/>
    <col min="10" max="10" width="9.140625" style="76"/>
    <col min="11" max="11" width="9.140625" style="156"/>
    <col min="12" max="12" width="13.42578125" style="76" bestFit="1" customWidth="1"/>
    <col min="13" max="14" width="9.140625" style="76"/>
    <col min="15" max="15" width="9.140625" style="156"/>
    <col min="16" max="16" width="13.42578125" style="76" bestFit="1" customWidth="1"/>
    <col min="17" max="18" width="9.140625" style="76"/>
    <col min="19" max="19" width="9.140625" style="156"/>
    <col min="20" max="20" width="13.42578125" style="76" bestFit="1" customWidth="1"/>
    <col min="21" max="21" width="9.28515625" style="76" bestFit="1" customWidth="1"/>
    <col min="22" max="22" width="9.28515625" style="76" customWidth="1"/>
    <col min="23" max="23" width="9.140625" style="156"/>
    <col min="24" max="24" width="13.42578125" style="76" bestFit="1" customWidth="1"/>
    <col min="25" max="25" width="9.140625" style="76"/>
    <col min="26" max="26" width="9.140625" style="156"/>
    <col min="27" max="27" width="9.140625" style="76"/>
    <col min="28" max="28" width="9.28515625" style="156" bestFit="1" customWidth="1"/>
    <col min="29" max="29" width="9.140625" style="76"/>
    <col min="30" max="30" width="9.140625" style="156"/>
    <col min="31" max="31" width="9.140625" style="76"/>
    <col min="32" max="32" width="9.140625" style="156"/>
    <col min="33" max="33" width="10.28515625" style="133" bestFit="1" customWidth="1"/>
    <col min="34" max="37" width="10.7109375" style="133" customWidth="1"/>
    <col min="38" max="16384" width="9.140625" style="76"/>
  </cols>
  <sheetData>
    <row r="1" spans="1:39" ht="18" x14ac:dyDescent="0.25">
      <c r="A1" s="154" t="s">
        <v>1525</v>
      </c>
    </row>
    <row r="3" spans="1:39" x14ac:dyDescent="0.2">
      <c r="A3" s="78" t="s">
        <v>1374</v>
      </c>
    </row>
    <row r="4" spans="1:39" x14ac:dyDescent="0.2">
      <c r="A4" s="79" t="s">
        <v>1451</v>
      </c>
    </row>
    <row r="6" spans="1:39" x14ac:dyDescent="0.2">
      <c r="E6" s="427" t="s">
        <v>62</v>
      </c>
      <c r="F6" s="428"/>
      <c r="G6" s="428"/>
      <c r="H6" s="429"/>
      <c r="I6" s="427" t="s">
        <v>63</v>
      </c>
      <c r="J6" s="428"/>
      <c r="K6" s="428"/>
      <c r="L6" s="428"/>
      <c r="M6" s="428"/>
      <c r="N6" s="428"/>
      <c r="O6" s="428"/>
      <c r="P6" s="428"/>
      <c r="Q6" s="428"/>
      <c r="R6" s="428"/>
      <c r="S6" s="428"/>
      <c r="T6" s="428"/>
      <c r="U6" s="428"/>
      <c r="V6" s="428"/>
      <c r="W6" s="428"/>
      <c r="X6" s="429"/>
      <c r="Y6" s="427" t="s">
        <v>64</v>
      </c>
      <c r="Z6" s="428"/>
      <c r="AA6" s="428"/>
      <c r="AB6" s="428"/>
      <c r="AC6" s="428"/>
      <c r="AD6" s="428"/>
      <c r="AE6" s="428"/>
      <c r="AF6" s="429"/>
      <c r="AG6" s="408"/>
    </row>
    <row r="7" spans="1:39" x14ac:dyDescent="0.2">
      <c r="E7" s="199" t="s">
        <v>1381</v>
      </c>
      <c r="F7" s="197" t="s">
        <v>1388</v>
      </c>
      <c r="G7" s="197" t="s">
        <v>1389</v>
      </c>
      <c r="H7" s="198" t="s">
        <v>1390</v>
      </c>
      <c r="I7" s="430" t="s">
        <v>1381</v>
      </c>
      <c r="J7" s="425"/>
      <c r="K7" s="425"/>
      <c r="L7" s="425"/>
      <c r="M7" s="425" t="s">
        <v>1388</v>
      </c>
      <c r="N7" s="425"/>
      <c r="O7" s="425"/>
      <c r="P7" s="425"/>
      <c r="Q7" s="425" t="s">
        <v>1389</v>
      </c>
      <c r="R7" s="425"/>
      <c r="S7" s="425"/>
      <c r="T7" s="425"/>
      <c r="U7" s="425" t="s">
        <v>1390</v>
      </c>
      <c r="V7" s="425"/>
      <c r="W7" s="425"/>
      <c r="X7" s="426"/>
      <c r="Y7" s="430" t="s">
        <v>1381</v>
      </c>
      <c r="Z7" s="425"/>
      <c r="AA7" s="425" t="s">
        <v>1388</v>
      </c>
      <c r="AB7" s="425"/>
      <c r="AC7" s="425" t="s">
        <v>1389</v>
      </c>
      <c r="AD7" s="425"/>
      <c r="AE7" s="425" t="s">
        <v>1390</v>
      </c>
      <c r="AF7" s="426"/>
      <c r="AG7" s="409"/>
    </row>
    <row r="8" spans="1:39" ht="39" thickBot="1" x14ac:dyDescent="0.25">
      <c r="A8" s="80" t="s">
        <v>69</v>
      </c>
      <c r="B8" s="80" t="s">
        <v>70</v>
      </c>
      <c r="C8" s="108" t="s">
        <v>69</v>
      </c>
      <c r="D8" s="108" t="s">
        <v>440</v>
      </c>
      <c r="E8" s="81" t="s">
        <v>33</v>
      </c>
      <c r="F8" s="82" t="s">
        <v>33</v>
      </c>
      <c r="G8" s="82" t="s">
        <v>33</v>
      </c>
      <c r="H8" s="83" t="s">
        <v>33</v>
      </c>
      <c r="I8" s="84" t="s">
        <v>71</v>
      </c>
      <c r="J8" s="85" t="s">
        <v>72</v>
      </c>
      <c r="K8" s="163" t="s">
        <v>36</v>
      </c>
      <c r="L8" s="86" t="s">
        <v>57</v>
      </c>
      <c r="M8" s="85" t="s">
        <v>71</v>
      </c>
      <c r="N8" s="85" t="s">
        <v>72</v>
      </c>
      <c r="O8" s="163" t="s">
        <v>36</v>
      </c>
      <c r="P8" s="86" t="s">
        <v>57</v>
      </c>
      <c r="Q8" s="85" t="s">
        <v>71</v>
      </c>
      <c r="R8" s="85" t="s">
        <v>72</v>
      </c>
      <c r="S8" s="163" t="s">
        <v>36</v>
      </c>
      <c r="T8" s="86" t="s">
        <v>57</v>
      </c>
      <c r="U8" s="85" t="s">
        <v>71</v>
      </c>
      <c r="V8" s="85" t="s">
        <v>72</v>
      </c>
      <c r="W8" s="163" t="s">
        <v>36</v>
      </c>
      <c r="X8" s="87" t="s">
        <v>57</v>
      </c>
      <c r="Y8" s="88" t="s">
        <v>33</v>
      </c>
      <c r="Z8" s="164" t="s">
        <v>36</v>
      </c>
      <c r="AA8" s="89" t="s">
        <v>33</v>
      </c>
      <c r="AB8" s="164" t="s">
        <v>36</v>
      </c>
      <c r="AC8" s="89" t="s">
        <v>33</v>
      </c>
      <c r="AD8" s="164" t="s">
        <v>36</v>
      </c>
      <c r="AE8" s="89" t="s">
        <v>33</v>
      </c>
      <c r="AF8" s="165" t="s">
        <v>36</v>
      </c>
      <c r="AG8" s="91" t="s">
        <v>441</v>
      </c>
      <c r="AH8" s="133" t="s">
        <v>1381</v>
      </c>
      <c r="AI8" s="133" t="s">
        <v>1388</v>
      </c>
      <c r="AJ8" s="133" t="s">
        <v>1389</v>
      </c>
      <c r="AK8" s="133" t="s">
        <v>1390</v>
      </c>
    </row>
    <row r="9" spans="1:39" s="77" customFormat="1" x14ac:dyDescent="0.2">
      <c r="A9" s="79" t="s">
        <v>1375</v>
      </c>
      <c r="B9" s="79" t="s">
        <v>1376</v>
      </c>
      <c r="C9" s="79"/>
      <c r="D9" s="79"/>
      <c r="E9" s="225">
        <v>158329</v>
      </c>
      <c r="F9" s="223">
        <v>165983</v>
      </c>
      <c r="G9" s="223">
        <v>158087</v>
      </c>
      <c r="H9" s="223">
        <v>151979</v>
      </c>
      <c r="I9" s="225">
        <v>36825</v>
      </c>
      <c r="J9" s="166">
        <v>117667</v>
      </c>
      <c r="K9" s="226">
        <f>J9/E9</f>
        <v>0.74318033967245423</v>
      </c>
      <c r="L9" s="230" t="str">
        <f>IF(ISNUMBER(K9),TEXT(((2*J9)+(1.96^2)-(1.96*((1.96^2)+(4*J9*(100%-K9)))^0.5))/(2*(E9+(1.96^2))),"0.0%")&amp;" - "&amp;TEXT(((2*J9)+(1.96^2)+(1.96*((1.96^2)+(4*J9*(100%-K9)))^0.5))/(2*(E9+(1.96^2))),"0.0%"),"")</f>
        <v>74.1% - 74.5%</v>
      </c>
      <c r="M9" s="166">
        <v>39452</v>
      </c>
      <c r="N9" s="166">
        <v>123802</v>
      </c>
      <c r="O9" s="167">
        <f>N9/F9</f>
        <v>0.74587156516028752</v>
      </c>
      <c r="P9" s="230" t="str">
        <f>IF(ISNUMBER(O9),TEXT(((2*N9)+(1.96^2)-(1.96*((1.96^2)+(4*N9*(100%-O9)))^0.5))/(2*(F9+(1.96^2))),"0.0%")&amp;" - "&amp;TEXT(((2*N9)+(1.96^2)+(1.96*((1.96^2)+(4*N9*(100%-O9)))^0.5))/(2*(F9+(1.96^2))),"0.0%"),"")</f>
        <v>74.4% - 74.8%</v>
      </c>
      <c r="Q9" s="166">
        <v>37780</v>
      </c>
      <c r="R9" s="166">
        <v>117235</v>
      </c>
      <c r="S9" s="167">
        <f>R9/G9</f>
        <v>0.74158532959699408</v>
      </c>
      <c r="T9" s="230" t="str">
        <f>IF(ISNUMBER(S9),TEXT(((2*R9)+(1.96^2)-(1.96*((1.96^2)+(4*R9*(100%-S9)))^0.5))/(2*(G9+(1.96^2))),"0.0%")&amp;" - "&amp;TEXT(((2*R9)+(1.96^2)+(1.96*((1.96^2)+(4*R9*(100%-S9)))^0.5))/(2*(G9+(1.96^2))),"0.0%"),"")</f>
        <v>73.9% - 74.4%</v>
      </c>
      <c r="U9" s="166">
        <v>36272</v>
      </c>
      <c r="V9" s="166">
        <v>112857</v>
      </c>
      <c r="W9" s="167">
        <f>V9/H9</f>
        <v>0.74258285684206371</v>
      </c>
      <c r="X9" s="231" t="str">
        <f>IF(ISNUMBER(W9),TEXT(((2*V9)+(1.96^2)-(1.96*((1.96^2)+(4*V9*(100%-W9)))^0.5))/(2*(H9+(1.96^2))),"0.0%")&amp;" - "&amp;TEXT(((2*V9)+(1.96^2)+(1.96*((1.96^2)+(4*V9*(100%-W9)))^0.5))/(2*(H9+(1.96^2))),"0.0%"),"")</f>
        <v>74.0% - 74.5%</v>
      </c>
      <c r="Y9" s="222">
        <v>3837</v>
      </c>
      <c r="Z9" s="167">
        <f>Y9/E9</f>
        <v>2.4234347466351711E-2</v>
      </c>
      <c r="AA9" s="220">
        <v>2729</v>
      </c>
      <c r="AB9" s="167">
        <f>AA9/F9</f>
        <v>1.6441442798358869E-2</v>
      </c>
      <c r="AC9" s="169">
        <v>3072</v>
      </c>
      <c r="AD9" s="168">
        <f>AC9/G9</f>
        <v>1.9432337889896071E-2</v>
      </c>
      <c r="AE9" s="169">
        <v>2850</v>
      </c>
      <c r="AF9" s="170">
        <f>AE9/H9</f>
        <v>1.8752590818468341E-2</v>
      </c>
      <c r="AG9" s="409"/>
      <c r="AH9" s="133">
        <v>0</v>
      </c>
      <c r="AI9" s="133">
        <v>0</v>
      </c>
      <c r="AJ9" s="133">
        <v>0</v>
      </c>
      <c r="AK9" s="133">
        <v>0</v>
      </c>
      <c r="AL9" s="76"/>
      <c r="AM9" s="76"/>
    </row>
    <row r="10" spans="1:39" s="77" customFormat="1" x14ac:dyDescent="0.2">
      <c r="A10" s="76"/>
      <c r="B10" s="76"/>
      <c r="C10" s="79"/>
      <c r="D10" s="79"/>
      <c r="E10" s="225"/>
      <c r="F10" s="223"/>
      <c r="G10" s="223"/>
      <c r="H10" s="221"/>
      <c r="I10" s="225"/>
      <c r="J10" s="166"/>
      <c r="K10" s="226"/>
      <c r="L10" s="230" t="str">
        <f t="shared" ref="L10:L36" si="0">IF(ISNUMBER(K10),TEXT(((2*J10)+(1.96^2)-(1.96*((1.96^2)+(4*J10*(100%-K10)))^0.5))/(2*(E10+(1.96^2))),"0.0%")&amp;" - "&amp;TEXT(((2*J10)+(1.96^2)+(1.96*((1.96^2)+(4*J10*(100%-K10)))^0.5))/(2*(E10+(1.96^2))),"0.0%"),"")</f>
        <v/>
      </c>
      <c r="M10" s="166"/>
      <c r="N10" s="166"/>
      <c r="O10" s="167"/>
      <c r="P10" s="230"/>
      <c r="Q10" s="166"/>
      <c r="R10" s="166"/>
      <c r="S10" s="167"/>
      <c r="T10" s="230"/>
      <c r="U10" s="166"/>
      <c r="V10" s="166"/>
      <c r="W10" s="167"/>
      <c r="X10" s="231"/>
      <c r="Y10" s="222"/>
      <c r="Z10" s="167"/>
      <c r="AA10" s="220"/>
      <c r="AB10" s="167"/>
      <c r="AC10" s="169"/>
      <c r="AD10" s="168"/>
      <c r="AE10" s="169"/>
      <c r="AF10" s="170"/>
      <c r="AG10" s="409"/>
      <c r="AH10" s="133"/>
      <c r="AI10" s="133"/>
      <c r="AJ10" s="133"/>
      <c r="AK10" s="133"/>
      <c r="AL10" s="76"/>
      <c r="AM10" s="76"/>
    </row>
    <row r="11" spans="1:39" s="77" customFormat="1" x14ac:dyDescent="0.2">
      <c r="A11" s="76" t="s">
        <v>444</v>
      </c>
      <c r="B11" s="76" t="s">
        <v>1130</v>
      </c>
      <c r="C11" s="79"/>
      <c r="D11" s="79"/>
      <c r="E11" s="225">
        <v>3141</v>
      </c>
      <c r="F11" s="223">
        <v>3327</v>
      </c>
      <c r="G11" s="223">
        <v>3147</v>
      </c>
      <c r="H11" s="223">
        <v>3053</v>
      </c>
      <c r="I11" s="225">
        <v>1068</v>
      </c>
      <c r="J11" s="166">
        <v>2058</v>
      </c>
      <c r="K11" s="226">
        <f>J11/E11</f>
        <v>0.65520534861509072</v>
      </c>
      <c r="L11" s="230" t="str">
        <f>IF(ISNUMBER(K11),TEXT(((2*J11)+(1.96^2)-(1.96*((1.96^2)+(4*J11*(100%-K11)))^0.5))/(2*(E11+(1.96^2))),"0.0%")&amp;" - "&amp;TEXT(((2*J11)+(1.96^2)+(1.96*((1.96^2)+(4*J11*(100%-K11)))^0.5))/(2*(E11+(1.96^2))),"0.0%"),"")</f>
        <v>63.8% - 67.2%</v>
      </c>
      <c r="M11" s="166">
        <v>961</v>
      </c>
      <c r="N11" s="166">
        <v>2345</v>
      </c>
      <c r="O11" s="167">
        <f>N11/F11</f>
        <v>0.70483919446949206</v>
      </c>
      <c r="P11" s="230" t="str">
        <f>IF(ISNUMBER(O11),TEXT(((2*N11)+(1.96^2)-(1.96*((1.96^2)+(4*N11*(100%-O11)))^0.5))/(2*(F11+(1.96^2))),"0.0%")&amp;" - "&amp;TEXT(((2*N11)+(1.96^2)+(1.96*((1.96^2)+(4*N11*(100%-O11)))^0.5))/(2*(F11+(1.96^2))),"0.0%"),"")</f>
        <v>68.9% - 72.0%</v>
      </c>
      <c r="Q11" s="166">
        <v>1057</v>
      </c>
      <c r="R11" s="166">
        <v>2066</v>
      </c>
      <c r="S11" s="167">
        <f>R11/G11</f>
        <v>0.65649825230378134</v>
      </c>
      <c r="T11" s="230" t="str">
        <f>IF(ISNUMBER(S11),TEXT(((2*R11)+(1.96^2)-(1.96*((1.96^2)+(4*R11*(100%-S11)))^0.5))/(2*(G11+(1.96^2))),"0.0%")&amp;" - "&amp;TEXT(((2*R11)+(1.96^2)+(1.96*((1.96^2)+(4*R11*(100%-S11)))^0.5))/(2*(G11+(1.96^2))),"0.0%"),"")</f>
        <v>64.0% - 67.3%</v>
      </c>
      <c r="U11" s="166">
        <v>1035</v>
      </c>
      <c r="V11" s="166">
        <v>2002</v>
      </c>
      <c r="W11" s="167">
        <f>V11/H11</f>
        <v>0.65574844415329181</v>
      </c>
      <c r="X11" s="231" t="str">
        <f>IF(ISNUMBER(W11),TEXT(((2*V11)+(1.96^2)-(1.96*((1.96^2)+(4*V11*(100%-W11)))^0.5))/(2*(H11+(1.96^2))),"0.0%")&amp;" - "&amp;TEXT(((2*V11)+(1.96^2)+(1.96*((1.96^2)+(4*V11*(100%-W11)))^0.5))/(2*(H11+(1.96^2))),"0.0%"),"")</f>
        <v>63.9% - 67.2%</v>
      </c>
      <c r="Y11" s="222">
        <v>15</v>
      </c>
      <c r="Z11" s="167">
        <f>Y11/E11</f>
        <v>4.7755491881566383E-3</v>
      </c>
      <c r="AA11" s="220">
        <v>21</v>
      </c>
      <c r="AB11" s="167">
        <f>AA11/F11</f>
        <v>6.3119927862939585E-3</v>
      </c>
      <c r="AC11" s="169">
        <v>24</v>
      </c>
      <c r="AD11" s="168">
        <f>AC11/G11</f>
        <v>7.6263107721639654E-3</v>
      </c>
      <c r="AE11" s="169">
        <v>16</v>
      </c>
      <c r="AF11" s="170">
        <f>AE11/H11</f>
        <v>5.2407468064199145E-3</v>
      </c>
      <c r="AG11" s="409"/>
      <c r="AH11" s="133">
        <v>0</v>
      </c>
      <c r="AI11" s="133">
        <v>0</v>
      </c>
      <c r="AJ11" s="133">
        <v>0</v>
      </c>
      <c r="AK11" s="133">
        <v>0</v>
      </c>
      <c r="AL11" s="76"/>
      <c r="AM11" s="76"/>
    </row>
    <row r="12" spans="1:39" s="77" customFormat="1" x14ac:dyDescent="0.2">
      <c r="A12" s="76" t="s">
        <v>464</v>
      </c>
      <c r="B12" s="76" t="s">
        <v>1128</v>
      </c>
      <c r="C12" s="79"/>
      <c r="D12" s="79"/>
      <c r="E12" s="225">
        <v>3224</v>
      </c>
      <c r="F12" s="223">
        <v>3292</v>
      </c>
      <c r="G12" s="223">
        <v>3249</v>
      </c>
      <c r="H12" s="223">
        <v>3172</v>
      </c>
      <c r="I12" s="225">
        <v>1404</v>
      </c>
      <c r="J12" s="166">
        <v>1820</v>
      </c>
      <c r="K12" s="226">
        <f t="shared" ref="K12:K35" si="1">J12/E12</f>
        <v>0.56451612903225812</v>
      </c>
      <c r="L12" s="230" t="str">
        <f t="shared" ref="L12:L35" si="2">IF(ISNUMBER(K12),TEXT(((2*J12)+(1.96^2)-(1.96*((1.96^2)+(4*J12*(100%-K12)))^0.5))/(2*(E12+(1.96^2))),"0.0%")&amp;" - "&amp;TEXT(((2*J12)+(1.96^2)+(1.96*((1.96^2)+(4*J12*(100%-K12)))^0.5))/(2*(E12+(1.96^2))),"0.0%"),"")</f>
        <v>54.7% - 58.2%</v>
      </c>
      <c r="M12" s="166">
        <v>1510</v>
      </c>
      <c r="N12" s="166">
        <v>1777</v>
      </c>
      <c r="O12" s="167">
        <f t="shared" ref="O12:O35" si="3">N12/F12</f>
        <v>0.5397934386391251</v>
      </c>
      <c r="P12" s="230" t="str">
        <f t="shared" ref="P12:P35" si="4">IF(ISNUMBER(O12),TEXT(((2*N12)+(1.96^2)-(1.96*((1.96^2)+(4*N12*(100%-O12)))^0.5))/(2*(F12+(1.96^2))),"0.0%")&amp;" - "&amp;TEXT(((2*N12)+(1.96^2)+(1.96*((1.96^2)+(4*N12*(100%-O12)))^0.5))/(2*(F12+(1.96^2))),"0.0%"),"")</f>
        <v>52.3% - 55.7%</v>
      </c>
      <c r="Q12" s="166">
        <v>1466</v>
      </c>
      <c r="R12" s="166">
        <v>1782</v>
      </c>
      <c r="S12" s="167">
        <f t="shared" ref="S12:S35" si="5">R12/G12</f>
        <v>0.54847645429362879</v>
      </c>
      <c r="T12" s="230" t="str">
        <f t="shared" ref="T12:T35" si="6">IF(ISNUMBER(S12),TEXT(((2*R12)+(1.96^2)-(1.96*((1.96^2)+(4*R12*(100%-S12)))^0.5))/(2*(G12+(1.96^2))),"0.0%")&amp;" - "&amp;TEXT(((2*R12)+(1.96^2)+(1.96*((1.96^2)+(4*R12*(100%-S12)))^0.5))/(2*(G12+(1.96^2))),"0.0%"),"")</f>
        <v>53.1% - 56.6%</v>
      </c>
      <c r="U12" s="166">
        <v>1354</v>
      </c>
      <c r="V12" s="166">
        <v>1815</v>
      </c>
      <c r="W12" s="167">
        <f t="shared" ref="W12:W35" si="7">V12/H12</f>
        <v>0.57219419924337955</v>
      </c>
      <c r="X12" s="231" t="str">
        <f t="shared" ref="X12:X35" si="8">IF(ISNUMBER(W12),TEXT(((2*V12)+(1.96^2)-(1.96*((1.96^2)+(4*V12*(100%-W12)))^0.5))/(2*(H12+(1.96^2))),"0.0%")&amp;" - "&amp;TEXT(((2*V12)+(1.96^2)+(1.96*((1.96^2)+(4*V12*(100%-W12)))^0.5))/(2*(H12+(1.96^2))),"0.0%"),"")</f>
        <v>55.5% - 58.9%</v>
      </c>
      <c r="Y12" s="222">
        <v>0</v>
      </c>
      <c r="Z12" s="167">
        <f t="shared" ref="Z12:Z35" si="9">Y12/E12</f>
        <v>0</v>
      </c>
      <c r="AA12" s="257">
        <v>5</v>
      </c>
      <c r="AB12" s="167">
        <f t="shared" ref="AB12:AB35" si="10">AA12/F12</f>
        <v>1.5188335358444715E-3</v>
      </c>
      <c r="AC12" s="169">
        <v>1</v>
      </c>
      <c r="AD12" s="168">
        <f t="shared" ref="AD12:AD35" si="11">AC12/G12</f>
        <v>3.0778701138811941E-4</v>
      </c>
      <c r="AE12" s="169">
        <v>3</v>
      </c>
      <c r="AF12" s="170">
        <f t="shared" ref="AF12:AF35" si="12">AE12/H12</f>
        <v>9.4577553593947036E-4</v>
      </c>
      <c r="AG12" s="409"/>
      <c r="AH12" s="133">
        <v>0</v>
      </c>
      <c r="AI12" s="133">
        <v>0</v>
      </c>
      <c r="AJ12" s="133">
        <v>0</v>
      </c>
      <c r="AK12" s="133">
        <v>0</v>
      </c>
      <c r="AL12" s="76"/>
      <c r="AM12" s="76"/>
    </row>
    <row r="13" spans="1:39" s="77" customFormat="1" x14ac:dyDescent="0.2">
      <c r="A13" s="76" t="s">
        <v>481</v>
      </c>
      <c r="B13" s="76" t="s">
        <v>482</v>
      </c>
      <c r="C13" s="79"/>
      <c r="D13" s="79"/>
      <c r="E13" s="225">
        <v>8792</v>
      </c>
      <c r="F13" s="223">
        <v>9585</v>
      </c>
      <c r="G13" s="223">
        <v>9231</v>
      </c>
      <c r="H13" s="223">
        <v>8671</v>
      </c>
      <c r="I13" s="225">
        <v>2811</v>
      </c>
      <c r="J13" s="166">
        <v>5923</v>
      </c>
      <c r="K13" s="226">
        <f t="shared" si="1"/>
        <v>0.67368061874431306</v>
      </c>
      <c r="L13" s="230" t="str">
        <f t="shared" si="2"/>
        <v>66.4% - 68.3%</v>
      </c>
      <c r="M13" s="166">
        <v>3195</v>
      </c>
      <c r="N13" s="166">
        <v>6263</v>
      </c>
      <c r="O13" s="167">
        <f t="shared" si="3"/>
        <v>0.65341679707876887</v>
      </c>
      <c r="P13" s="230" t="str">
        <f t="shared" si="4"/>
        <v>64.4% - 66.3%</v>
      </c>
      <c r="Q13" s="166">
        <v>3162</v>
      </c>
      <c r="R13" s="166">
        <v>6030</v>
      </c>
      <c r="S13" s="167">
        <f t="shared" si="5"/>
        <v>0.65323366915827108</v>
      </c>
      <c r="T13" s="230" t="str">
        <f t="shared" si="6"/>
        <v>64.3% - 66.3%</v>
      </c>
      <c r="U13" s="166">
        <v>2875</v>
      </c>
      <c r="V13" s="166">
        <v>5706</v>
      </c>
      <c r="W13" s="167">
        <f t="shared" si="7"/>
        <v>0.65805558759081995</v>
      </c>
      <c r="X13" s="231" t="str">
        <f t="shared" si="8"/>
        <v>64.8% - 66.8%</v>
      </c>
      <c r="Y13" s="222">
        <v>58</v>
      </c>
      <c r="Z13" s="167">
        <f t="shared" si="9"/>
        <v>6.5969062784349405E-3</v>
      </c>
      <c r="AA13" s="257">
        <v>127</v>
      </c>
      <c r="AB13" s="167">
        <f t="shared" si="10"/>
        <v>1.3249869587897757E-2</v>
      </c>
      <c r="AC13" s="169">
        <v>39</v>
      </c>
      <c r="AD13" s="168">
        <f t="shared" si="11"/>
        <v>4.2248943776405593E-3</v>
      </c>
      <c r="AE13" s="169">
        <v>90</v>
      </c>
      <c r="AF13" s="170">
        <f t="shared" si="12"/>
        <v>1.0379425671779494E-2</v>
      </c>
      <c r="AG13" s="409"/>
      <c r="AH13" s="133">
        <v>0</v>
      </c>
      <c r="AI13" s="133">
        <v>0</v>
      </c>
      <c r="AJ13" s="133">
        <v>0</v>
      </c>
      <c r="AK13" s="133">
        <v>0</v>
      </c>
      <c r="AL13" s="76"/>
      <c r="AM13" s="76"/>
    </row>
    <row r="14" spans="1:39" s="77" customFormat="1" x14ac:dyDescent="0.2">
      <c r="A14" s="76" t="s">
        <v>519</v>
      </c>
      <c r="B14" s="76" t="s">
        <v>520</v>
      </c>
      <c r="C14" s="79"/>
      <c r="D14" s="79"/>
      <c r="E14" s="225">
        <v>4090</v>
      </c>
      <c r="F14" s="223">
        <v>4513</v>
      </c>
      <c r="G14" s="223">
        <v>4194</v>
      </c>
      <c r="H14" s="223">
        <v>3993</v>
      </c>
      <c r="I14" s="225">
        <v>1280</v>
      </c>
      <c r="J14" s="166">
        <v>2800</v>
      </c>
      <c r="K14" s="226">
        <f t="shared" si="1"/>
        <v>0.68459657701711496</v>
      </c>
      <c r="L14" s="230" t="str">
        <f t="shared" si="2"/>
        <v>67.0% - 69.9%</v>
      </c>
      <c r="M14" s="166">
        <v>1383</v>
      </c>
      <c r="N14" s="166">
        <v>3117</v>
      </c>
      <c r="O14" s="167">
        <f t="shared" si="3"/>
        <v>0.69067139375138487</v>
      </c>
      <c r="P14" s="230" t="str">
        <f t="shared" si="4"/>
        <v>67.7% - 70.4%</v>
      </c>
      <c r="Q14" s="166">
        <v>1315</v>
      </c>
      <c r="R14" s="166">
        <v>2865</v>
      </c>
      <c r="S14" s="167">
        <f t="shared" si="5"/>
        <v>0.68311874105865522</v>
      </c>
      <c r="T14" s="230" t="str">
        <f t="shared" si="6"/>
        <v>66.9% - 69.7%</v>
      </c>
      <c r="U14" s="166">
        <v>1217</v>
      </c>
      <c r="V14" s="166">
        <v>2763</v>
      </c>
      <c r="W14" s="167">
        <f t="shared" si="7"/>
        <v>0.6919609316303531</v>
      </c>
      <c r="X14" s="231" t="str">
        <f t="shared" si="8"/>
        <v>67.7% - 70.6%</v>
      </c>
      <c r="Y14" s="222">
        <v>10</v>
      </c>
      <c r="Z14" s="167">
        <f t="shared" si="9"/>
        <v>2.4449877750611247E-3</v>
      </c>
      <c r="AA14" s="257">
        <v>13</v>
      </c>
      <c r="AB14" s="167">
        <f t="shared" si="10"/>
        <v>2.8805672501661865E-3</v>
      </c>
      <c r="AC14" s="169">
        <v>14</v>
      </c>
      <c r="AD14" s="168">
        <f t="shared" si="11"/>
        <v>3.3381020505484026E-3</v>
      </c>
      <c r="AE14" s="169">
        <v>13</v>
      </c>
      <c r="AF14" s="170">
        <f t="shared" si="12"/>
        <v>3.2556974705735034E-3</v>
      </c>
      <c r="AG14" s="409"/>
      <c r="AH14" s="133">
        <v>0</v>
      </c>
      <c r="AI14" s="133">
        <v>0</v>
      </c>
      <c r="AJ14" s="133">
        <v>0</v>
      </c>
      <c r="AK14" s="133">
        <v>0</v>
      </c>
      <c r="AL14" s="76"/>
      <c r="AM14" s="76"/>
    </row>
    <row r="15" spans="1:39" s="77" customFormat="1" x14ac:dyDescent="0.2">
      <c r="A15" s="76" t="s">
        <v>545</v>
      </c>
      <c r="B15" s="76" t="s">
        <v>546</v>
      </c>
      <c r="C15" s="79"/>
      <c r="D15" s="79"/>
      <c r="E15" s="225">
        <v>3404</v>
      </c>
      <c r="F15" s="223">
        <v>3678</v>
      </c>
      <c r="G15" s="223">
        <v>3504</v>
      </c>
      <c r="H15" s="223">
        <v>3371</v>
      </c>
      <c r="I15" s="225">
        <v>1545</v>
      </c>
      <c r="J15" s="166">
        <v>1849</v>
      </c>
      <c r="K15" s="226">
        <f t="shared" si="1"/>
        <v>0.5431844888366627</v>
      </c>
      <c r="L15" s="230" t="str">
        <f t="shared" si="2"/>
        <v>52.6% - 56.0%</v>
      </c>
      <c r="M15" s="166">
        <v>1647</v>
      </c>
      <c r="N15" s="166">
        <v>2023</v>
      </c>
      <c r="O15" s="167">
        <f t="shared" si="3"/>
        <v>0.55002718868950518</v>
      </c>
      <c r="P15" s="230" t="str">
        <f t="shared" si="4"/>
        <v>53.4% - 56.6%</v>
      </c>
      <c r="Q15" s="166">
        <v>1608</v>
      </c>
      <c r="R15" s="166">
        <v>1889</v>
      </c>
      <c r="S15" s="167">
        <f t="shared" si="5"/>
        <v>0.53909817351598177</v>
      </c>
      <c r="T15" s="230" t="str">
        <f t="shared" si="6"/>
        <v>52.3% - 55.6%</v>
      </c>
      <c r="U15" s="166">
        <v>1595</v>
      </c>
      <c r="V15" s="166">
        <v>1772</v>
      </c>
      <c r="W15" s="167">
        <f t="shared" si="7"/>
        <v>0.525660041530703</v>
      </c>
      <c r="X15" s="231" t="str">
        <f t="shared" si="8"/>
        <v>50.9% - 54.2%</v>
      </c>
      <c r="Y15" s="222">
        <v>10</v>
      </c>
      <c r="Z15" s="167">
        <f t="shared" si="9"/>
        <v>2.9377203290246769E-3</v>
      </c>
      <c r="AA15" s="257">
        <v>8</v>
      </c>
      <c r="AB15" s="167">
        <f t="shared" si="10"/>
        <v>2.1750951604132679E-3</v>
      </c>
      <c r="AC15" s="169">
        <v>7</v>
      </c>
      <c r="AD15" s="168">
        <f t="shared" si="11"/>
        <v>1.9977168949771688E-3</v>
      </c>
      <c r="AE15" s="169">
        <v>4</v>
      </c>
      <c r="AF15" s="170">
        <f t="shared" si="12"/>
        <v>1.1865915158706616E-3</v>
      </c>
      <c r="AG15" s="409"/>
      <c r="AH15" s="133">
        <v>0</v>
      </c>
      <c r="AI15" s="133">
        <v>0</v>
      </c>
      <c r="AJ15" s="133">
        <v>0</v>
      </c>
      <c r="AK15" s="133">
        <v>0</v>
      </c>
      <c r="AL15" s="76"/>
      <c r="AM15" s="76"/>
    </row>
    <row r="16" spans="1:39" s="77" customFormat="1" x14ac:dyDescent="0.2">
      <c r="A16" s="76" t="s">
        <v>565</v>
      </c>
      <c r="B16" s="76" t="s">
        <v>1162</v>
      </c>
      <c r="C16" s="79"/>
      <c r="D16" s="79"/>
      <c r="E16" s="225">
        <v>4740</v>
      </c>
      <c r="F16" s="223">
        <v>4942</v>
      </c>
      <c r="G16" s="223">
        <v>4877</v>
      </c>
      <c r="H16" s="223">
        <v>4562</v>
      </c>
      <c r="I16" s="225">
        <v>1640</v>
      </c>
      <c r="J16" s="166">
        <v>3092</v>
      </c>
      <c r="K16" s="226">
        <f t="shared" si="1"/>
        <v>0.65232067510548519</v>
      </c>
      <c r="L16" s="230" t="str">
        <f t="shared" si="2"/>
        <v>63.9% - 66.6%</v>
      </c>
      <c r="M16" s="166">
        <v>1712</v>
      </c>
      <c r="N16" s="166">
        <v>3191</v>
      </c>
      <c r="O16" s="167">
        <f t="shared" si="3"/>
        <v>0.64569000404694454</v>
      </c>
      <c r="P16" s="230" t="str">
        <f t="shared" si="4"/>
        <v>63.2% - 65.9%</v>
      </c>
      <c r="Q16" s="166">
        <v>1707</v>
      </c>
      <c r="R16" s="166">
        <v>3136</v>
      </c>
      <c r="S16" s="167">
        <f t="shared" si="5"/>
        <v>0.64301824892351855</v>
      </c>
      <c r="T16" s="230" t="str">
        <f t="shared" si="6"/>
        <v>62.9% - 65.6%</v>
      </c>
      <c r="U16" s="166">
        <v>1650</v>
      </c>
      <c r="V16" s="166">
        <v>2890</v>
      </c>
      <c r="W16" s="167">
        <f t="shared" si="7"/>
        <v>0.63349408154318276</v>
      </c>
      <c r="X16" s="231" t="str">
        <f t="shared" si="8"/>
        <v>61.9% - 64.7%</v>
      </c>
      <c r="Y16" s="222">
        <v>8</v>
      </c>
      <c r="Z16" s="167">
        <f t="shared" si="9"/>
        <v>1.6877637130801688E-3</v>
      </c>
      <c r="AA16" s="257">
        <v>39</v>
      </c>
      <c r="AB16" s="167">
        <f t="shared" si="10"/>
        <v>7.8915418858761643E-3</v>
      </c>
      <c r="AC16" s="169">
        <v>34</v>
      </c>
      <c r="AD16" s="168">
        <f t="shared" si="11"/>
        <v>6.9714988722575357E-3</v>
      </c>
      <c r="AE16" s="169">
        <v>22</v>
      </c>
      <c r="AF16" s="170">
        <f t="shared" si="12"/>
        <v>4.8224462954844366E-3</v>
      </c>
      <c r="AG16" s="409"/>
      <c r="AH16" s="133">
        <v>0</v>
      </c>
      <c r="AI16" s="133">
        <v>0</v>
      </c>
      <c r="AJ16" s="133">
        <v>0</v>
      </c>
      <c r="AK16" s="133">
        <v>0</v>
      </c>
      <c r="AL16" s="76"/>
      <c r="AM16" s="76"/>
    </row>
    <row r="17" spans="1:39" s="77" customFormat="1" x14ac:dyDescent="0.2">
      <c r="A17" s="76" t="s">
        <v>591</v>
      </c>
      <c r="B17" s="76" t="s">
        <v>1157</v>
      </c>
      <c r="C17" s="79"/>
      <c r="D17" s="79"/>
      <c r="E17" s="225">
        <v>4239</v>
      </c>
      <c r="F17" s="223">
        <v>4440</v>
      </c>
      <c r="G17" s="223">
        <v>4324</v>
      </c>
      <c r="H17" s="223">
        <v>4118</v>
      </c>
      <c r="I17" s="225">
        <v>1202</v>
      </c>
      <c r="J17" s="166">
        <v>2982</v>
      </c>
      <c r="K17" s="226">
        <f t="shared" si="1"/>
        <v>0.70346779900920031</v>
      </c>
      <c r="L17" s="230" t="str">
        <f t="shared" si="2"/>
        <v>69.0% - 71.7%</v>
      </c>
      <c r="M17" s="166">
        <v>1307</v>
      </c>
      <c r="N17" s="166">
        <v>3007</v>
      </c>
      <c r="O17" s="167">
        <f t="shared" si="3"/>
        <v>0.67725225225225227</v>
      </c>
      <c r="P17" s="230" t="str">
        <f t="shared" si="4"/>
        <v>66.3% - 69.1%</v>
      </c>
      <c r="Q17" s="166">
        <v>1279</v>
      </c>
      <c r="R17" s="166">
        <v>2899</v>
      </c>
      <c r="S17" s="167">
        <f t="shared" si="5"/>
        <v>0.67044403330249769</v>
      </c>
      <c r="T17" s="230" t="str">
        <f t="shared" si="6"/>
        <v>65.6% - 68.4%</v>
      </c>
      <c r="U17" s="166">
        <v>1181</v>
      </c>
      <c r="V17" s="166">
        <v>2808</v>
      </c>
      <c r="W17" s="167">
        <f t="shared" si="7"/>
        <v>0.68188440990772214</v>
      </c>
      <c r="X17" s="231" t="str">
        <f t="shared" si="8"/>
        <v>66.7% - 69.6%</v>
      </c>
      <c r="Y17" s="222">
        <v>55</v>
      </c>
      <c r="Z17" s="167">
        <f t="shared" si="9"/>
        <v>1.2974758197688134E-2</v>
      </c>
      <c r="AA17" s="257">
        <v>126</v>
      </c>
      <c r="AB17" s="167">
        <f t="shared" si="10"/>
        <v>2.837837837837838E-2</v>
      </c>
      <c r="AC17" s="169">
        <v>146</v>
      </c>
      <c r="AD17" s="168">
        <f t="shared" si="11"/>
        <v>3.3765032377428304E-2</v>
      </c>
      <c r="AE17" s="169">
        <v>129</v>
      </c>
      <c r="AF17" s="170">
        <f t="shared" si="12"/>
        <v>3.1325886352598351E-2</v>
      </c>
      <c r="AG17" s="409"/>
      <c r="AH17" s="133">
        <v>0</v>
      </c>
      <c r="AI17" s="133">
        <v>0</v>
      </c>
      <c r="AJ17" s="133">
        <v>0</v>
      </c>
      <c r="AK17" s="133">
        <v>0</v>
      </c>
      <c r="AL17" s="76"/>
      <c r="AM17" s="76"/>
    </row>
    <row r="18" spans="1:39" s="77" customFormat="1" x14ac:dyDescent="0.2">
      <c r="A18" s="76" t="s">
        <v>617</v>
      </c>
      <c r="B18" s="76" t="s">
        <v>1135</v>
      </c>
      <c r="C18" s="79"/>
      <c r="D18" s="79"/>
      <c r="E18" s="225">
        <v>4182</v>
      </c>
      <c r="F18" s="223">
        <v>4373</v>
      </c>
      <c r="G18" s="223">
        <v>4226</v>
      </c>
      <c r="H18" s="223">
        <v>4061</v>
      </c>
      <c r="I18" s="225">
        <v>1171</v>
      </c>
      <c r="J18" s="166">
        <v>3007</v>
      </c>
      <c r="K18" s="226">
        <f t="shared" si="1"/>
        <v>0.71903395504543277</v>
      </c>
      <c r="L18" s="230" t="str">
        <f t="shared" si="2"/>
        <v>70.5% - 73.2%</v>
      </c>
      <c r="M18" s="166">
        <v>1256</v>
      </c>
      <c r="N18" s="166">
        <v>3105</v>
      </c>
      <c r="O18" s="167">
        <f t="shared" si="3"/>
        <v>0.71003887491424655</v>
      </c>
      <c r="P18" s="230" t="str">
        <f t="shared" si="4"/>
        <v>69.6% - 72.3%</v>
      </c>
      <c r="Q18" s="166">
        <v>1289</v>
      </c>
      <c r="R18" s="166">
        <v>2931</v>
      </c>
      <c r="S18" s="167">
        <f t="shared" si="5"/>
        <v>0.69356365357311878</v>
      </c>
      <c r="T18" s="230" t="str">
        <f t="shared" si="6"/>
        <v>67.9% - 70.7%</v>
      </c>
      <c r="U18" s="166">
        <v>1206</v>
      </c>
      <c r="V18" s="166">
        <v>2853</v>
      </c>
      <c r="W18" s="167">
        <f t="shared" si="7"/>
        <v>0.70253632110317654</v>
      </c>
      <c r="X18" s="231" t="str">
        <f t="shared" si="8"/>
        <v>68.8% - 71.6%</v>
      </c>
      <c r="Y18" s="222">
        <v>4</v>
      </c>
      <c r="Z18" s="167">
        <f t="shared" si="9"/>
        <v>9.5648015303682454E-4</v>
      </c>
      <c r="AA18" s="257">
        <v>12</v>
      </c>
      <c r="AB18" s="167">
        <f t="shared" si="10"/>
        <v>2.7441115938714841E-3</v>
      </c>
      <c r="AC18" s="169">
        <v>6</v>
      </c>
      <c r="AD18" s="168">
        <f t="shared" si="11"/>
        <v>1.419782300047326E-3</v>
      </c>
      <c r="AE18" s="169">
        <v>2</v>
      </c>
      <c r="AF18" s="170">
        <f t="shared" si="12"/>
        <v>4.9248953459738983E-4</v>
      </c>
      <c r="AG18" s="409"/>
      <c r="AH18" s="133">
        <v>0</v>
      </c>
      <c r="AI18" s="133">
        <v>0</v>
      </c>
      <c r="AJ18" s="133">
        <v>0</v>
      </c>
      <c r="AK18" s="133">
        <v>0</v>
      </c>
      <c r="AL18" s="76"/>
      <c r="AM18" s="76"/>
    </row>
    <row r="19" spans="1:39" s="77" customFormat="1" x14ac:dyDescent="0.2">
      <c r="A19" s="76" t="s">
        <v>634</v>
      </c>
      <c r="B19" s="76" t="s">
        <v>635</v>
      </c>
      <c r="C19" s="79"/>
      <c r="D19" s="79"/>
      <c r="E19" s="225">
        <v>7227</v>
      </c>
      <c r="F19" s="223">
        <v>7865</v>
      </c>
      <c r="G19" s="223">
        <v>7606</v>
      </c>
      <c r="H19" s="223">
        <v>7104</v>
      </c>
      <c r="I19" s="225">
        <v>2036</v>
      </c>
      <c r="J19" s="166">
        <v>5167</v>
      </c>
      <c r="K19" s="226">
        <f t="shared" si="1"/>
        <v>0.71495779714957797</v>
      </c>
      <c r="L19" s="230" t="str">
        <f t="shared" si="2"/>
        <v>70.4% - 72.5%</v>
      </c>
      <c r="M19" s="166">
        <v>2398</v>
      </c>
      <c r="N19" s="166">
        <v>5445</v>
      </c>
      <c r="O19" s="167">
        <f t="shared" si="3"/>
        <v>0.69230769230769229</v>
      </c>
      <c r="P19" s="230" t="str">
        <f t="shared" si="4"/>
        <v>68.2% - 70.2%</v>
      </c>
      <c r="Q19" s="166">
        <v>2051</v>
      </c>
      <c r="R19" s="166">
        <v>5347</v>
      </c>
      <c r="S19" s="167">
        <f t="shared" si="5"/>
        <v>0.7029976334472785</v>
      </c>
      <c r="T19" s="230" t="str">
        <f t="shared" si="6"/>
        <v>69.3% - 71.3%</v>
      </c>
      <c r="U19" s="166">
        <v>1915</v>
      </c>
      <c r="V19" s="166">
        <v>5047</v>
      </c>
      <c r="W19" s="167">
        <f t="shared" si="7"/>
        <v>0.71044481981981977</v>
      </c>
      <c r="X19" s="231" t="str">
        <f t="shared" si="8"/>
        <v>70.0% - 72.1%</v>
      </c>
      <c r="Y19" s="222">
        <v>24</v>
      </c>
      <c r="Z19" s="167">
        <f t="shared" si="9"/>
        <v>3.3208800332088003E-3</v>
      </c>
      <c r="AA19" s="257">
        <v>22</v>
      </c>
      <c r="AB19" s="167">
        <f t="shared" si="10"/>
        <v>2.7972027972027972E-3</v>
      </c>
      <c r="AC19" s="169">
        <v>208</v>
      </c>
      <c r="AD19" s="168">
        <f t="shared" si="11"/>
        <v>2.7346831448856166E-2</v>
      </c>
      <c r="AE19" s="169">
        <v>142</v>
      </c>
      <c r="AF19" s="170">
        <f t="shared" si="12"/>
        <v>1.9988738738738739E-2</v>
      </c>
      <c r="AG19" s="409"/>
      <c r="AH19" s="133">
        <v>0</v>
      </c>
      <c r="AI19" s="133">
        <v>0</v>
      </c>
      <c r="AJ19" s="133">
        <v>0</v>
      </c>
      <c r="AK19" s="133">
        <v>0</v>
      </c>
      <c r="AL19" s="76"/>
      <c r="AM19" s="76"/>
    </row>
    <row r="20" spans="1:39" s="77" customFormat="1" x14ac:dyDescent="0.2">
      <c r="A20" s="76" t="s">
        <v>666</v>
      </c>
      <c r="B20" s="76" t="s">
        <v>1132</v>
      </c>
      <c r="C20" s="79"/>
      <c r="D20" s="79"/>
      <c r="E20" s="225">
        <v>4315</v>
      </c>
      <c r="F20" s="223">
        <v>4610</v>
      </c>
      <c r="G20" s="223">
        <v>4491</v>
      </c>
      <c r="H20" s="223">
        <v>4217</v>
      </c>
      <c r="I20" s="225">
        <v>1094</v>
      </c>
      <c r="J20" s="166">
        <v>3136</v>
      </c>
      <c r="K20" s="226">
        <f t="shared" si="1"/>
        <v>0.72676709154113561</v>
      </c>
      <c r="L20" s="230" t="str">
        <f t="shared" si="2"/>
        <v>71.3% - 74.0%</v>
      </c>
      <c r="M20" s="166">
        <v>1121</v>
      </c>
      <c r="N20" s="166">
        <v>3413</v>
      </c>
      <c r="O20" s="167">
        <f t="shared" si="3"/>
        <v>0.74034707158351409</v>
      </c>
      <c r="P20" s="230" t="str">
        <f t="shared" si="4"/>
        <v>72.7% - 75.3%</v>
      </c>
      <c r="Q20" s="166">
        <v>1287</v>
      </c>
      <c r="R20" s="166">
        <v>3190</v>
      </c>
      <c r="S20" s="167">
        <f t="shared" si="5"/>
        <v>0.71030950790469827</v>
      </c>
      <c r="T20" s="230" t="str">
        <f t="shared" si="6"/>
        <v>69.7% - 72.3%</v>
      </c>
      <c r="U20" s="166">
        <v>1189</v>
      </c>
      <c r="V20" s="166">
        <v>3014</v>
      </c>
      <c r="W20" s="167">
        <f t="shared" si="7"/>
        <v>0.71472610860801522</v>
      </c>
      <c r="X20" s="231" t="str">
        <f t="shared" si="8"/>
        <v>70.1% - 72.8%</v>
      </c>
      <c r="Y20" s="222">
        <v>85</v>
      </c>
      <c r="Z20" s="167">
        <f t="shared" si="9"/>
        <v>1.9698725376593278E-2</v>
      </c>
      <c r="AA20" s="257">
        <v>76</v>
      </c>
      <c r="AB20" s="167">
        <f t="shared" si="10"/>
        <v>1.648590021691974E-2</v>
      </c>
      <c r="AC20" s="169">
        <v>14</v>
      </c>
      <c r="AD20" s="168">
        <f t="shared" si="11"/>
        <v>3.1173458027165444E-3</v>
      </c>
      <c r="AE20" s="169">
        <v>14</v>
      </c>
      <c r="AF20" s="170">
        <f t="shared" si="12"/>
        <v>3.3198956604221009E-3</v>
      </c>
      <c r="AG20" s="409"/>
      <c r="AH20" s="133">
        <v>0</v>
      </c>
      <c r="AI20" s="133">
        <v>0</v>
      </c>
      <c r="AJ20" s="133">
        <v>0</v>
      </c>
      <c r="AK20" s="133">
        <v>0</v>
      </c>
      <c r="AL20" s="76"/>
      <c r="AM20" s="76"/>
    </row>
    <row r="21" spans="1:39" s="77" customFormat="1" x14ac:dyDescent="0.2">
      <c r="A21" s="76" t="s">
        <v>689</v>
      </c>
      <c r="B21" s="76" t="s">
        <v>1138</v>
      </c>
      <c r="C21" s="79"/>
      <c r="D21" s="79"/>
      <c r="E21" s="225">
        <v>8613</v>
      </c>
      <c r="F21" s="223">
        <v>9084</v>
      </c>
      <c r="G21" s="223">
        <v>8575</v>
      </c>
      <c r="H21" s="223">
        <v>8301</v>
      </c>
      <c r="I21" s="225">
        <v>2178</v>
      </c>
      <c r="J21" s="166">
        <v>4985</v>
      </c>
      <c r="K21" s="226"/>
      <c r="L21" s="230" t="str">
        <f t="shared" si="2"/>
        <v/>
      </c>
      <c r="M21" s="166">
        <v>2688</v>
      </c>
      <c r="N21" s="166">
        <v>6180</v>
      </c>
      <c r="O21" s="167">
        <f t="shared" si="3"/>
        <v>0.68031704095112289</v>
      </c>
      <c r="P21" s="230" t="str">
        <f t="shared" si="4"/>
        <v>67.1% - 69.0%</v>
      </c>
      <c r="Q21" s="166">
        <v>2456</v>
      </c>
      <c r="R21" s="166">
        <v>5731</v>
      </c>
      <c r="S21" s="167">
        <f t="shared" si="5"/>
        <v>0.66833819241982506</v>
      </c>
      <c r="T21" s="230" t="str">
        <f t="shared" si="6"/>
        <v>65.8% - 67.8%</v>
      </c>
      <c r="U21" s="166">
        <v>2444</v>
      </c>
      <c r="V21" s="166">
        <v>5542</v>
      </c>
      <c r="W21" s="167">
        <f t="shared" si="7"/>
        <v>0.66763040597518375</v>
      </c>
      <c r="X21" s="231" t="str">
        <f t="shared" si="8"/>
        <v>65.7% - 67.8%</v>
      </c>
      <c r="Y21" s="222">
        <v>1450</v>
      </c>
      <c r="Z21" s="167">
        <f t="shared" si="9"/>
        <v>0.16835016835016836</v>
      </c>
      <c r="AA21" s="257">
        <v>216</v>
      </c>
      <c r="AB21" s="167">
        <f t="shared" si="10"/>
        <v>2.3778071334214002E-2</v>
      </c>
      <c r="AC21" s="169">
        <v>388</v>
      </c>
      <c r="AD21" s="168">
        <f t="shared" si="11"/>
        <v>4.5247813411078718E-2</v>
      </c>
      <c r="AE21" s="169">
        <v>315</v>
      </c>
      <c r="AF21" s="170">
        <f t="shared" si="12"/>
        <v>3.794723527285869E-2</v>
      </c>
      <c r="AG21" s="409"/>
      <c r="AH21" s="133">
        <v>0</v>
      </c>
      <c r="AI21" s="133">
        <v>0</v>
      </c>
      <c r="AJ21" s="133">
        <v>0</v>
      </c>
      <c r="AK21" s="133">
        <v>0</v>
      </c>
      <c r="AL21" s="76"/>
      <c r="AM21" s="76"/>
    </row>
    <row r="22" spans="1:39" s="77" customFormat="1" x14ac:dyDescent="0.2">
      <c r="A22" s="76" t="s">
        <v>712</v>
      </c>
      <c r="B22" s="76" t="s">
        <v>1147</v>
      </c>
      <c r="C22" s="79"/>
      <c r="D22" s="79"/>
      <c r="E22" s="225">
        <v>5486</v>
      </c>
      <c r="F22" s="223">
        <v>5712</v>
      </c>
      <c r="G22" s="223">
        <v>5592</v>
      </c>
      <c r="H22" s="223">
        <v>5303</v>
      </c>
      <c r="I22" s="225">
        <v>1546</v>
      </c>
      <c r="J22" s="166">
        <v>3846</v>
      </c>
      <c r="K22" s="226">
        <f t="shared" si="1"/>
        <v>0.70105723660226027</v>
      </c>
      <c r="L22" s="230" t="str">
        <f t="shared" si="2"/>
        <v>68.9% - 71.3%</v>
      </c>
      <c r="M22" s="166">
        <v>1564</v>
      </c>
      <c r="N22" s="166">
        <v>4123</v>
      </c>
      <c r="O22" s="167">
        <f t="shared" si="3"/>
        <v>0.72181372549019607</v>
      </c>
      <c r="P22" s="230" t="str">
        <f t="shared" si="4"/>
        <v>71.0% - 73.3%</v>
      </c>
      <c r="Q22" s="166">
        <v>1544</v>
      </c>
      <c r="R22" s="166">
        <v>3976</v>
      </c>
      <c r="S22" s="167">
        <f t="shared" si="5"/>
        <v>0.71101573676680974</v>
      </c>
      <c r="T22" s="230" t="str">
        <f t="shared" si="6"/>
        <v>69.9% - 72.3%</v>
      </c>
      <c r="U22" s="166">
        <v>1456</v>
      </c>
      <c r="V22" s="166">
        <v>3773</v>
      </c>
      <c r="W22" s="167">
        <f t="shared" si="7"/>
        <v>0.71148406562323219</v>
      </c>
      <c r="X22" s="231" t="str">
        <f t="shared" si="8"/>
        <v>69.9% - 72.4%</v>
      </c>
      <c r="Y22" s="222">
        <v>94</v>
      </c>
      <c r="Z22" s="167">
        <f t="shared" si="9"/>
        <v>1.7134524243528983E-2</v>
      </c>
      <c r="AA22" s="257">
        <v>25</v>
      </c>
      <c r="AB22" s="167">
        <f t="shared" si="10"/>
        <v>4.3767507002801121E-3</v>
      </c>
      <c r="AC22" s="169">
        <v>72</v>
      </c>
      <c r="AD22" s="168">
        <f t="shared" si="11"/>
        <v>1.2875536480686695E-2</v>
      </c>
      <c r="AE22" s="169">
        <v>74</v>
      </c>
      <c r="AF22" s="170">
        <f t="shared" si="12"/>
        <v>1.3954365453516877E-2</v>
      </c>
      <c r="AG22" s="409"/>
      <c r="AH22" s="133">
        <v>0</v>
      </c>
      <c r="AI22" s="133">
        <v>0</v>
      </c>
      <c r="AJ22" s="133">
        <v>0</v>
      </c>
      <c r="AK22" s="133">
        <v>0</v>
      </c>
      <c r="AL22" s="76"/>
      <c r="AM22" s="76"/>
    </row>
    <row r="23" spans="1:39" s="77" customFormat="1" x14ac:dyDescent="0.2">
      <c r="A23" s="76" t="s">
        <v>744</v>
      </c>
      <c r="B23" s="76" t="s">
        <v>745</v>
      </c>
      <c r="C23" s="79"/>
      <c r="D23" s="79"/>
      <c r="E23" s="225">
        <v>6673</v>
      </c>
      <c r="F23" s="223">
        <v>6903</v>
      </c>
      <c r="G23" s="223">
        <v>5475</v>
      </c>
      <c r="H23" s="223">
        <v>5342</v>
      </c>
      <c r="I23" s="225">
        <v>1402</v>
      </c>
      <c r="J23" s="166">
        <v>5212</v>
      </c>
      <c r="K23" s="226">
        <f t="shared" si="1"/>
        <v>0.7810579949048404</v>
      </c>
      <c r="L23" s="230" t="str">
        <f t="shared" si="2"/>
        <v>77.1% - 79.1%</v>
      </c>
      <c r="M23" s="166">
        <v>1497</v>
      </c>
      <c r="N23" s="166">
        <v>5364</v>
      </c>
      <c r="O23" s="167">
        <f t="shared" si="3"/>
        <v>0.77705345501955669</v>
      </c>
      <c r="P23" s="230" t="str">
        <f t="shared" si="4"/>
        <v>76.7% - 78.7%</v>
      </c>
      <c r="Q23" s="166">
        <v>1231</v>
      </c>
      <c r="R23" s="166">
        <v>4197</v>
      </c>
      <c r="S23" s="167"/>
      <c r="T23" s="230" t="str">
        <f t="shared" si="6"/>
        <v/>
      </c>
      <c r="U23" s="166">
        <v>1222</v>
      </c>
      <c r="V23" s="166">
        <v>4084</v>
      </c>
      <c r="W23" s="167"/>
      <c r="X23" s="231" t="str">
        <f t="shared" si="8"/>
        <v/>
      </c>
      <c r="Y23" s="222">
        <v>59</v>
      </c>
      <c r="Z23" s="167">
        <f t="shared" si="9"/>
        <v>8.8416004795444335E-3</v>
      </c>
      <c r="AA23" s="257">
        <v>42</v>
      </c>
      <c r="AB23" s="167">
        <f t="shared" si="10"/>
        <v>6.0843111690569319E-3</v>
      </c>
      <c r="AC23" s="169">
        <v>47</v>
      </c>
      <c r="AD23" s="168"/>
      <c r="AE23" s="169">
        <v>36</v>
      </c>
      <c r="AF23" s="170"/>
      <c r="AG23" s="409"/>
      <c r="AH23" s="133">
        <v>0</v>
      </c>
      <c r="AI23" s="133">
        <v>0</v>
      </c>
      <c r="AJ23" s="133">
        <v>1</v>
      </c>
      <c r="AK23" s="133">
        <v>1</v>
      </c>
      <c r="AL23" s="76"/>
      <c r="AM23" s="76"/>
    </row>
    <row r="24" spans="1:39" s="77" customFormat="1" x14ac:dyDescent="0.2">
      <c r="A24" s="76" t="s">
        <v>770</v>
      </c>
      <c r="B24" s="76" t="s">
        <v>771</v>
      </c>
      <c r="C24" s="79"/>
      <c r="D24" s="79"/>
      <c r="E24" s="225">
        <v>4970</v>
      </c>
      <c r="F24" s="223">
        <v>5150</v>
      </c>
      <c r="G24" s="223">
        <v>4905</v>
      </c>
      <c r="H24" s="223">
        <v>4580</v>
      </c>
      <c r="I24" s="225">
        <v>1173</v>
      </c>
      <c r="J24" s="166">
        <v>3688</v>
      </c>
      <c r="K24" s="226">
        <f t="shared" si="1"/>
        <v>0.74205231388329984</v>
      </c>
      <c r="L24" s="230" t="str">
        <f t="shared" si="2"/>
        <v>73.0% - 75.4%</v>
      </c>
      <c r="M24" s="166">
        <v>1174</v>
      </c>
      <c r="N24" s="166">
        <v>3873</v>
      </c>
      <c r="O24" s="167">
        <f t="shared" si="3"/>
        <v>0.75203883495145629</v>
      </c>
      <c r="P24" s="230" t="str">
        <f t="shared" si="4"/>
        <v>74.0% - 76.4%</v>
      </c>
      <c r="Q24" s="166">
        <v>1194</v>
      </c>
      <c r="R24" s="166">
        <v>3662</v>
      </c>
      <c r="S24" s="167">
        <f t="shared" si="5"/>
        <v>0.74658511722731902</v>
      </c>
      <c r="T24" s="230" t="str">
        <f t="shared" si="6"/>
        <v>73.4% - 75.9%</v>
      </c>
      <c r="U24" s="166">
        <v>1089</v>
      </c>
      <c r="V24" s="166">
        <v>3448</v>
      </c>
      <c r="W24" s="167">
        <f t="shared" si="7"/>
        <v>0.75283842794759825</v>
      </c>
      <c r="X24" s="231" t="str">
        <f t="shared" si="8"/>
        <v>74.0% - 76.5%</v>
      </c>
      <c r="Y24" s="222">
        <v>109</v>
      </c>
      <c r="Z24" s="167">
        <f t="shared" si="9"/>
        <v>2.193158953722334E-2</v>
      </c>
      <c r="AA24" s="257">
        <v>103</v>
      </c>
      <c r="AB24" s="167">
        <f t="shared" si="10"/>
        <v>0.02</v>
      </c>
      <c r="AC24" s="169">
        <v>49</v>
      </c>
      <c r="AD24" s="168">
        <f t="shared" si="11"/>
        <v>9.9898063200815502E-3</v>
      </c>
      <c r="AE24" s="169">
        <v>43</v>
      </c>
      <c r="AF24" s="170">
        <f t="shared" si="12"/>
        <v>9.3886462882096077E-3</v>
      </c>
      <c r="AG24" s="409"/>
      <c r="AH24" s="133">
        <v>0</v>
      </c>
      <c r="AI24" s="133">
        <v>0</v>
      </c>
      <c r="AJ24" s="133">
        <v>0</v>
      </c>
      <c r="AK24" s="133">
        <v>0</v>
      </c>
      <c r="AL24" s="76"/>
      <c r="AM24" s="76"/>
    </row>
    <row r="25" spans="1:39" s="77" customFormat="1" x14ac:dyDescent="0.2">
      <c r="A25" s="76" t="s">
        <v>793</v>
      </c>
      <c r="B25" s="76" t="s">
        <v>1145</v>
      </c>
      <c r="C25" s="79"/>
      <c r="D25" s="79"/>
      <c r="E25" s="225">
        <v>8707</v>
      </c>
      <c r="F25" s="223">
        <v>9027</v>
      </c>
      <c r="G25" s="223">
        <v>8433</v>
      </c>
      <c r="H25" s="223">
        <v>8414</v>
      </c>
      <c r="I25" s="225">
        <v>1794</v>
      </c>
      <c r="J25" s="166">
        <v>6732</v>
      </c>
      <c r="K25" s="226">
        <f t="shared" si="1"/>
        <v>0.77317101182956238</v>
      </c>
      <c r="L25" s="230" t="str">
        <f t="shared" si="2"/>
        <v>76.4% - 78.2%</v>
      </c>
      <c r="M25" s="166">
        <v>1935</v>
      </c>
      <c r="N25" s="166">
        <v>6950</v>
      </c>
      <c r="O25" s="167">
        <f t="shared" si="3"/>
        <v>0.76991248476791851</v>
      </c>
      <c r="P25" s="230" t="str">
        <f t="shared" si="4"/>
        <v>76.1% - 77.8%</v>
      </c>
      <c r="Q25" s="166">
        <v>1959</v>
      </c>
      <c r="R25" s="166">
        <v>6336</v>
      </c>
      <c r="S25" s="167">
        <f t="shared" si="5"/>
        <v>0.75133404482390609</v>
      </c>
      <c r="T25" s="230" t="str">
        <f t="shared" si="6"/>
        <v>74.2% - 76.0%</v>
      </c>
      <c r="U25" s="166">
        <v>1841</v>
      </c>
      <c r="V25" s="166">
        <v>6291</v>
      </c>
      <c r="W25" s="167">
        <f t="shared" si="7"/>
        <v>0.7476824340385072</v>
      </c>
      <c r="X25" s="231" t="str">
        <f t="shared" si="8"/>
        <v>73.8% - 75.7%</v>
      </c>
      <c r="Y25" s="222">
        <v>181</v>
      </c>
      <c r="Z25" s="167">
        <f t="shared" si="9"/>
        <v>2.0787871827265419E-2</v>
      </c>
      <c r="AA25" s="257">
        <v>142</v>
      </c>
      <c r="AB25" s="167">
        <f t="shared" si="10"/>
        <v>1.573058601971862E-2</v>
      </c>
      <c r="AC25" s="169">
        <v>138</v>
      </c>
      <c r="AD25" s="168">
        <f t="shared" si="11"/>
        <v>1.6364283173247954E-2</v>
      </c>
      <c r="AE25" s="169">
        <v>282</v>
      </c>
      <c r="AF25" s="170">
        <f t="shared" si="12"/>
        <v>3.3515569289279769E-2</v>
      </c>
      <c r="AG25" s="409"/>
      <c r="AH25" s="133">
        <v>0</v>
      </c>
      <c r="AI25" s="133">
        <v>0</v>
      </c>
      <c r="AJ25" s="133">
        <v>0</v>
      </c>
      <c r="AK25" s="133">
        <v>0</v>
      </c>
      <c r="AL25" s="76"/>
      <c r="AM25" s="76"/>
    </row>
    <row r="26" spans="1:39" s="77" customFormat="1" x14ac:dyDescent="0.2">
      <c r="A26" s="76" t="s">
        <v>816</v>
      </c>
      <c r="B26" s="76" t="s">
        <v>1186</v>
      </c>
      <c r="C26" s="79"/>
      <c r="D26" s="79"/>
      <c r="E26" s="225">
        <v>4815</v>
      </c>
      <c r="F26" s="223">
        <v>5099</v>
      </c>
      <c r="G26" s="223">
        <v>4966</v>
      </c>
      <c r="H26" s="223">
        <v>4737</v>
      </c>
      <c r="I26" s="225">
        <v>1205</v>
      </c>
      <c r="J26" s="166">
        <v>3360</v>
      </c>
      <c r="K26" s="226"/>
      <c r="L26" s="230" t="str">
        <f t="shared" si="2"/>
        <v/>
      </c>
      <c r="M26" s="166">
        <v>1324</v>
      </c>
      <c r="N26" s="166">
        <v>3697</v>
      </c>
      <c r="O26" s="167">
        <f t="shared" si="3"/>
        <v>0.72504412629927439</v>
      </c>
      <c r="P26" s="230" t="str">
        <f t="shared" si="4"/>
        <v>71.3% - 73.7%</v>
      </c>
      <c r="Q26" s="166">
        <v>1356</v>
      </c>
      <c r="R26" s="166">
        <v>3517</v>
      </c>
      <c r="S26" s="167">
        <f t="shared" si="5"/>
        <v>0.70821586790173174</v>
      </c>
      <c r="T26" s="230" t="str">
        <f t="shared" si="6"/>
        <v>69.5% - 72.1%</v>
      </c>
      <c r="U26" s="166">
        <v>1266</v>
      </c>
      <c r="V26" s="166">
        <v>3362</v>
      </c>
      <c r="W26" s="167">
        <f t="shared" si="7"/>
        <v>0.70973189782562807</v>
      </c>
      <c r="X26" s="231" t="str">
        <f t="shared" si="8"/>
        <v>69.7% - 72.2%</v>
      </c>
      <c r="Y26" s="222">
        <v>250</v>
      </c>
      <c r="Z26" s="167">
        <f t="shared" si="9"/>
        <v>5.1921079958463137E-2</v>
      </c>
      <c r="AA26" s="257">
        <v>78</v>
      </c>
      <c r="AB26" s="167">
        <f t="shared" si="10"/>
        <v>1.5297117081780741E-2</v>
      </c>
      <c r="AC26" s="169">
        <v>93</v>
      </c>
      <c r="AD26" s="168">
        <f t="shared" si="11"/>
        <v>1.8727345952476843E-2</v>
      </c>
      <c r="AE26" s="169">
        <v>109</v>
      </c>
      <c r="AF26" s="170">
        <f t="shared" si="12"/>
        <v>2.3010344099641124E-2</v>
      </c>
      <c r="AG26" s="409"/>
      <c r="AH26" s="133">
        <v>0</v>
      </c>
      <c r="AI26" s="133">
        <v>0</v>
      </c>
      <c r="AJ26" s="133">
        <v>0</v>
      </c>
      <c r="AK26" s="133">
        <v>0</v>
      </c>
      <c r="AL26" s="76"/>
      <c r="AM26" s="76"/>
    </row>
    <row r="27" spans="1:39" s="77" customFormat="1" x14ac:dyDescent="0.2">
      <c r="A27" s="76" t="s">
        <v>839</v>
      </c>
      <c r="B27" s="76" t="s">
        <v>1150</v>
      </c>
      <c r="C27" s="79"/>
      <c r="D27" s="79"/>
      <c r="E27" s="225">
        <v>4171</v>
      </c>
      <c r="F27" s="223">
        <v>4258</v>
      </c>
      <c r="G27" s="223">
        <v>3896</v>
      </c>
      <c r="H27" s="223">
        <v>3786</v>
      </c>
      <c r="I27" s="225">
        <v>1627</v>
      </c>
      <c r="J27" s="166">
        <v>2511</v>
      </c>
      <c r="K27" s="226">
        <f t="shared" si="1"/>
        <v>0.60201390553824019</v>
      </c>
      <c r="L27" s="230" t="str">
        <f t="shared" si="2"/>
        <v>58.7% - 61.7%</v>
      </c>
      <c r="M27" s="166">
        <v>1419</v>
      </c>
      <c r="N27" s="166">
        <v>2822</v>
      </c>
      <c r="O27" s="167">
        <f t="shared" si="3"/>
        <v>0.66275246594645376</v>
      </c>
      <c r="P27" s="230" t="str">
        <f t="shared" si="4"/>
        <v>64.8% - 67.7%</v>
      </c>
      <c r="Q27" s="166">
        <v>1310</v>
      </c>
      <c r="R27" s="166">
        <v>2540</v>
      </c>
      <c r="S27" s="167">
        <f t="shared" si="5"/>
        <v>0.65195071868583165</v>
      </c>
      <c r="T27" s="230" t="str">
        <f t="shared" si="6"/>
        <v>63.7% - 66.7%</v>
      </c>
      <c r="U27" s="166">
        <v>1198</v>
      </c>
      <c r="V27" s="166">
        <v>2543</v>
      </c>
      <c r="W27" s="167">
        <f t="shared" si="7"/>
        <v>0.67168515583729527</v>
      </c>
      <c r="X27" s="231" t="str">
        <f t="shared" si="8"/>
        <v>65.7% - 68.6%</v>
      </c>
      <c r="Y27" s="222">
        <v>33</v>
      </c>
      <c r="Z27" s="167">
        <f t="shared" si="9"/>
        <v>7.911771757372333E-3</v>
      </c>
      <c r="AA27" s="257">
        <v>17</v>
      </c>
      <c r="AB27" s="167">
        <f t="shared" si="10"/>
        <v>3.992484734617191E-3</v>
      </c>
      <c r="AC27" s="169">
        <v>46</v>
      </c>
      <c r="AD27" s="168">
        <f t="shared" si="11"/>
        <v>1.1806981519507187E-2</v>
      </c>
      <c r="AE27" s="169">
        <v>45</v>
      </c>
      <c r="AF27" s="170">
        <f t="shared" si="12"/>
        <v>1.1885895404120444E-2</v>
      </c>
      <c r="AG27" s="409"/>
      <c r="AH27" s="133">
        <v>0</v>
      </c>
      <c r="AI27" s="133">
        <v>0</v>
      </c>
      <c r="AJ27" s="133">
        <v>0</v>
      </c>
      <c r="AK27" s="133">
        <v>0</v>
      </c>
      <c r="AL27" s="76"/>
      <c r="AM27" s="76"/>
    </row>
    <row r="28" spans="1:39" s="77" customFormat="1" x14ac:dyDescent="0.2">
      <c r="A28" s="76" t="s">
        <v>865</v>
      </c>
      <c r="B28" s="76" t="s">
        <v>1164</v>
      </c>
      <c r="C28" s="79"/>
      <c r="D28" s="79"/>
      <c r="E28" s="225">
        <v>4005</v>
      </c>
      <c r="F28" s="223">
        <v>4160</v>
      </c>
      <c r="G28" s="223">
        <v>3998</v>
      </c>
      <c r="H28" s="223">
        <v>3780</v>
      </c>
      <c r="I28" s="225">
        <v>777</v>
      </c>
      <c r="J28" s="166">
        <v>3211</v>
      </c>
      <c r="K28" s="226">
        <f t="shared" si="1"/>
        <v>0.80174781523096128</v>
      </c>
      <c r="L28" s="230" t="str">
        <f t="shared" si="2"/>
        <v>78.9% - 81.4%</v>
      </c>
      <c r="M28" s="166">
        <v>837</v>
      </c>
      <c r="N28" s="166">
        <v>3300</v>
      </c>
      <c r="O28" s="167">
        <f t="shared" si="3"/>
        <v>0.79326923076923073</v>
      </c>
      <c r="P28" s="230" t="str">
        <f t="shared" si="4"/>
        <v>78.1% - 80.5%</v>
      </c>
      <c r="Q28" s="166">
        <v>847</v>
      </c>
      <c r="R28" s="166">
        <v>3105</v>
      </c>
      <c r="S28" s="167">
        <f t="shared" si="5"/>
        <v>0.77663831915957982</v>
      </c>
      <c r="T28" s="230" t="str">
        <f t="shared" si="6"/>
        <v>76.3% - 78.9%</v>
      </c>
      <c r="U28" s="166">
        <v>808</v>
      </c>
      <c r="V28" s="166">
        <v>2944</v>
      </c>
      <c r="W28" s="167">
        <f t="shared" si="7"/>
        <v>0.77883597883597888</v>
      </c>
      <c r="X28" s="231" t="str">
        <f t="shared" si="8"/>
        <v>76.5% - 79.2%</v>
      </c>
      <c r="Y28" s="222">
        <v>17</v>
      </c>
      <c r="Z28" s="167">
        <f t="shared" si="9"/>
        <v>4.2446941323345819E-3</v>
      </c>
      <c r="AA28" s="257">
        <v>23</v>
      </c>
      <c r="AB28" s="167">
        <f t="shared" si="10"/>
        <v>5.5288461538461542E-3</v>
      </c>
      <c r="AC28" s="169">
        <v>46</v>
      </c>
      <c r="AD28" s="168">
        <f t="shared" si="11"/>
        <v>1.150575287643822E-2</v>
      </c>
      <c r="AE28" s="169">
        <v>28</v>
      </c>
      <c r="AF28" s="170">
        <f t="shared" si="12"/>
        <v>7.4074074074074077E-3</v>
      </c>
      <c r="AG28" s="409"/>
      <c r="AH28" s="133">
        <v>0</v>
      </c>
      <c r="AI28" s="133">
        <v>0</v>
      </c>
      <c r="AJ28" s="133">
        <v>0</v>
      </c>
      <c r="AK28" s="133">
        <v>0</v>
      </c>
      <c r="AL28" s="76"/>
      <c r="AM28" s="76"/>
    </row>
    <row r="29" spans="1:39" s="77" customFormat="1" x14ac:dyDescent="0.2">
      <c r="A29" s="76" t="s">
        <v>879</v>
      </c>
      <c r="B29" s="76" t="s">
        <v>1199</v>
      </c>
      <c r="C29" s="79"/>
      <c r="D29" s="79"/>
      <c r="E29" s="225">
        <v>4311</v>
      </c>
      <c r="F29" s="223">
        <v>4407</v>
      </c>
      <c r="G29" s="223">
        <v>4153</v>
      </c>
      <c r="H29" s="223">
        <v>4077</v>
      </c>
      <c r="I29" s="225">
        <v>699</v>
      </c>
      <c r="J29" s="166">
        <v>3500</v>
      </c>
      <c r="K29" s="226">
        <f t="shared" si="1"/>
        <v>0.81187659475759688</v>
      </c>
      <c r="L29" s="230" t="str">
        <f t="shared" si="2"/>
        <v>80.0% - 82.3%</v>
      </c>
      <c r="M29" s="166">
        <v>826</v>
      </c>
      <c r="N29" s="166">
        <v>3548</v>
      </c>
      <c r="O29" s="167">
        <f t="shared" si="3"/>
        <v>0.80508282278193788</v>
      </c>
      <c r="P29" s="230" t="str">
        <f t="shared" si="4"/>
        <v>79.3% - 81.7%</v>
      </c>
      <c r="Q29" s="166">
        <v>789</v>
      </c>
      <c r="R29" s="166">
        <v>3325</v>
      </c>
      <c r="S29" s="167">
        <f t="shared" si="5"/>
        <v>0.80062605345533344</v>
      </c>
      <c r="T29" s="230" t="str">
        <f t="shared" si="6"/>
        <v>78.8% - 81.2%</v>
      </c>
      <c r="U29" s="166">
        <v>693</v>
      </c>
      <c r="V29" s="166">
        <v>3335</v>
      </c>
      <c r="W29" s="167">
        <f t="shared" si="7"/>
        <v>0.81800343389747365</v>
      </c>
      <c r="X29" s="231" t="str">
        <f t="shared" si="8"/>
        <v>80.6% - 83.0%</v>
      </c>
      <c r="Y29" s="222">
        <v>112</v>
      </c>
      <c r="Z29" s="167">
        <f t="shared" si="9"/>
        <v>2.5980051032243098E-2</v>
      </c>
      <c r="AA29" s="257">
        <v>33</v>
      </c>
      <c r="AB29" s="167">
        <f t="shared" si="10"/>
        <v>7.4880871341048332E-3</v>
      </c>
      <c r="AC29" s="169">
        <v>39</v>
      </c>
      <c r="AD29" s="168">
        <f t="shared" si="11"/>
        <v>9.3908018300024078E-3</v>
      </c>
      <c r="AE29" s="169">
        <v>49</v>
      </c>
      <c r="AF29" s="170">
        <f t="shared" si="12"/>
        <v>1.2018641157714005E-2</v>
      </c>
      <c r="AG29" s="409"/>
      <c r="AH29" s="133">
        <v>0</v>
      </c>
      <c r="AI29" s="133">
        <v>0</v>
      </c>
      <c r="AJ29" s="133">
        <v>0</v>
      </c>
      <c r="AK29" s="133">
        <v>0</v>
      </c>
      <c r="AL29" s="76"/>
      <c r="AM29" s="76"/>
    </row>
    <row r="30" spans="1:39" s="77" customFormat="1" x14ac:dyDescent="0.2">
      <c r="A30" s="76" t="s">
        <v>893</v>
      </c>
      <c r="B30" s="76" t="s">
        <v>1209</v>
      </c>
      <c r="C30" s="79"/>
      <c r="D30" s="79"/>
      <c r="E30" s="225">
        <v>4004</v>
      </c>
      <c r="F30" s="223">
        <v>4385</v>
      </c>
      <c r="G30" s="223">
        <v>4069</v>
      </c>
      <c r="H30" s="223">
        <v>3317</v>
      </c>
      <c r="I30" s="225">
        <v>854</v>
      </c>
      <c r="J30" s="166">
        <v>3079</v>
      </c>
      <c r="K30" s="226">
        <f t="shared" si="1"/>
        <v>0.768981018981019</v>
      </c>
      <c r="L30" s="230" t="str">
        <f t="shared" si="2"/>
        <v>75.6% - 78.2%</v>
      </c>
      <c r="M30" s="166">
        <v>930</v>
      </c>
      <c r="N30" s="166">
        <v>3387</v>
      </c>
      <c r="O30" s="167">
        <f t="shared" si="3"/>
        <v>0.77240592930444696</v>
      </c>
      <c r="P30" s="230" t="str">
        <f t="shared" si="4"/>
        <v>76.0% - 78.5%</v>
      </c>
      <c r="Q30" s="166">
        <v>885</v>
      </c>
      <c r="R30" s="166">
        <v>3132</v>
      </c>
      <c r="S30" s="167">
        <f t="shared" si="5"/>
        <v>0.7697222904890636</v>
      </c>
      <c r="T30" s="230" t="str">
        <f t="shared" si="6"/>
        <v>75.7% - 78.2%</v>
      </c>
      <c r="U30" s="166">
        <v>749</v>
      </c>
      <c r="V30" s="166">
        <v>2508</v>
      </c>
      <c r="W30" s="167"/>
      <c r="X30" s="231" t="str">
        <f t="shared" si="8"/>
        <v/>
      </c>
      <c r="Y30" s="222">
        <v>71</v>
      </c>
      <c r="Z30" s="167">
        <f t="shared" si="9"/>
        <v>1.7732267732267732E-2</v>
      </c>
      <c r="AA30" s="257">
        <v>68</v>
      </c>
      <c r="AB30" s="167">
        <f t="shared" si="10"/>
        <v>1.5507411630558724E-2</v>
      </c>
      <c r="AC30" s="169">
        <v>52</v>
      </c>
      <c r="AD30" s="168">
        <f t="shared" si="11"/>
        <v>1.2779552715654952E-2</v>
      </c>
      <c r="AE30" s="169">
        <v>60</v>
      </c>
      <c r="AF30" s="170"/>
      <c r="AG30" s="409"/>
      <c r="AH30" s="133">
        <v>0</v>
      </c>
      <c r="AI30" s="133">
        <v>0</v>
      </c>
      <c r="AJ30" s="133">
        <v>0</v>
      </c>
      <c r="AK30" s="133">
        <v>1</v>
      </c>
      <c r="AL30" s="76"/>
      <c r="AM30" s="76"/>
    </row>
    <row r="31" spans="1:39" s="77" customFormat="1" x14ac:dyDescent="0.2">
      <c r="A31" s="76" t="s">
        <v>904</v>
      </c>
      <c r="B31" s="76" t="s">
        <v>1207</v>
      </c>
      <c r="C31" s="79"/>
      <c r="D31" s="79"/>
      <c r="E31" s="225">
        <v>5166</v>
      </c>
      <c r="F31" s="223">
        <v>5139</v>
      </c>
      <c r="G31" s="223">
        <v>5001</v>
      </c>
      <c r="H31" s="223">
        <v>4903</v>
      </c>
      <c r="I31" s="225">
        <v>1323</v>
      </c>
      <c r="J31" s="166">
        <v>3674</v>
      </c>
      <c r="K31" s="226">
        <f t="shared" si="1"/>
        <v>0.71118854045683311</v>
      </c>
      <c r="L31" s="230" t="str">
        <f t="shared" si="2"/>
        <v>69.9% - 72.3%</v>
      </c>
      <c r="M31" s="166">
        <v>1287</v>
      </c>
      <c r="N31" s="166">
        <v>3582</v>
      </c>
      <c r="O31" s="167"/>
      <c r="P31" s="230" t="str">
        <f t="shared" si="4"/>
        <v/>
      </c>
      <c r="Q31" s="166">
        <v>1284</v>
      </c>
      <c r="R31" s="166">
        <v>3591</v>
      </c>
      <c r="S31" s="167">
        <f t="shared" si="5"/>
        <v>0.71805638872225552</v>
      </c>
      <c r="T31" s="230" t="str">
        <f t="shared" si="6"/>
        <v>70.5% - 73.0%</v>
      </c>
      <c r="U31" s="166">
        <v>1340</v>
      </c>
      <c r="V31" s="166">
        <v>3482</v>
      </c>
      <c r="W31" s="167">
        <f t="shared" si="7"/>
        <v>0.71017744238221492</v>
      </c>
      <c r="X31" s="231" t="str">
        <f t="shared" si="8"/>
        <v>69.7% - 72.3%</v>
      </c>
      <c r="Y31" s="222">
        <v>169</v>
      </c>
      <c r="Z31" s="167">
        <f t="shared" si="9"/>
        <v>3.2713898567557104E-2</v>
      </c>
      <c r="AA31" s="257">
        <v>270</v>
      </c>
      <c r="AB31" s="167">
        <f t="shared" si="10"/>
        <v>5.2539404553415062E-2</v>
      </c>
      <c r="AC31" s="169">
        <v>126</v>
      </c>
      <c r="AD31" s="168">
        <f t="shared" si="11"/>
        <v>2.5194961007798441E-2</v>
      </c>
      <c r="AE31" s="169">
        <v>81</v>
      </c>
      <c r="AF31" s="170">
        <f t="shared" si="12"/>
        <v>1.6520497654497247E-2</v>
      </c>
      <c r="AG31" s="409"/>
      <c r="AH31" s="133">
        <v>0</v>
      </c>
      <c r="AI31" s="133">
        <v>0</v>
      </c>
      <c r="AJ31" s="133">
        <v>0</v>
      </c>
      <c r="AK31" s="133">
        <v>0</v>
      </c>
      <c r="AL31" s="76"/>
      <c r="AM31" s="76"/>
    </row>
    <row r="32" spans="1:39" s="77" customFormat="1" x14ac:dyDescent="0.2">
      <c r="A32" s="76" t="s">
        <v>930</v>
      </c>
      <c r="B32" s="76" t="s">
        <v>1169</v>
      </c>
      <c r="C32" s="79"/>
      <c r="D32" s="79"/>
      <c r="E32" s="225">
        <v>7432</v>
      </c>
      <c r="F32" s="223">
        <v>7600</v>
      </c>
      <c r="G32" s="223">
        <v>6888</v>
      </c>
      <c r="H32" s="223">
        <v>7039</v>
      </c>
      <c r="I32" s="225">
        <v>1214</v>
      </c>
      <c r="J32" s="166">
        <v>6135</v>
      </c>
      <c r="K32" s="226">
        <f t="shared" si="1"/>
        <v>0.82548439181916033</v>
      </c>
      <c r="L32" s="230" t="str">
        <f t="shared" si="2"/>
        <v>81.7% - 83.4%</v>
      </c>
      <c r="M32" s="166">
        <v>1220</v>
      </c>
      <c r="N32" s="166">
        <v>6307</v>
      </c>
      <c r="O32" s="167">
        <f t="shared" si="3"/>
        <v>0.82986842105263159</v>
      </c>
      <c r="P32" s="230" t="str">
        <f t="shared" si="4"/>
        <v>82.1% - 83.8%</v>
      </c>
      <c r="Q32" s="166">
        <v>1081</v>
      </c>
      <c r="R32" s="166">
        <v>5736</v>
      </c>
      <c r="S32" s="167">
        <f t="shared" si="5"/>
        <v>0.83275261324041816</v>
      </c>
      <c r="T32" s="230" t="str">
        <f t="shared" si="6"/>
        <v>82.4% - 84.1%</v>
      </c>
      <c r="U32" s="166">
        <v>1220</v>
      </c>
      <c r="V32" s="166">
        <v>5743</v>
      </c>
      <c r="W32" s="167">
        <f t="shared" si="7"/>
        <v>0.81588293791731781</v>
      </c>
      <c r="X32" s="231" t="str">
        <f t="shared" si="8"/>
        <v>80.7% - 82.5%</v>
      </c>
      <c r="Y32" s="222">
        <v>83</v>
      </c>
      <c r="Z32" s="167">
        <f t="shared" si="9"/>
        <v>1.1167922497308934E-2</v>
      </c>
      <c r="AA32" s="257">
        <v>73</v>
      </c>
      <c r="AB32" s="167">
        <f t="shared" si="10"/>
        <v>9.6052631578947365E-3</v>
      </c>
      <c r="AC32" s="169">
        <v>71</v>
      </c>
      <c r="AD32" s="168">
        <f t="shared" si="11"/>
        <v>1.0307781649245064E-2</v>
      </c>
      <c r="AE32" s="169">
        <v>76</v>
      </c>
      <c r="AF32" s="170">
        <f t="shared" si="12"/>
        <v>1.0796988208552351E-2</v>
      </c>
      <c r="AG32" s="409"/>
      <c r="AH32" s="133">
        <v>0</v>
      </c>
      <c r="AI32" s="133">
        <v>0</v>
      </c>
      <c r="AJ32" s="133">
        <v>0</v>
      </c>
      <c r="AK32" s="133">
        <v>0</v>
      </c>
      <c r="AL32" s="76"/>
      <c r="AM32" s="76"/>
    </row>
    <row r="33" spans="1:39" s="77" customFormat="1" x14ac:dyDescent="0.2">
      <c r="A33" s="76" t="s">
        <v>968</v>
      </c>
      <c r="B33" s="76" t="s">
        <v>969</v>
      </c>
      <c r="C33" s="79"/>
      <c r="D33" s="79"/>
      <c r="E33" s="225">
        <v>6240</v>
      </c>
      <c r="F33" s="223">
        <v>6439</v>
      </c>
      <c r="G33" s="223">
        <v>6224</v>
      </c>
      <c r="H33" s="223">
        <v>5933</v>
      </c>
      <c r="I33" s="225">
        <v>1201</v>
      </c>
      <c r="J33" s="166">
        <v>4950</v>
      </c>
      <c r="K33" s="226">
        <f t="shared" si="1"/>
        <v>0.79326923076923073</v>
      </c>
      <c r="L33" s="230" t="str">
        <f t="shared" si="2"/>
        <v>78.3% - 80.3%</v>
      </c>
      <c r="M33" s="166">
        <v>1249</v>
      </c>
      <c r="N33" s="166">
        <v>5093</v>
      </c>
      <c r="O33" s="167">
        <f t="shared" si="3"/>
        <v>0.79096132939897501</v>
      </c>
      <c r="P33" s="230" t="str">
        <f t="shared" si="4"/>
        <v>78.1% - 80.1%</v>
      </c>
      <c r="Q33" s="166">
        <v>1164</v>
      </c>
      <c r="R33" s="166">
        <v>4957</v>
      </c>
      <c r="S33" s="167">
        <f t="shared" si="5"/>
        <v>0.79643316195372749</v>
      </c>
      <c r="T33" s="230" t="str">
        <f t="shared" si="6"/>
        <v>78.6% - 80.6%</v>
      </c>
      <c r="U33" s="166">
        <v>1120</v>
      </c>
      <c r="V33" s="166">
        <v>4738</v>
      </c>
      <c r="W33" s="167">
        <f t="shared" si="7"/>
        <v>0.7985841901230406</v>
      </c>
      <c r="X33" s="231" t="str">
        <f t="shared" si="8"/>
        <v>78.8% - 80.9%</v>
      </c>
      <c r="Y33" s="222">
        <v>89</v>
      </c>
      <c r="Z33" s="167">
        <f t="shared" si="9"/>
        <v>1.4262820512820512E-2</v>
      </c>
      <c r="AA33" s="257">
        <v>97</v>
      </c>
      <c r="AB33" s="167">
        <f t="shared" si="10"/>
        <v>1.506445100170834E-2</v>
      </c>
      <c r="AC33" s="169">
        <v>103</v>
      </c>
      <c r="AD33" s="168">
        <f t="shared" si="11"/>
        <v>1.6548843187660669E-2</v>
      </c>
      <c r="AE33" s="169">
        <v>75</v>
      </c>
      <c r="AF33" s="170">
        <f t="shared" si="12"/>
        <v>1.2641159615708747E-2</v>
      </c>
      <c r="AG33" s="409"/>
      <c r="AH33" s="133">
        <v>0</v>
      </c>
      <c r="AI33" s="133">
        <v>0</v>
      </c>
      <c r="AJ33" s="133">
        <v>0</v>
      </c>
      <c r="AK33" s="133">
        <v>0</v>
      </c>
      <c r="AL33" s="76"/>
      <c r="AM33" s="76"/>
    </row>
    <row r="34" spans="1:39" s="77" customFormat="1" x14ac:dyDescent="0.2">
      <c r="A34" s="76" t="s">
        <v>1000</v>
      </c>
      <c r="B34" s="76" t="s">
        <v>1001</v>
      </c>
      <c r="C34" s="79"/>
      <c r="D34" s="79"/>
      <c r="E34" s="225">
        <v>7085</v>
      </c>
      <c r="F34" s="223">
        <v>7650</v>
      </c>
      <c r="G34" s="223">
        <v>7215</v>
      </c>
      <c r="H34" s="223">
        <v>6986</v>
      </c>
      <c r="I34" s="225">
        <v>1449</v>
      </c>
      <c r="J34" s="166">
        <v>5529</v>
      </c>
      <c r="K34" s="226">
        <f t="shared" si="1"/>
        <v>0.78038108680310514</v>
      </c>
      <c r="L34" s="230" t="str">
        <f t="shared" si="2"/>
        <v>77.1% - 79.0%</v>
      </c>
      <c r="M34" s="166">
        <v>1577</v>
      </c>
      <c r="N34" s="166">
        <v>5975</v>
      </c>
      <c r="O34" s="167">
        <f t="shared" si="3"/>
        <v>0.78104575163398693</v>
      </c>
      <c r="P34" s="230" t="str">
        <f t="shared" si="4"/>
        <v>77.2% - 79.0%</v>
      </c>
      <c r="Q34" s="166">
        <v>1439</v>
      </c>
      <c r="R34" s="166">
        <v>5632</v>
      </c>
      <c r="S34" s="167">
        <f t="shared" si="5"/>
        <v>0.78059598059598057</v>
      </c>
      <c r="T34" s="230" t="str">
        <f t="shared" si="6"/>
        <v>77.1% - 79.0%</v>
      </c>
      <c r="U34" s="166">
        <v>1445</v>
      </c>
      <c r="V34" s="166">
        <v>5428</v>
      </c>
      <c r="W34" s="167">
        <f t="shared" si="7"/>
        <v>0.77698253650157456</v>
      </c>
      <c r="X34" s="231" t="str">
        <f t="shared" si="8"/>
        <v>76.7% - 78.7%</v>
      </c>
      <c r="Y34" s="222">
        <v>107</v>
      </c>
      <c r="Z34" s="167">
        <f t="shared" si="9"/>
        <v>1.5102328863796755E-2</v>
      </c>
      <c r="AA34" s="257">
        <v>98</v>
      </c>
      <c r="AB34" s="167">
        <f t="shared" si="10"/>
        <v>1.2810457516339869E-2</v>
      </c>
      <c r="AC34" s="169">
        <v>144</v>
      </c>
      <c r="AD34" s="168">
        <f t="shared" si="11"/>
        <v>1.995841995841996E-2</v>
      </c>
      <c r="AE34" s="169">
        <v>113</v>
      </c>
      <c r="AF34" s="170">
        <f t="shared" si="12"/>
        <v>1.6175207557973088E-2</v>
      </c>
      <c r="AG34" s="409"/>
      <c r="AH34" s="133">
        <v>0</v>
      </c>
      <c r="AI34" s="133">
        <v>0</v>
      </c>
      <c r="AJ34" s="133">
        <v>0</v>
      </c>
      <c r="AK34" s="133">
        <v>0</v>
      </c>
      <c r="AL34" s="76"/>
      <c r="AM34" s="76"/>
    </row>
    <row r="35" spans="1:39" s="77" customFormat="1" x14ac:dyDescent="0.2">
      <c r="A35" s="76" t="s">
        <v>1029</v>
      </c>
      <c r="B35" s="76" t="s">
        <v>1030</v>
      </c>
      <c r="C35" s="79"/>
      <c r="D35" s="79"/>
      <c r="E35" s="225">
        <v>29054</v>
      </c>
      <c r="F35" s="223">
        <v>30047</v>
      </c>
      <c r="G35" s="223">
        <v>29560</v>
      </c>
      <c r="H35" s="223">
        <v>28939</v>
      </c>
      <c r="I35" s="225">
        <v>3101</v>
      </c>
      <c r="J35" s="166">
        <v>25221</v>
      </c>
      <c r="K35" s="226">
        <f t="shared" si="1"/>
        <v>0.86807324292696364</v>
      </c>
      <c r="L35" s="230" t="str">
        <f t="shared" si="2"/>
        <v>86.4% - 87.2%</v>
      </c>
      <c r="M35" s="166">
        <v>3383</v>
      </c>
      <c r="N35" s="166">
        <v>25669</v>
      </c>
      <c r="O35" s="167">
        <f t="shared" si="3"/>
        <v>0.85429493793057543</v>
      </c>
      <c r="P35" s="230" t="str">
        <f t="shared" si="4"/>
        <v>85.0% - 85.8%</v>
      </c>
      <c r="Q35" s="166">
        <v>2972</v>
      </c>
      <c r="R35" s="166">
        <v>25426</v>
      </c>
      <c r="S35" s="167">
        <f t="shared" si="5"/>
        <v>0.860148849797023</v>
      </c>
      <c r="T35" s="230" t="str">
        <f t="shared" si="6"/>
        <v>85.6% - 86.4%</v>
      </c>
      <c r="U35" s="166">
        <v>3131</v>
      </c>
      <c r="V35" s="166">
        <v>24785</v>
      </c>
      <c r="W35" s="167">
        <f t="shared" si="7"/>
        <v>0.85645668475068248</v>
      </c>
      <c r="X35" s="231" t="str">
        <f t="shared" si="8"/>
        <v>85.2% - 86.0%</v>
      </c>
      <c r="Y35" s="222">
        <v>732</v>
      </c>
      <c r="Z35" s="167">
        <f t="shared" si="9"/>
        <v>2.5194465478075308E-2</v>
      </c>
      <c r="AA35" s="257">
        <v>995</v>
      </c>
      <c r="AB35" s="167">
        <f t="shared" si="10"/>
        <v>3.311478683396013E-2</v>
      </c>
      <c r="AC35" s="169">
        <v>1162</v>
      </c>
      <c r="AD35" s="168">
        <f t="shared" si="11"/>
        <v>3.9309878213802434E-2</v>
      </c>
      <c r="AE35" s="169">
        <v>1023</v>
      </c>
      <c r="AF35" s="170">
        <f t="shared" si="12"/>
        <v>3.5350219427070735E-2</v>
      </c>
      <c r="AG35" s="409"/>
      <c r="AH35" s="133">
        <v>0</v>
      </c>
      <c r="AI35" s="133">
        <v>0</v>
      </c>
      <c r="AJ35" s="133">
        <v>0</v>
      </c>
      <c r="AK35" s="133">
        <v>0</v>
      </c>
      <c r="AL35" s="76"/>
      <c r="AM35" s="76"/>
    </row>
    <row r="36" spans="1:39" s="77" customFormat="1" x14ac:dyDescent="0.2">
      <c r="A36" s="76"/>
      <c r="B36" s="76"/>
      <c r="C36" s="79"/>
      <c r="D36" s="79"/>
      <c r="E36" s="225"/>
      <c r="F36" s="223"/>
      <c r="G36" s="223"/>
      <c r="H36" s="221"/>
      <c r="I36" s="171"/>
      <c r="J36" s="166"/>
      <c r="K36" s="226"/>
      <c r="L36" s="230" t="str">
        <f t="shared" si="0"/>
        <v/>
      </c>
      <c r="M36" s="166"/>
      <c r="N36" s="166"/>
      <c r="O36" s="167"/>
      <c r="P36" s="230"/>
      <c r="Q36" s="166"/>
      <c r="R36" s="166"/>
      <c r="S36" s="167"/>
      <c r="T36" s="230"/>
      <c r="U36" s="166"/>
      <c r="V36" s="166"/>
      <c r="W36" s="167"/>
      <c r="X36" s="231"/>
      <c r="Y36" s="222"/>
      <c r="Z36" s="167"/>
      <c r="AA36" s="220"/>
      <c r="AB36" s="167"/>
      <c r="AC36" s="169"/>
      <c r="AD36" s="168"/>
      <c r="AE36" s="169"/>
      <c r="AF36" s="170"/>
      <c r="AG36" s="409"/>
      <c r="AH36" s="133"/>
      <c r="AI36" s="133"/>
      <c r="AJ36" s="133"/>
      <c r="AK36" s="133"/>
      <c r="AL36" s="76"/>
      <c r="AM36" s="76"/>
    </row>
    <row r="37" spans="1:39" s="77" customFormat="1" x14ac:dyDescent="0.2">
      <c r="A37" s="76" t="s">
        <v>442</v>
      </c>
      <c r="B37" s="76" t="s">
        <v>443</v>
      </c>
      <c r="C37" s="76" t="s">
        <v>444</v>
      </c>
      <c r="D37" s="76" t="s">
        <v>445</v>
      </c>
      <c r="E37" s="225">
        <v>456</v>
      </c>
      <c r="F37" s="223">
        <v>466</v>
      </c>
      <c r="G37" s="223">
        <v>445</v>
      </c>
      <c r="H37" s="224">
        <v>447</v>
      </c>
      <c r="I37" s="225">
        <v>105</v>
      </c>
      <c r="J37" s="223">
        <v>339</v>
      </c>
      <c r="K37" s="226">
        <f>J37/E37</f>
        <v>0.74342105263157898</v>
      </c>
      <c r="L37" s="230" t="str">
        <f>IF(ISNUMBER(K37),TEXT(((2*J37)+(1.96^2)-(1.96*((1.96^2)+(4*J37*(100%-K37)))^0.5))/(2*(E37+(1.96^2))),"0.0%")&amp;" - "&amp;TEXT(((2*J37)+(1.96^2)+(1.96*((1.96^2)+(4*J37*(100%-K37)))^0.5))/(2*(E37+(1.96^2))),"0.0%"),"")</f>
        <v>70.1% - 78.1%</v>
      </c>
      <c r="M37" s="223">
        <v>93</v>
      </c>
      <c r="N37" s="223">
        <v>353</v>
      </c>
      <c r="O37" s="226">
        <f>N37/F37</f>
        <v>0.75751072961373389</v>
      </c>
      <c r="P37" s="230" t="str">
        <f>IF(ISNUMBER(O37),TEXT(((2*N37)+(1.96^2)-(1.96*((1.96^2)+(4*N37*(100%-O37)))^0.5))/(2*(F37+(1.96^2))),"0.0%")&amp;" - "&amp;TEXT(((2*N37)+(1.96^2)+(1.96*((1.96^2)+(4*N37*(100%-O37)))^0.5))/(2*(F37+(1.96^2))),"0.0%"),"")</f>
        <v>71.7% - 79.4%</v>
      </c>
      <c r="Q37" s="223">
        <v>91</v>
      </c>
      <c r="R37" s="223">
        <v>331</v>
      </c>
      <c r="S37" s="226"/>
      <c r="T37" s="230" t="str">
        <f>IF(ISNUMBER(S37),TEXT(((2*R37)+(1.96^2)-(1.96*((1.96^2)+(4*R37*(100%-S37)))^0.5))/(2*(G37+(1.96^2))),"0.0%")&amp;" - "&amp;TEXT(((2*R37)+(1.96^2)+(1.96*((1.96^2)+(4*R37*(100%-S37)))^0.5))/(2*(G37+(1.96^2))),"0.0%"),"")</f>
        <v/>
      </c>
      <c r="U37" s="223">
        <v>102</v>
      </c>
      <c r="V37" s="223">
        <v>330</v>
      </c>
      <c r="W37" s="226">
        <f>V37/H37</f>
        <v>0.73825503355704702</v>
      </c>
      <c r="X37" s="231" t="str">
        <f>IF(ISNUMBER(W37),TEXT(((2*V37)+(1.96^2)-(1.96*((1.96^2)+(4*V37*(100%-W37)))^0.5))/(2*(H37+(1.96^2))),"0.0%")&amp;" - "&amp;TEXT(((2*V37)+(1.96^2)+(1.96*((1.96^2)+(4*V37*(100%-W37)))^0.5))/(2*(H37+(1.96^2))),"0.0%"),"")</f>
        <v>69.6% - 77.7%</v>
      </c>
      <c r="Y37" s="234">
        <v>12</v>
      </c>
      <c r="Z37" s="226">
        <f>Y37/E37</f>
        <v>2.6315789473684209E-2</v>
      </c>
      <c r="AA37" s="220">
        <v>20</v>
      </c>
      <c r="AB37" s="226">
        <f>AA37/F37</f>
        <v>4.2918454935622317E-2</v>
      </c>
      <c r="AC37" s="76">
        <v>23</v>
      </c>
      <c r="AD37" s="94">
        <f>AC37/G37</f>
        <v>5.1685393258426963E-2</v>
      </c>
      <c r="AE37" s="76">
        <v>15</v>
      </c>
      <c r="AF37" s="96">
        <f>AE37/H37</f>
        <v>3.3557046979865772E-2</v>
      </c>
      <c r="AG37" s="410" t="s">
        <v>446</v>
      </c>
      <c r="AH37" s="133">
        <v>0</v>
      </c>
      <c r="AI37" s="133">
        <v>0</v>
      </c>
      <c r="AJ37" s="133">
        <v>0</v>
      </c>
      <c r="AK37" s="133">
        <v>0</v>
      </c>
    </row>
    <row r="38" spans="1:39" s="77" customFormat="1" x14ac:dyDescent="0.2">
      <c r="A38" s="76" t="s">
        <v>447</v>
      </c>
      <c r="B38" s="76" t="s">
        <v>448</v>
      </c>
      <c r="C38" s="76" t="s">
        <v>444</v>
      </c>
      <c r="D38" s="76" t="s">
        <v>445</v>
      </c>
      <c r="E38" s="225">
        <v>448</v>
      </c>
      <c r="F38" s="223">
        <v>524</v>
      </c>
      <c r="G38" s="223">
        <v>413</v>
      </c>
      <c r="H38" s="224">
        <v>410</v>
      </c>
      <c r="I38" s="225">
        <v>136</v>
      </c>
      <c r="J38" s="223">
        <v>312</v>
      </c>
      <c r="K38" s="226">
        <f t="shared" ref="K38:K101" si="13">J38/E38</f>
        <v>0.6964285714285714</v>
      </c>
      <c r="L38" s="230" t="str">
        <f t="shared" ref="L38:L101" si="14">IF(ISNUMBER(K38),TEXT(((2*J38)+(1.96^2)-(1.96*((1.96^2)+(4*J38*(100%-K38)))^0.5))/(2*(E38+(1.96^2))),"0.0%")&amp;" - "&amp;TEXT(((2*J38)+(1.96^2)+(1.96*((1.96^2)+(4*J38*(100%-K38)))^0.5))/(2*(E38+(1.96^2))),"0.0%"),"")</f>
        <v>65.2% - 73.7%</v>
      </c>
      <c r="M38" s="223">
        <v>87</v>
      </c>
      <c r="N38" s="223">
        <v>437</v>
      </c>
      <c r="O38" s="226">
        <f t="shared" ref="O38:O101" si="15">N38/F38</f>
        <v>0.83396946564885499</v>
      </c>
      <c r="P38" s="230" t="str">
        <f t="shared" ref="P38:P101" si="16">IF(ISNUMBER(O38),TEXT(((2*N38)+(1.96^2)-(1.96*((1.96^2)+(4*N38*(100%-O38)))^0.5))/(2*(F38+(1.96^2))),"0.0%")&amp;" - "&amp;TEXT(((2*N38)+(1.96^2)+(1.96*((1.96^2)+(4*N38*(100%-O38)))^0.5))/(2*(F38+(1.96^2))),"0.0%"),"")</f>
        <v>80.0% - 86.3%</v>
      </c>
      <c r="Q38" s="223">
        <v>129</v>
      </c>
      <c r="R38" s="223">
        <v>284</v>
      </c>
      <c r="S38" s="226">
        <f t="shared" ref="S38:S99" si="17">R38/G38</f>
        <v>0.68765133171912829</v>
      </c>
      <c r="T38" s="230" t="str">
        <f t="shared" ref="T38:T101" si="18">IF(ISNUMBER(S38),TEXT(((2*R38)+(1.96^2)-(1.96*((1.96^2)+(4*R38*(100%-S38)))^0.5))/(2*(G38+(1.96^2))),"0.0%")&amp;" - "&amp;TEXT(((2*R38)+(1.96^2)+(1.96*((1.96^2)+(4*R38*(100%-S38)))^0.5))/(2*(G38+(1.96^2))),"0.0%"),"")</f>
        <v>64.1% - 73.0%</v>
      </c>
      <c r="U38" s="223">
        <v>136</v>
      </c>
      <c r="V38" s="223">
        <v>274</v>
      </c>
      <c r="W38" s="226">
        <f t="shared" ref="W38:W100" si="19">V38/H38</f>
        <v>0.66829268292682931</v>
      </c>
      <c r="X38" s="231" t="str">
        <f t="shared" ref="X38:X101" si="20">IF(ISNUMBER(W38),TEXT(((2*V38)+(1.96^2)-(1.96*((1.96^2)+(4*V38*(100%-W38)))^0.5))/(2*(H38+(1.96^2))),"0.0%")&amp;" - "&amp;TEXT(((2*V38)+(1.96^2)+(1.96*((1.96^2)+(4*V38*(100%-W38)))^0.5))/(2*(H38+(1.96^2))),"0.0%"),"")</f>
        <v>62.1% - 71.2%</v>
      </c>
      <c r="Y38" s="234">
        <v>0</v>
      </c>
      <c r="Z38" s="226">
        <f t="shared" ref="Z38:Z101" si="21">Y38/E38</f>
        <v>0</v>
      </c>
      <c r="AA38" s="257">
        <v>0</v>
      </c>
      <c r="AB38" s="226">
        <f t="shared" ref="AB38:AB101" si="22">AA38/F38</f>
        <v>0</v>
      </c>
      <c r="AC38" s="76">
        <v>0</v>
      </c>
      <c r="AD38" s="94">
        <f t="shared" ref="AD38:AD101" si="23">AC38/G38</f>
        <v>0</v>
      </c>
      <c r="AE38" s="76">
        <v>0</v>
      </c>
      <c r="AF38" s="96">
        <f t="shared" ref="AF38:AF101" si="24">AE38/H38</f>
        <v>0</v>
      </c>
      <c r="AG38" s="410" t="s">
        <v>449</v>
      </c>
      <c r="AH38" s="133">
        <v>0</v>
      </c>
      <c r="AI38" s="133">
        <v>0</v>
      </c>
      <c r="AJ38" s="133">
        <v>0</v>
      </c>
      <c r="AK38" s="133">
        <v>0</v>
      </c>
    </row>
    <row r="39" spans="1:39" s="77" customFormat="1" x14ac:dyDescent="0.2">
      <c r="A39" s="76" t="s">
        <v>450</v>
      </c>
      <c r="B39" s="76" t="s">
        <v>451</v>
      </c>
      <c r="C39" s="76" t="s">
        <v>444</v>
      </c>
      <c r="D39" s="76" t="s">
        <v>445</v>
      </c>
      <c r="E39" s="225">
        <v>255</v>
      </c>
      <c r="F39" s="223">
        <v>311</v>
      </c>
      <c r="G39" s="223">
        <v>264</v>
      </c>
      <c r="H39" s="224">
        <v>255</v>
      </c>
      <c r="I39" s="225">
        <v>97</v>
      </c>
      <c r="J39" s="223">
        <v>158</v>
      </c>
      <c r="K39" s="226">
        <f t="shared" si="13"/>
        <v>0.61960784313725492</v>
      </c>
      <c r="L39" s="230" t="str">
        <f t="shared" si="14"/>
        <v>55.9% - 67.7%</v>
      </c>
      <c r="M39" s="223">
        <v>43</v>
      </c>
      <c r="N39" s="223">
        <v>268</v>
      </c>
      <c r="O39" s="226">
        <f t="shared" si="15"/>
        <v>0.86173633440514474</v>
      </c>
      <c r="P39" s="230" t="str">
        <f t="shared" si="16"/>
        <v>81.9% - 89.6%</v>
      </c>
      <c r="Q39" s="223">
        <v>104</v>
      </c>
      <c r="R39" s="223">
        <v>160</v>
      </c>
      <c r="S39" s="226">
        <f t="shared" si="17"/>
        <v>0.60606060606060608</v>
      </c>
      <c r="T39" s="230" t="str">
        <f t="shared" si="18"/>
        <v>54.6% - 66.3%</v>
      </c>
      <c r="U39" s="223">
        <v>99</v>
      </c>
      <c r="V39" s="223">
        <v>156</v>
      </c>
      <c r="W39" s="226">
        <f t="shared" si="19"/>
        <v>0.61176470588235299</v>
      </c>
      <c r="X39" s="231" t="str">
        <f t="shared" si="20"/>
        <v>55.1% - 67.0%</v>
      </c>
      <c r="Y39" s="234">
        <v>0</v>
      </c>
      <c r="Z39" s="226">
        <f t="shared" si="21"/>
        <v>0</v>
      </c>
      <c r="AA39" s="257">
        <v>0</v>
      </c>
      <c r="AB39" s="226">
        <f t="shared" si="22"/>
        <v>0</v>
      </c>
      <c r="AC39" s="76">
        <v>0</v>
      </c>
      <c r="AD39" s="94">
        <f t="shared" si="23"/>
        <v>0</v>
      </c>
      <c r="AE39" s="76">
        <v>0</v>
      </c>
      <c r="AF39" s="96">
        <f t="shared" si="24"/>
        <v>0</v>
      </c>
      <c r="AG39" s="410" t="s">
        <v>452</v>
      </c>
      <c r="AH39" s="133">
        <v>0</v>
      </c>
      <c r="AI39" s="133">
        <v>0</v>
      </c>
      <c r="AJ39" s="133">
        <v>0</v>
      </c>
      <c r="AK39" s="133">
        <v>0</v>
      </c>
    </row>
    <row r="40" spans="1:39" s="77" customFormat="1" x14ac:dyDescent="0.2">
      <c r="A40" s="76" t="s">
        <v>453</v>
      </c>
      <c r="B40" s="76" t="s">
        <v>454</v>
      </c>
      <c r="C40" s="76" t="s">
        <v>444</v>
      </c>
      <c r="D40" s="76" t="s">
        <v>445</v>
      </c>
      <c r="E40" s="225">
        <v>548</v>
      </c>
      <c r="F40" s="223">
        <v>545</v>
      </c>
      <c r="G40" s="223">
        <v>594</v>
      </c>
      <c r="H40" s="224">
        <v>562</v>
      </c>
      <c r="I40" s="225">
        <v>170</v>
      </c>
      <c r="J40" s="223">
        <v>376</v>
      </c>
      <c r="K40" s="226">
        <f t="shared" si="13"/>
        <v>0.68613138686131392</v>
      </c>
      <c r="L40" s="230" t="str">
        <f t="shared" si="14"/>
        <v>64.6% - 72.4%</v>
      </c>
      <c r="M40" s="223">
        <v>157</v>
      </c>
      <c r="N40" s="223">
        <v>388</v>
      </c>
      <c r="O40" s="226">
        <f t="shared" si="15"/>
        <v>0.7119266055045872</v>
      </c>
      <c r="P40" s="230" t="str">
        <f t="shared" si="16"/>
        <v>67.3% - 74.8%</v>
      </c>
      <c r="Q40" s="223">
        <v>210</v>
      </c>
      <c r="R40" s="223">
        <v>383</v>
      </c>
      <c r="S40" s="226">
        <f t="shared" si="17"/>
        <v>0.64478114478114479</v>
      </c>
      <c r="T40" s="230" t="str">
        <f t="shared" si="18"/>
        <v>60.5% - 68.2%</v>
      </c>
      <c r="U40" s="223">
        <v>170</v>
      </c>
      <c r="V40" s="223">
        <v>391</v>
      </c>
      <c r="W40" s="226">
        <f t="shared" si="19"/>
        <v>0.69572953736654808</v>
      </c>
      <c r="X40" s="231" t="str">
        <f t="shared" si="20"/>
        <v>65.6% - 73.2%</v>
      </c>
      <c r="Y40" s="234">
        <v>2</v>
      </c>
      <c r="Z40" s="226">
        <f t="shared" si="21"/>
        <v>3.6496350364963502E-3</v>
      </c>
      <c r="AA40" s="257">
        <v>0</v>
      </c>
      <c r="AB40" s="226">
        <f t="shared" si="22"/>
        <v>0</v>
      </c>
      <c r="AC40" s="76">
        <v>1</v>
      </c>
      <c r="AD40" s="94">
        <f t="shared" si="23"/>
        <v>1.6835016835016834E-3</v>
      </c>
      <c r="AE40" s="76">
        <v>1</v>
      </c>
      <c r="AF40" s="96">
        <f t="shared" si="24"/>
        <v>1.7793594306049821E-3</v>
      </c>
      <c r="AG40" s="410" t="s">
        <v>455</v>
      </c>
      <c r="AH40" s="133">
        <v>0</v>
      </c>
      <c r="AI40" s="133">
        <v>0</v>
      </c>
      <c r="AJ40" s="133">
        <v>0</v>
      </c>
      <c r="AK40" s="133">
        <v>0</v>
      </c>
    </row>
    <row r="41" spans="1:39" s="77" customFormat="1" x14ac:dyDescent="0.2">
      <c r="A41" s="76" t="s">
        <v>456</v>
      </c>
      <c r="B41" s="76" t="s">
        <v>457</v>
      </c>
      <c r="C41" s="76" t="s">
        <v>444</v>
      </c>
      <c r="D41" s="76" t="s">
        <v>445</v>
      </c>
      <c r="E41" s="225">
        <v>613</v>
      </c>
      <c r="F41" s="223">
        <v>612</v>
      </c>
      <c r="G41" s="223">
        <v>614</v>
      </c>
      <c r="H41" s="224">
        <v>586</v>
      </c>
      <c r="I41" s="225">
        <v>180</v>
      </c>
      <c r="J41" s="223">
        <v>432</v>
      </c>
      <c r="K41" s="226">
        <f t="shared" si="13"/>
        <v>0.70473083197389885</v>
      </c>
      <c r="L41" s="230" t="str">
        <f t="shared" si="14"/>
        <v>66.7% - 73.9%</v>
      </c>
      <c r="M41" s="223">
        <v>201</v>
      </c>
      <c r="N41" s="223">
        <v>411</v>
      </c>
      <c r="O41" s="226">
        <f t="shared" si="15"/>
        <v>0.67156862745098034</v>
      </c>
      <c r="P41" s="230" t="str">
        <f t="shared" si="16"/>
        <v>63.3% - 70.8%</v>
      </c>
      <c r="Q41" s="223">
        <v>179</v>
      </c>
      <c r="R41" s="223">
        <v>435</v>
      </c>
      <c r="S41" s="226">
        <f t="shared" si="17"/>
        <v>0.70846905537459282</v>
      </c>
      <c r="T41" s="230" t="str">
        <f t="shared" si="18"/>
        <v>67.1% - 74.3%</v>
      </c>
      <c r="U41" s="223">
        <v>176</v>
      </c>
      <c r="V41" s="223">
        <v>410</v>
      </c>
      <c r="W41" s="226">
        <f t="shared" si="19"/>
        <v>0.69965870307167233</v>
      </c>
      <c r="X41" s="231" t="str">
        <f t="shared" si="20"/>
        <v>66.1% - 73.5%</v>
      </c>
      <c r="Y41" s="234">
        <v>1</v>
      </c>
      <c r="Z41" s="226">
        <f t="shared" si="21"/>
        <v>1.6313213703099511E-3</v>
      </c>
      <c r="AA41" s="257">
        <v>0</v>
      </c>
      <c r="AB41" s="226">
        <f t="shared" si="22"/>
        <v>0</v>
      </c>
      <c r="AC41" s="76">
        <v>0</v>
      </c>
      <c r="AD41" s="94">
        <f t="shared" si="23"/>
        <v>0</v>
      </c>
      <c r="AE41" s="76">
        <v>0</v>
      </c>
      <c r="AF41" s="96">
        <f t="shared" si="24"/>
        <v>0</v>
      </c>
      <c r="AG41" s="410" t="s">
        <v>458</v>
      </c>
      <c r="AH41" s="133">
        <v>0</v>
      </c>
      <c r="AI41" s="133">
        <v>0</v>
      </c>
      <c r="AJ41" s="133">
        <v>0</v>
      </c>
      <c r="AK41" s="133">
        <v>0</v>
      </c>
    </row>
    <row r="42" spans="1:39" s="77" customFormat="1" x14ac:dyDescent="0.2">
      <c r="A42" s="76" t="s">
        <v>459</v>
      </c>
      <c r="B42" s="76" t="s">
        <v>460</v>
      </c>
      <c r="C42" s="76" t="s">
        <v>444</v>
      </c>
      <c r="D42" s="76" t="s">
        <v>445</v>
      </c>
      <c r="E42" s="225">
        <v>821</v>
      </c>
      <c r="F42" s="223">
        <v>869</v>
      </c>
      <c r="G42" s="223">
        <v>817</v>
      </c>
      <c r="H42" s="224">
        <v>793</v>
      </c>
      <c r="I42" s="225">
        <v>380</v>
      </c>
      <c r="J42" s="223">
        <v>441</v>
      </c>
      <c r="K42" s="226">
        <f t="shared" si="13"/>
        <v>0.53714981729598055</v>
      </c>
      <c r="L42" s="230" t="str">
        <f t="shared" si="14"/>
        <v>50.3% - 57.1%</v>
      </c>
      <c r="M42" s="223">
        <v>380</v>
      </c>
      <c r="N42" s="223">
        <v>488</v>
      </c>
      <c r="O42" s="226">
        <f t="shared" si="15"/>
        <v>0.56156501726121977</v>
      </c>
      <c r="P42" s="230" t="str">
        <f t="shared" si="16"/>
        <v>52.8% - 59.4%</v>
      </c>
      <c r="Q42" s="223">
        <v>344</v>
      </c>
      <c r="R42" s="223">
        <v>473</v>
      </c>
      <c r="S42" s="226">
        <f t="shared" si="17"/>
        <v>0.57894736842105265</v>
      </c>
      <c r="T42" s="230" t="str">
        <f t="shared" si="18"/>
        <v>54.5% - 61.2%</v>
      </c>
      <c r="U42" s="223">
        <v>352</v>
      </c>
      <c r="V42" s="223">
        <v>441</v>
      </c>
      <c r="W42" s="226">
        <f t="shared" si="19"/>
        <v>0.5561160151324086</v>
      </c>
      <c r="X42" s="231" t="str">
        <f t="shared" si="20"/>
        <v>52.1% - 59.0%</v>
      </c>
      <c r="Y42" s="234">
        <v>0</v>
      </c>
      <c r="Z42" s="226">
        <f t="shared" si="21"/>
        <v>0</v>
      </c>
      <c r="AA42" s="257">
        <v>1</v>
      </c>
      <c r="AB42" s="226">
        <f t="shared" si="22"/>
        <v>1.1507479861910242E-3</v>
      </c>
      <c r="AC42" s="76">
        <v>0</v>
      </c>
      <c r="AD42" s="94">
        <f t="shared" si="23"/>
        <v>0</v>
      </c>
      <c r="AE42" s="76">
        <v>0</v>
      </c>
      <c r="AF42" s="96">
        <f t="shared" si="24"/>
        <v>0</v>
      </c>
      <c r="AG42" s="410" t="s">
        <v>461</v>
      </c>
      <c r="AH42" s="133">
        <v>0</v>
      </c>
      <c r="AI42" s="133">
        <v>0</v>
      </c>
      <c r="AJ42" s="133">
        <v>0</v>
      </c>
      <c r="AK42" s="133">
        <v>0</v>
      </c>
    </row>
    <row r="43" spans="1:39" s="77" customFormat="1" x14ac:dyDescent="0.2">
      <c r="A43" s="76" t="s">
        <v>462</v>
      </c>
      <c r="B43" s="76" t="s">
        <v>463</v>
      </c>
      <c r="C43" s="76" t="s">
        <v>464</v>
      </c>
      <c r="D43" s="76" t="s">
        <v>465</v>
      </c>
      <c r="E43" s="225">
        <v>319</v>
      </c>
      <c r="F43" s="223">
        <v>315</v>
      </c>
      <c r="G43" s="223">
        <v>314</v>
      </c>
      <c r="H43" s="224">
        <v>317</v>
      </c>
      <c r="I43" s="225">
        <v>125</v>
      </c>
      <c r="J43" s="223">
        <v>194</v>
      </c>
      <c r="K43" s="226">
        <f t="shared" si="13"/>
        <v>0.60815047021943569</v>
      </c>
      <c r="L43" s="230" t="str">
        <f t="shared" si="14"/>
        <v>55.4% - 66.0%</v>
      </c>
      <c r="M43" s="223">
        <v>108</v>
      </c>
      <c r="N43" s="223">
        <v>207</v>
      </c>
      <c r="O43" s="226">
        <f t="shared" si="15"/>
        <v>0.65714285714285714</v>
      </c>
      <c r="P43" s="230" t="str">
        <f t="shared" si="16"/>
        <v>60.3% - 70.7%</v>
      </c>
      <c r="Q43" s="223">
        <v>125</v>
      </c>
      <c r="R43" s="223">
        <v>189</v>
      </c>
      <c r="S43" s="226">
        <f t="shared" si="17"/>
        <v>0.60191082802547768</v>
      </c>
      <c r="T43" s="230" t="str">
        <f t="shared" si="18"/>
        <v>54.7% - 65.5%</v>
      </c>
      <c r="U43" s="223">
        <v>107</v>
      </c>
      <c r="V43" s="223">
        <v>210</v>
      </c>
      <c r="W43" s="226">
        <f t="shared" si="19"/>
        <v>0.66246056782334384</v>
      </c>
      <c r="X43" s="231" t="str">
        <f t="shared" si="20"/>
        <v>60.9% - 71.2%</v>
      </c>
      <c r="Y43" s="234">
        <v>0</v>
      </c>
      <c r="Z43" s="226">
        <f t="shared" si="21"/>
        <v>0</v>
      </c>
      <c r="AA43" s="257">
        <v>0</v>
      </c>
      <c r="AB43" s="226">
        <f t="shared" si="22"/>
        <v>0</v>
      </c>
      <c r="AC43" s="76">
        <v>0</v>
      </c>
      <c r="AD43" s="94">
        <f t="shared" si="23"/>
        <v>0</v>
      </c>
      <c r="AE43" s="76">
        <v>0</v>
      </c>
      <c r="AF43" s="96">
        <f t="shared" si="24"/>
        <v>0</v>
      </c>
      <c r="AG43" s="410" t="s">
        <v>466</v>
      </c>
      <c r="AH43" s="133">
        <v>0</v>
      </c>
      <c r="AI43" s="133">
        <v>0</v>
      </c>
      <c r="AJ43" s="133">
        <v>0</v>
      </c>
      <c r="AK43" s="133">
        <v>0</v>
      </c>
    </row>
    <row r="44" spans="1:39" s="77" customFormat="1" x14ac:dyDescent="0.2">
      <c r="A44" s="76" t="s">
        <v>467</v>
      </c>
      <c r="B44" s="76" t="s">
        <v>468</v>
      </c>
      <c r="C44" s="76" t="s">
        <v>464</v>
      </c>
      <c r="D44" s="76" t="s">
        <v>465</v>
      </c>
      <c r="E44" s="225">
        <v>695</v>
      </c>
      <c r="F44" s="223">
        <v>652</v>
      </c>
      <c r="G44" s="223">
        <v>694</v>
      </c>
      <c r="H44" s="224">
        <v>641</v>
      </c>
      <c r="I44" s="225">
        <v>304</v>
      </c>
      <c r="J44" s="223">
        <v>391</v>
      </c>
      <c r="K44" s="226">
        <f t="shared" si="13"/>
        <v>0.56258992805755392</v>
      </c>
      <c r="L44" s="230" t="str">
        <f t="shared" si="14"/>
        <v>52.5% - 59.9%</v>
      </c>
      <c r="M44" s="223">
        <v>312</v>
      </c>
      <c r="N44" s="223">
        <v>340</v>
      </c>
      <c r="O44" s="226">
        <f t="shared" si="15"/>
        <v>0.5214723926380368</v>
      </c>
      <c r="P44" s="230" t="str">
        <f t="shared" si="16"/>
        <v>48.3% - 56.0%</v>
      </c>
      <c r="Q44" s="223">
        <v>326</v>
      </c>
      <c r="R44" s="223">
        <v>368</v>
      </c>
      <c r="S44" s="226">
        <f t="shared" si="17"/>
        <v>0.53025936599423629</v>
      </c>
      <c r="T44" s="230" t="str">
        <f t="shared" si="18"/>
        <v>49.3% - 56.7%</v>
      </c>
      <c r="U44" s="223">
        <v>290</v>
      </c>
      <c r="V44" s="223">
        <v>351</v>
      </c>
      <c r="W44" s="226">
        <f t="shared" si="19"/>
        <v>0.5475819032761311</v>
      </c>
      <c r="X44" s="231" t="str">
        <f t="shared" si="20"/>
        <v>50.9% - 58.6%</v>
      </c>
      <c r="Y44" s="234">
        <v>0</v>
      </c>
      <c r="Z44" s="226">
        <f t="shared" si="21"/>
        <v>0</v>
      </c>
      <c r="AA44" s="257">
        <v>0</v>
      </c>
      <c r="AB44" s="226">
        <f t="shared" si="22"/>
        <v>0</v>
      </c>
      <c r="AC44" s="76">
        <v>0</v>
      </c>
      <c r="AD44" s="94">
        <f t="shared" si="23"/>
        <v>0</v>
      </c>
      <c r="AE44" s="76">
        <v>0</v>
      </c>
      <c r="AF44" s="96">
        <f t="shared" si="24"/>
        <v>0</v>
      </c>
      <c r="AG44" s="410" t="s">
        <v>469</v>
      </c>
      <c r="AH44" s="133">
        <v>0</v>
      </c>
      <c r="AI44" s="133">
        <v>0</v>
      </c>
      <c r="AJ44" s="133">
        <v>0</v>
      </c>
      <c r="AK44" s="133">
        <v>0</v>
      </c>
    </row>
    <row r="45" spans="1:39" s="77" customFormat="1" x14ac:dyDescent="0.2">
      <c r="A45" s="76" t="s">
        <v>470</v>
      </c>
      <c r="B45" s="76" t="s">
        <v>471</v>
      </c>
      <c r="C45" s="76" t="s">
        <v>464</v>
      </c>
      <c r="D45" s="76" t="s">
        <v>465</v>
      </c>
      <c r="E45" s="225">
        <v>814</v>
      </c>
      <c r="F45" s="223">
        <v>837</v>
      </c>
      <c r="G45" s="223">
        <v>829</v>
      </c>
      <c r="H45" s="224">
        <v>818</v>
      </c>
      <c r="I45" s="225">
        <v>351</v>
      </c>
      <c r="J45" s="223">
        <v>463</v>
      </c>
      <c r="K45" s="226">
        <f t="shared" si="13"/>
        <v>0.56879606879606881</v>
      </c>
      <c r="L45" s="230" t="str">
        <f t="shared" si="14"/>
        <v>53.5% - 60.2%</v>
      </c>
      <c r="M45" s="223">
        <v>391</v>
      </c>
      <c r="N45" s="223">
        <v>445</v>
      </c>
      <c r="O45" s="226">
        <f t="shared" si="15"/>
        <v>0.53166069295101548</v>
      </c>
      <c r="P45" s="230" t="str">
        <f t="shared" si="16"/>
        <v>49.8% - 56.5%</v>
      </c>
      <c r="Q45" s="223">
        <v>372</v>
      </c>
      <c r="R45" s="223">
        <v>456</v>
      </c>
      <c r="S45" s="226">
        <f t="shared" si="17"/>
        <v>0.55006031363088059</v>
      </c>
      <c r="T45" s="230" t="str">
        <f t="shared" si="18"/>
        <v>51.6% - 58.4%</v>
      </c>
      <c r="U45" s="223">
        <v>349</v>
      </c>
      <c r="V45" s="223">
        <v>467</v>
      </c>
      <c r="W45" s="226">
        <f t="shared" si="19"/>
        <v>0.57090464547677267</v>
      </c>
      <c r="X45" s="231" t="str">
        <f t="shared" si="20"/>
        <v>53.7% - 60.4%</v>
      </c>
      <c r="Y45" s="234">
        <v>0</v>
      </c>
      <c r="Z45" s="226">
        <f t="shared" si="21"/>
        <v>0</v>
      </c>
      <c r="AA45" s="257">
        <v>1</v>
      </c>
      <c r="AB45" s="226">
        <f t="shared" si="22"/>
        <v>1.1947431302270011E-3</v>
      </c>
      <c r="AC45" s="76">
        <v>1</v>
      </c>
      <c r="AD45" s="94">
        <f t="shared" si="23"/>
        <v>1.2062726176115801E-3</v>
      </c>
      <c r="AE45" s="76">
        <v>2</v>
      </c>
      <c r="AF45" s="96">
        <f t="shared" si="24"/>
        <v>2.4449877750611247E-3</v>
      </c>
      <c r="AG45" s="410" t="s">
        <v>472</v>
      </c>
      <c r="AH45" s="133">
        <v>0</v>
      </c>
      <c r="AI45" s="133">
        <v>0</v>
      </c>
      <c r="AJ45" s="133">
        <v>0</v>
      </c>
      <c r="AK45" s="133">
        <v>0</v>
      </c>
    </row>
    <row r="46" spans="1:39" s="77" customFormat="1" x14ac:dyDescent="0.2">
      <c r="A46" s="76" t="s">
        <v>473</v>
      </c>
      <c r="B46" s="76" t="s">
        <v>474</v>
      </c>
      <c r="C46" s="76" t="s">
        <v>464</v>
      </c>
      <c r="D46" s="76" t="s">
        <v>465</v>
      </c>
      <c r="E46" s="225">
        <v>570</v>
      </c>
      <c r="F46" s="223">
        <v>638</v>
      </c>
      <c r="G46" s="223">
        <v>614</v>
      </c>
      <c r="H46" s="224">
        <v>604</v>
      </c>
      <c r="I46" s="225">
        <v>227</v>
      </c>
      <c r="J46" s="223">
        <v>343</v>
      </c>
      <c r="K46" s="226">
        <f t="shared" si="13"/>
        <v>0.60175438596491226</v>
      </c>
      <c r="L46" s="230" t="str">
        <f t="shared" si="14"/>
        <v>56.1% - 64.1%</v>
      </c>
      <c r="M46" s="223">
        <v>246</v>
      </c>
      <c r="N46" s="223">
        <v>388</v>
      </c>
      <c r="O46" s="226">
        <f t="shared" si="15"/>
        <v>0.60815047021943569</v>
      </c>
      <c r="P46" s="230" t="str">
        <f t="shared" si="16"/>
        <v>57.0% - 64.5%</v>
      </c>
      <c r="Q46" s="223">
        <v>228</v>
      </c>
      <c r="R46" s="223">
        <v>386</v>
      </c>
      <c r="S46" s="226">
        <f t="shared" si="17"/>
        <v>0.62866449511400646</v>
      </c>
      <c r="T46" s="230" t="str">
        <f t="shared" si="18"/>
        <v>59.0% - 66.6%</v>
      </c>
      <c r="U46" s="223">
        <v>227</v>
      </c>
      <c r="V46" s="223">
        <v>376</v>
      </c>
      <c r="W46" s="226">
        <f t="shared" si="19"/>
        <v>0.62251655629139069</v>
      </c>
      <c r="X46" s="231" t="str">
        <f t="shared" si="20"/>
        <v>58.3% - 66.0%</v>
      </c>
      <c r="Y46" s="234">
        <v>0</v>
      </c>
      <c r="Z46" s="226">
        <f t="shared" si="21"/>
        <v>0</v>
      </c>
      <c r="AA46" s="257">
        <v>4</v>
      </c>
      <c r="AB46" s="226">
        <f t="shared" si="22"/>
        <v>6.269592476489028E-3</v>
      </c>
      <c r="AC46" s="76">
        <v>0</v>
      </c>
      <c r="AD46" s="94">
        <f t="shared" si="23"/>
        <v>0</v>
      </c>
      <c r="AE46" s="76">
        <v>1</v>
      </c>
      <c r="AF46" s="96">
        <f t="shared" si="24"/>
        <v>1.6556291390728477E-3</v>
      </c>
      <c r="AG46" s="410" t="s">
        <v>475</v>
      </c>
      <c r="AH46" s="133">
        <v>0</v>
      </c>
      <c r="AI46" s="133">
        <v>0</v>
      </c>
      <c r="AJ46" s="133">
        <v>0</v>
      </c>
      <c r="AK46" s="133">
        <v>0</v>
      </c>
    </row>
    <row r="47" spans="1:39" s="77" customFormat="1" x14ac:dyDescent="0.2">
      <c r="A47" s="76" t="s">
        <v>476</v>
      </c>
      <c r="B47" s="76" t="s">
        <v>477</v>
      </c>
      <c r="C47" s="76" t="s">
        <v>464</v>
      </c>
      <c r="D47" s="76" t="s">
        <v>465</v>
      </c>
      <c r="E47" s="225">
        <v>826</v>
      </c>
      <c r="F47" s="223">
        <v>850</v>
      </c>
      <c r="G47" s="223">
        <v>798</v>
      </c>
      <c r="H47" s="224">
        <v>792</v>
      </c>
      <c r="I47" s="225">
        <v>397</v>
      </c>
      <c r="J47" s="223">
        <v>429</v>
      </c>
      <c r="K47" s="226">
        <f t="shared" si="13"/>
        <v>0.51937046004842613</v>
      </c>
      <c r="L47" s="230" t="str">
        <f t="shared" si="14"/>
        <v>48.5% - 55.3%</v>
      </c>
      <c r="M47" s="223">
        <v>453</v>
      </c>
      <c r="N47" s="223">
        <v>397</v>
      </c>
      <c r="O47" s="226">
        <f t="shared" si="15"/>
        <v>0.46705882352941175</v>
      </c>
      <c r="P47" s="230" t="str">
        <f t="shared" si="16"/>
        <v>43.4% - 50.1%</v>
      </c>
      <c r="Q47" s="223">
        <v>415</v>
      </c>
      <c r="R47" s="223">
        <v>383</v>
      </c>
      <c r="S47" s="226">
        <f t="shared" si="17"/>
        <v>0.47994987468671679</v>
      </c>
      <c r="T47" s="230" t="str">
        <f t="shared" si="18"/>
        <v>44.5% - 51.5%</v>
      </c>
      <c r="U47" s="223">
        <v>381</v>
      </c>
      <c r="V47" s="223">
        <v>411</v>
      </c>
      <c r="W47" s="226">
        <f t="shared" si="19"/>
        <v>0.51893939393939392</v>
      </c>
      <c r="X47" s="231" t="str">
        <f t="shared" si="20"/>
        <v>48.4% - 55.4%</v>
      </c>
      <c r="Y47" s="234">
        <v>0</v>
      </c>
      <c r="Z47" s="226">
        <f t="shared" si="21"/>
        <v>0</v>
      </c>
      <c r="AA47" s="257">
        <v>0</v>
      </c>
      <c r="AB47" s="226">
        <f t="shared" si="22"/>
        <v>0</v>
      </c>
      <c r="AC47" s="76">
        <v>0</v>
      </c>
      <c r="AD47" s="94">
        <f t="shared" si="23"/>
        <v>0</v>
      </c>
      <c r="AE47" s="76">
        <v>0</v>
      </c>
      <c r="AF47" s="96">
        <f t="shared" si="24"/>
        <v>0</v>
      </c>
      <c r="AG47" s="410" t="s">
        <v>478</v>
      </c>
      <c r="AH47" s="133">
        <v>0</v>
      </c>
      <c r="AI47" s="133">
        <v>0</v>
      </c>
      <c r="AJ47" s="133">
        <v>0</v>
      </c>
      <c r="AK47" s="133">
        <v>0</v>
      </c>
    </row>
    <row r="48" spans="1:39" s="77" customFormat="1" x14ac:dyDescent="0.2">
      <c r="A48" s="76" t="s">
        <v>479</v>
      </c>
      <c r="B48" s="76" t="s">
        <v>480</v>
      </c>
      <c r="C48" s="76" t="s">
        <v>481</v>
      </c>
      <c r="D48" s="76" t="s">
        <v>482</v>
      </c>
      <c r="E48" s="225">
        <v>898</v>
      </c>
      <c r="F48" s="223">
        <v>1018</v>
      </c>
      <c r="G48" s="223">
        <v>936</v>
      </c>
      <c r="H48" s="224">
        <v>922</v>
      </c>
      <c r="I48" s="225">
        <v>283</v>
      </c>
      <c r="J48" s="223">
        <v>615</v>
      </c>
      <c r="K48" s="226">
        <f t="shared" si="13"/>
        <v>0.68485523385300673</v>
      </c>
      <c r="L48" s="230" t="str">
        <f t="shared" si="14"/>
        <v>65.4% - 71.4%</v>
      </c>
      <c r="M48" s="223">
        <v>344</v>
      </c>
      <c r="N48" s="223">
        <v>674</v>
      </c>
      <c r="O48" s="226">
        <f t="shared" si="15"/>
        <v>0.66208251473477409</v>
      </c>
      <c r="P48" s="230" t="str">
        <f t="shared" si="16"/>
        <v>63.2% - 69.0%</v>
      </c>
      <c r="Q48" s="223">
        <v>317</v>
      </c>
      <c r="R48" s="223">
        <v>619</v>
      </c>
      <c r="S48" s="226">
        <f t="shared" si="17"/>
        <v>0.66132478632478631</v>
      </c>
      <c r="T48" s="230" t="str">
        <f t="shared" si="18"/>
        <v>63.0% - 69.1%</v>
      </c>
      <c r="U48" s="223">
        <v>302</v>
      </c>
      <c r="V48" s="223">
        <v>620</v>
      </c>
      <c r="W48" s="226">
        <f t="shared" si="19"/>
        <v>0.67245119305856837</v>
      </c>
      <c r="X48" s="231" t="str">
        <f t="shared" si="20"/>
        <v>64.1% - 70.2%</v>
      </c>
      <c r="Y48" s="234">
        <v>0</v>
      </c>
      <c r="Z48" s="226">
        <f t="shared" si="21"/>
        <v>0</v>
      </c>
      <c r="AA48" s="257">
        <v>0</v>
      </c>
      <c r="AB48" s="226">
        <f t="shared" si="22"/>
        <v>0</v>
      </c>
      <c r="AC48" s="76">
        <v>0</v>
      </c>
      <c r="AD48" s="94">
        <f t="shared" si="23"/>
        <v>0</v>
      </c>
      <c r="AE48" s="76">
        <v>0</v>
      </c>
      <c r="AF48" s="96">
        <f t="shared" si="24"/>
        <v>0</v>
      </c>
      <c r="AG48" s="410" t="s">
        <v>483</v>
      </c>
      <c r="AH48" s="133">
        <v>0</v>
      </c>
      <c r="AI48" s="133">
        <v>0</v>
      </c>
      <c r="AJ48" s="133">
        <v>0</v>
      </c>
      <c r="AK48" s="133">
        <v>0</v>
      </c>
    </row>
    <row r="49" spans="1:37" s="77" customFormat="1" x14ac:dyDescent="0.2">
      <c r="A49" s="76" t="s">
        <v>484</v>
      </c>
      <c r="B49" s="76" t="s">
        <v>485</v>
      </c>
      <c r="C49" s="76" t="s">
        <v>481</v>
      </c>
      <c r="D49" s="76" t="s">
        <v>482</v>
      </c>
      <c r="E49" s="225">
        <v>527</v>
      </c>
      <c r="F49" s="223">
        <v>648</v>
      </c>
      <c r="G49" s="223">
        <v>610</v>
      </c>
      <c r="H49" s="224">
        <v>576</v>
      </c>
      <c r="I49" s="225">
        <v>172</v>
      </c>
      <c r="J49" s="223">
        <v>350</v>
      </c>
      <c r="K49" s="226">
        <f t="shared" si="13"/>
        <v>0.66413662239089188</v>
      </c>
      <c r="L49" s="230" t="str">
        <f t="shared" si="14"/>
        <v>62.3% - 70.3%</v>
      </c>
      <c r="M49" s="223">
        <v>195</v>
      </c>
      <c r="N49" s="223">
        <v>446</v>
      </c>
      <c r="O49" s="226">
        <f t="shared" si="15"/>
        <v>0.68827160493827155</v>
      </c>
      <c r="P49" s="230" t="str">
        <f t="shared" si="16"/>
        <v>65.2% - 72.3%</v>
      </c>
      <c r="Q49" s="223">
        <v>187</v>
      </c>
      <c r="R49" s="223">
        <v>421</v>
      </c>
      <c r="S49" s="226">
        <f t="shared" si="17"/>
        <v>0.69016393442622948</v>
      </c>
      <c r="T49" s="230" t="str">
        <f t="shared" si="18"/>
        <v>65.2% - 72.6%</v>
      </c>
      <c r="U49" s="223">
        <v>165</v>
      </c>
      <c r="V49" s="223">
        <v>403</v>
      </c>
      <c r="W49" s="226">
        <f t="shared" si="19"/>
        <v>0.69965277777777779</v>
      </c>
      <c r="X49" s="231" t="str">
        <f t="shared" si="20"/>
        <v>66.1% - 73.6%</v>
      </c>
      <c r="Y49" s="234">
        <v>5</v>
      </c>
      <c r="Z49" s="226">
        <f t="shared" si="21"/>
        <v>9.4876660341555973E-3</v>
      </c>
      <c r="AA49" s="257">
        <v>7</v>
      </c>
      <c r="AB49" s="226">
        <f t="shared" si="22"/>
        <v>1.0802469135802469E-2</v>
      </c>
      <c r="AC49" s="76">
        <v>2</v>
      </c>
      <c r="AD49" s="94">
        <f t="shared" si="23"/>
        <v>3.2786885245901639E-3</v>
      </c>
      <c r="AE49" s="76">
        <v>8</v>
      </c>
      <c r="AF49" s="96">
        <f t="shared" si="24"/>
        <v>1.3888888888888888E-2</v>
      </c>
      <c r="AG49" s="410" t="s">
        <v>486</v>
      </c>
      <c r="AH49" s="133">
        <v>0</v>
      </c>
      <c r="AI49" s="133">
        <v>0</v>
      </c>
      <c r="AJ49" s="133">
        <v>0</v>
      </c>
      <c r="AK49" s="133">
        <v>0</v>
      </c>
    </row>
    <row r="50" spans="1:37" s="77" customFormat="1" x14ac:dyDescent="0.2">
      <c r="A50" s="76" t="s">
        <v>487</v>
      </c>
      <c r="B50" s="76" t="s">
        <v>488</v>
      </c>
      <c r="C50" s="76" t="s">
        <v>481</v>
      </c>
      <c r="D50" s="76" t="s">
        <v>482</v>
      </c>
      <c r="E50" s="225">
        <v>770</v>
      </c>
      <c r="F50" s="223">
        <v>785</v>
      </c>
      <c r="G50" s="223">
        <v>804</v>
      </c>
      <c r="H50" s="224">
        <v>740</v>
      </c>
      <c r="I50" s="225">
        <v>221</v>
      </c>
      <c r="J50" s="223">
        <v>548</v>
      </c>
      <c r="K50" s="226">
        <f t="shared" si="13"/>
        <v>0.7116883116883117</v>
      </c>
      <c r="L50" s="230" t="str">
        <f t="shared" si="14"/>
        <v>67.9% - 74.3%</v>
      </c>
      <c r="M50" s="223">
        <v>234</v>
      </c>
      <c r="N50" s="223">
        <v>550</v>
      </c>
      <c r="O50" s="226">
        <f t="shared" si="15"/>
        <v>0.70063694267515919</v>
      </c>
      <c r="P50" s="230" t="str">
        <f t="shared" si="16"/>
        <v>66.8% - 73.2%</v>
      </c>
      <c r="Q50" s="223">
        <v>218</v>
      </c>
      <c r="R50" s="223">
        <v>586</v>
      </c>
      <c r="S50" s="226">
        <f t="shared" si="17"/>
        <v>0.72885572139303478</v>
      </c>
      <c r="T50" s="230" t="str">
        <f t="shared" si="18"/>
        <v>69.7% - 75.8%</v>
      </c>
      <c r="U50" s="223">
        <v>209</v>
      </c>
      <c r="V50" s="223">
        <v>531</v>
      </c>
      <c r="W50" s="226">
        <f t="shared" si="19"/>
        <v>0.71756756756756757</v>
      </c>
      <c r="X50" s="231" t="str">
        <f t="shared" si="20"/>
        <v>68.4% - 74.9%</v>
      </c>
      <c r="Y50" s="234">
        <v>1</v>
      </c>
      <c r="Z50" s="226">
        <f t="shared" si="21"/>
        <v>1.2987012987012987E-3</v>
      </c>
      <c r="AA50" s="257">
        <v>1</v>
      </c>
      <c r="AB50" s="226">
        <f t="shared" si="22"/>
        <v>1.2738853503184713E-3</v>
      </c>
      <c r="AC50" s="76">
        <v>0</v>
      </c>
      <c r="AD50" s="94">
        <f t="shared" si="23"/>
        <v>0</v>
      </c>
      <c r="AE50" s="76">
        <v>0</v>
      </c>
      <c r="AF50" s="96">
        <f t="shared" si="24"/>
        <v>0</v>
      </c>
      <c r="AG50" s="410" t="s">
        <v>489</v>
      </c>
      <c r="AH50" s="133">
        <v>0</v>
      </c>
      <c r="AI50" s="133">
        <v>0</v>
      </c>
      <c r="AJ50" s="133">
        <v>0</v>
      </c>
      <c r="AK50" s="133">
        <v>0</v>
      </c>
    </row>
    <row r="51" spans="1:37" s="77" customFormat="1" x14ac:dyDescent="0.2">
      <c r="A51" s="76" t="s">
        <v>490</v>
      </c>
      <c r="B51" s="76" t="s">
        <v>491</v>
      </c>
      <c r="C51" s="76" t="s">
        <v>481</v>
      </c>
      <c r="D51" s="76" t="s">
        <v>482</v>
      </c>
      <c r="E51" s="225">
        <v>663</v>
      </c>
      <c r="F51" s="223">
        <v>759</v>
      </c>
      <c r="G51" s="223">
        <v>728</v>
      </c>
      <c r="H51" s="224">
        <v>682</v>
      </c>
      <c r="I51" s="225">
        <v>213</v>
      </c>
      <c r="J51" s="223">
        <v>430</v>
      </c>
      <c r="K51" s="226">
        <f t="shared" si="13"/>
        <v>0.64856711915535448</v>
      </c>
      <c r="L51" s="230" t="str">
        <f t="shared" si="14"/>
        <v>61.1% - 68.4%</v>
      </c>
      <c r="M51" s="223">
        <v>230</v>
      </c>
      <c r="N51" s="223">
        <v>491</v>
      </c>
      <c r="O51" s="226"/>
      <c r="P51" s="230" t="str">
        <f t="shared" si="16"/>
        <v/>
      </c>
      <c r="Q51" s="223">
        <v>281</v>
      </c>
      <c r="R51" s="223">
        <v>439</v>
      </c>
      <c r="S51" s="226">
        <f t="shared" si="17"/>
        <v>0.60302197802197799</v>
      </c>
      <c r="T51" s="230" t="str">
        <f t="shared" si="18"/>
        <v>56.7% - 63.8%</v>
      </c>
      <c r="U51" s="223">
        <v>239</v>
      </c>
      <c r="V51" s="223">
        <v>415</v>
      </c>
      <c r="W51" s="226">
        <f t="shared" si="19"/>
        <v>0.60850439882697949</v>
      </c>
      <c r="X51" s="231" t="str">
        <f t="shared" si="20"/>
        <v>57.1% - 64.4%</v>
      </c>
      <c r="Y51" s="234">
        <v>20</v>
      </c>
      <c r="Z51" s="226">
        <f t="shared" si="21"/>
        <v>3.0165912518853696E-2</v>
      </c>
      <c r="AA51" s="257">
        <v>38</v>
      </c>
      <c r="AB51" s="226">
        <f t="shared" si="22"/>
        <v>5.0065876152832672E-2</v>
      </c>
      <c r="AC51" s="76">
        <v>8</v>
      </c>
      <c r="AD51" s="94">
        <f t="shared" si="23"/>
        <v>1.098901098901099E-2</v>
      </c>
      <c r="AE51" s="76">
        <v>28</v>
      </c>
      <c r="AF51" s="96">
        <f t="shared" si="24"/>
        <v>4.1055718475073312E-2</v>
      </c>
      <c r="AG51" s="410" t="s">
        <v>492</v>
      </c>
      <c r="AH51" s="133">
        <v>0</v>
      </c>
      <c r="AI51" s="133">
        <v>0</v>
      </c>
      <c r="AJ51" s="133">
        <v>0</v>
      </c>
      <c r="AK51" s="133">
        <v>0</v>
      </c>
    </row>
    <row r="52" spans="1:37" s="77" customFormat="1" x14ac:dyDescent="0.2">
      <c r="A52" s="76" t="s">
        <v>493</v>
      </c>
      <c r="B52" s="76" t="s">
        <v>494</v>
      </c>
      <c r="C52" s="76" t="s">
        <v>481</v>
      </c>
      <c r="D52" s="76" t="s">
        <v>482</v>
      </c>
      <c r="E52" s="225">
        <v>738</v>
      </c>
      <c r="F52" s="223">
        <v>788</v>
      </c>
      <c r="G52" s="223">
        <v>804</v>
      </c>
      <c r="H52" s="224">
        <v>702</v>
      </c>
      <c r="I52" s="225">
        <v>252</v>
      </c>
      <c r="J52" s="223">
        <v>478</v>
      </c>
      <c r="K52" s="226">
        <f t="shared" si="13"/>
        <v>0.64769647696476962</v>
      </c>
      <c r="L52" s="230" t="str">
        <f t="shared" si="14"/>
        <v>61.3% - 68.1%</v>
      </c>
      <c r="M52" s="223">
        <v>269</v>
      </c>
      <c r="N52" s="223">
        <v>497</v>
      </c>
      <c r="O52" s="226">
        <f t="shared" si="15"/>
        <v>0.63071065989847719</v>
      </c>
      <c r="P52" s="230" t="str">
        <f t="shared" si="16"/>
        <v>59.6% - 66.4%</v>
      </c>
      <c r="Q52" s="223">
        <v>297</v>
      </c>
      <c r="R52" s="223">
        <v>497</v>
      </c>
      <c r="S52" s="226">
        <f t="shared" si="17"/>
        <v>0.61815920398009949</v>
      </c>
      <c r="T52" s="230" t="str">
        <f t="shared" si="18"/>
        <v>58.4% - 65.1%</v>
      </c>
      <c r="U52" s="223">
        <v>242</v>
      </c>
      <c r="V52" s="223">
        <v>442</v>
      </c>
      <c r="W52" s="226">
        <f t="shared" si="19"/>
        <v>0.62962962962962965</v>
      </c>
      <c r="X52" s="231" t="str">
        <f t="shared" si="20"/>
        <v>59.3% - 66.5%</v>
      </c>
      <c r="Y52" s="234">
        <v>8</v>
      </c>
      <c r="Z52" s="226">
        <f t="shared" si="21"/>
        <v>1.0840108401084011E-2</v>
      </c>
      <c r="AA52" s="257">
        <v>22</v>
      </c>
      <c r="AB52" s="226">
        <f t="shared" si="22"/>
        <v>2.7918781725888325E-2</v>
      </c>
      <c r="AC52" s="76">
        <v>10</v>
      </c>
      <c r="AD52" s="94">
        <f t="shared" si="23"/>
        <v>1.2437810945273632E-2</v>
      </c>
      <c r="AE52" s="76">
        <v>18</v>
      </c>
      <c r="AF52" s="96">
        <f t="shared" si="24"/>
        <v>2.564102564102564E-2</v>
      </c>
      <c r="AG52" s="410" t="s">
        <v>495</v>
      </c>
      <c r="AH52" s="133">
        <v>0</v>
      </c>
      <c r="AI52" s="133">
        <v>0</v>
      </c>
      <c r="AJ52" s="133">
        <v>0</v>
      </c>
      <c r="AK52" s="133">
        <v>0</v>
      </c>
    </row>
    <row r="53" spans="1:37" s="77" customFormat="1" x14ac:dyDescent="0.2">
      <c r="A53" s="76" t="s">
        <v>496</v>
      </c>
      <c r="B53" s="76" t="s">
        <v>497</v>
      </c>
      <c r="C53" s="76" t="s">
        <v>481</v>
      </c>
      <c r="D53" s="76" t="s">
        <v>482</v>
      </c>
      <c r="E53" s="225">
        <v>828</v>
      </c>
      <c r="F53" s="223">
        <v>850</v>
      </c>
      <c r="G53" s="223">
        <v>807</v>
      </c>
      <c r="H53" s="224">
        <v>799</v>
      </c>
      <c r="I53" s="225">
        <v>252</v>
      </c>
      <c r="J53" s="223">
        <v>560</v>
      </c>
      <c r="K53" s="226">
        <f t="shared" si="13"/>
        <v>0.67632850241545894</v>
      </c>
      <c r="L53" s="230" t="str">
        <f t="shared" si="14"/>
        <v>64.4% - 70.7%</v>
      </c>
      <c r="M53" s="223">
        <v>263</v>
      </c>
      <c r="N53" s="223">
        <v>541</v>
      </c>
      <c r="O53" s="226"/>
      <c r="P53" s="230" t="str">
        <f t="shared" si="16"/>
        <v/>
      </c>
      <c r="Q53" s="223">
        <v>278</v>
      </c>
      <c r="R53" s="223">
        <v>524</v>
      </c>
      <c r="S53" s="226">
        <f t="shared" si="17"/>
        <v>0.64931846344485755</v>
      </c>
      <c r="T53" s="230" t="str">
        <f t="shared" si="18"/>
        <v>61.6% - 68.1%</v>
      </c>
      <c r="U53" s="223">
        <v>253</v>
      </c>
      <c r="V53" s="223">
        <v>519</v>
      </c>
      <c r="W53" s="226">
        <f t="shared" si="19"/>
        <v>0.64956195244055071</v>
      </c>
      <c r="X53" s="231" t="str">
        <f t="shared" si="20"/>
        <v>61.6% - 68.2%</v>
      </c>
      <c r="Y53" s="234">
        <v>16</v>
      </c>
      <c r="Z53" s="226">
        <f t="shared" si="21"/>
        <v>1.932367149758454E-2</v>
      </c>
      <c r="AA53" s="257">
        <v>46</v>
      </c>
      <c r="AB53" s="226">
        <f t="shared" si="22"/>
        <v>5.4117647058823527E-2</v>
      </c>
      <c r="AC53" s="76">
        <v>5</v>
      </c>
      <c r="AD53" s="94">
        <f t="shared" si="23"/>
        <v>6.1957868649318466E-3</v>
      </c>
      <c r="AE53" s="76">
        <v>27</v>
      </c>
      <c r="AF53" s="96">
        <f t="shared" si="24"/>
        <v>3.3792240300375469E-2</v>
      </c>
      <c r="AG53" s="410" t="s">
        <v>498</v>
      </c>
      <c r="AH53" s="133">
        <v>0</v>
      </c>
      <c r="AI53" s="133">
        <v>0</v>
      </c>
      <c r="AJ53" s="133">
        <v>0</v>
      </c>
      <c r="AK53" s="133">
        <v>0</v>
      </c>
    </row>
    <row r="54" spans="1:37" s="77" customFormat="1" x14ac:dyDescent="0.2">
      <c r="A54" s="76" t="s">
        <v>499</v>
      </c>
      <c r="B54" s="76" t="s">
        <v>500</v>
      </c>
      <c r="C54" s="76" t="s">
        <v>481</v>
      </c>
      <c r="D54" s="76" t="s">
        <v>482</v>
      </c>
      <c r="E54" s="225">
        <v>862</v>
      </c>
      <c r="F54" s="223">
        <v>904</v>
      </c>
      <c r="G54" s="223">
        <v>837</v>
      </c>
      <c r="H54" s="224">
        <v>794</v>
      </c>
      <c r="I54" s="225">
        <v>310</v>
      </c>
      <c r="J54" s="223">
        <v>551</v>
      </c>
      <c r="K54" s="226">
        <f t="shared" si="13"/>
        <v>0.63921113689095133</v>
      </c>
      <c r="L54" s="230" t="str">
        <f t="shared" si="14"/>
        <v>60.7% - 67.1%</v>
      </c>
      <c r="M54" s="223">
        <v>367</v>
      </c>
      <c r="N54" s="223">
        <v>534</v>
      </c>
      <c r="O54" s="226">
        <f t="shared" si="15"/>
        <v>0.59070796460176989</v>
      </c>
      <c r="P54" s="230" t="str">
        <f t="shared" si="16"/>
        <v>55.8% - 62.2%</v>
      </c>
      <c r="Q54" s="223">
        <v>336</v>
      </c>
      <c r="R54" s="223">
        <v>498</v>
      </c>
      <c r="S54" s="226">
        <f t="shared" si="17"/>
        <v>0.59498207885304655</v>
      </c>
      <c r="T54" s="230" t="str">
        <f t="shared" si="18"/>
        <v>56.1% - 62.8%</v>
      </c>
      <c r="U54" s="223">
        <v>286</v>
      </c>
      <c r="V54" s="223">
        <v>507</v>
      </c>
      <c r="W54" s="226">
        <f t="shared" si="19"/>
        <v>0.6385390428211587</v>
      </c>
      <c r="X54" s="231" t="str">
        <f t="shared" si="20"/>
        <v>60.5% - 67.1%</v>
      </c>
      <c r="Y54" s="234">
        <v>1</v>
      </c>
      <c r="Z54" s="226">
        <f t="shared" si="21"/>
        <v>1.1600928074245939E-3</v>
      </c>
      <c r="AA54" s="257">
        <v>3</v>
      </c>
      <c r="AB54" s="226">
        <f t="shared" si="22"/>
        <v>3.3185840707964601E-3</v>
      </c>
      <c r="AC54" s="76">
        <v>3</v>
      </c>
      <c r="AD54" s="94">
        <f t="shared" si="23"/>
        <v>3.5842293906810036E-3</v>
      </c>
      <c r="AE54" s="76">
        <v>1</v>
      </c>
      <c r="AF54" s="96">
        <f t="shared" si="24"/>
        <v>1.2594458438287153E-3</v>
      </c>
      <c r="AG54" s="410" t="s">
        <v>501</v>
      </c>
      <c r="AH54" s="133">
        <v>0</v>
      </c>
      <c r="AI54" s="133">
        <v>0</v>
      </c>
      <c r="AJ54" s="133">
        <v>0</v>
      </c>
      <c r="AK54" s="133">
        <v>0</v>
      </c>
    </row>
    <row r="55" spans="1:37" s="77" customFormat="1" x14ac:dyDescent="0.2">
      <c r="A55" s="76" t="s">
        <v>502</v>
      </c>
      <c r="B55" s="76" t="s">
        <v>503</v>
      </c>
      <c r="C55" s="76" t="s">
        <v>481</v>
      </c>
      <c r="D55" s="76" t="s">
        <v>482</v>
      </c>
      <c r="E55" s="225">
        <v>526</v>
      </c>
      <c r="F55" s="223">
        <v>550</v>
      </c>
      <c r="G55" s="223">
        <v>568</v>
      </c>
      <c r="H55" s="224">
        <v>543</v>
      </c>
      <c r="I55" s="225">
        <v>168</v>
      </c>
      <c r="J55" s="223">
        <v>356</v>
      </c>
      <c r="K55" s="226">
        <f t="shared" si="13"/>
        <v>0.67680608365019013</v>
      </c>
      <c r="L55" s="230" t="str">
        <f t="shared" si="14"/>
        <v>63.6% - 71.5%</v>
      </c>
      <c r="M55" s="223">
        <v>168</v>
      </c>
      <c r="N55" s="223">
        <v>378</v>
      </c>
      <c r="O55" s="226">
        <f t="shared" si="15"/>
        <v>0.68727272727272726</v>
      </c>
      <c r="P55" s="230" t="str">
        <f t="shared" si="16"/>
        <v>64.7% - 72.5%</v>
      </c>
      <c r="Q55" s="223">
        <v>173</v>
      </c>
      <c r="R55" s="223">
        <v>392</v>
      </c>
      <c r="S55" s="226">
        <f t="shared" si="17"/>
        <v>0.6901408450704225</v>
      </c>
      <c r="T55" s="230" t="str">
        <f t="shared" si="18"/>
        <v>65.1% - 72.7%</v>
      </c>
      <c r="U55" s="223">
        <v>172</v>
      </c>
      <c r="V55" s="223">
        <v>369</v>
      </c>
      <c r="W55" s="226">
        <f t="shared" si="19"/>
        <v>0.6795580110497238</v>
      </c>
      <c r="X55" s="231" t="str">
        <f t="shared" si="20"/>
        <v>63.9% - 71.7%</v>
      </c>
      <c r="Y55" s="234">
        <v>2</v>
      </c>
      <c r="Z55" s="226">
        <f t="shared" si="21"/>
        <v>3.8022813688212928E-3</v>
      </c>
      <c r="AA55" s="257">
        <v>4</v>
      </c>
      <c r="AB55" s="226">
        <f t="shared" si="22"/>
        <v>7.2727272727272727E-3</v>
      </c>
      <c r="AC55" s="76">
        <v>3</v>
      </c>
      <c r="AD55" s="94">
        <f t="shared" si="23"/>
        <v>5.2816901408450703E-3</v>
      </c>
      <c r="AE55" s="76">
        <v>2</v>
      </c>
      <c r="AF55" s="96">
        <f t="shared" si="24"/>
        <v>3.6832412523020259E-3</v>
      </c>
      <c r="AG55" s="410" t="s">
        <v>504</v>
      </c>
      <c r="AH55" s="133">
        <v>0</v>
      </c>
      <c r="AI55" s="133">
        <v>0</v>
      </c>
      <c r="AJ55" s="133">
        <v>0</v>
      </c>
      <c r="AK55" s="133">
        <v>0</v>
      </c>
    </row>
    <row r="56" spans="1:37" s="77" customFormat="1" x14ac:dyDescent="0.2">
      <c r="A56" s="76" t="s">
        <v>505</v>
      </c>
      <c r="B56" s="76" t="s">
        <v>506</v>
      </c>
      <c r="C56" s="76" t="s">
        <v>481</v>
      </c>
      <c r="D56" s="76" t="s">
        <v>482</v>
      </c>
      <c r="E56" s="225">
        <v>790</v>
      </c>
      <c r="F56" s="223">
        <v>867</v>
      </c>
      <c r="G56" s="223">
        <v>888</v>
      </c>
      <c r="H56" s="224">
        <v>803</v>
      </c>
      <c r="I56" s="225">
        <v>187</v>
      </c>
      <c r="J56" s="223">
        <v>602</v>
      </c>
      <c r="K56" s="226">
        <f t="shared" si="13"/>
        <v>0.76202531645569616</v>
      </c>
      <c r="L56" s="230" t="str">
        <f t="shared" si="14"/>
        <v>73.1% - 79.0%</v>
      </c>
      <c r="M56" s="223">
        <v>235</v>
      </c>
      <c r="N56" s="223">
        <v>630</v>
      </c>
      <c r="O56" s="226">
        <f t="shared" si="15"/>
        <v>0.72664359861591699</v>
      </c>
      <c r="P56" s="230" t="str">
        <f t="shared" si="16"/>
        <v>69.6% - 75.5%</v>
      </c>
      <c r="Q56" s="223">
        <v>252</v>
      </c>
      <c r="R56" s="223">
        <v>632</v>
      </c>
      <c r="S56" s="226">
        <f t="shared" si="17"/>
        <v>0.71171171171171166</v>
      </c>
      <c r="T56" s="230" t="str">
        <f t="shared" si="18"/>
        <v>68.1% - 74.1%</v>
      </c>
      <c r="U56" s="223">
        <v>197</v>
      </c>
      <c r="V56" s="223">
        <v>605</v>
      </c>
      <c r="W56" s="226">
        <f t="shared" si="19"/>
        <v>0.75342465753424659</v>
      </c>
      <c r="X56" s="231" t="str">
        <f t="shared" si="20"/>
        <v>72.2% - 78.2%</v>
      </c>
      <c r="Y56" s="234">
        <v>1</v>
      </c>
      <c r="Z56" s="226">
        <f t="shared" si="21"/>
        <v>1.2658227848101266E-3</v>
      </c>
      <c r="AA56" s="257">
        <v>2</v>
      </c>
      <c r="AB56" s="226">
        <f t="shared" si="22"/>
        <v>2.306805074971165E-3</v>
      </c>
      <c r="AC56" s="76">
        <v>4</v>
      </c>
      <c r="AD56" s="94">
        <f t="shared" si="23"/>
        <v>4.5045045045045045E-3</v>
      </c>
      <c r="AE56" s="76">
        <v>1</v>
      </c>
      <c r="AF56" s="96">
        <f t="shared" si="24"/>
        <v>1.2453300124533001E-3</v>
      </c>
      <c r="AG56" s="410" t="s">
        <v>507</v>
      </c>
      <c r="AH56" s="133">
        <v>0</v>
      </c>
      <c r="AI56" s="133">
        <v>0</v>
      </c>
      <c r="AJ56" s="133">
        <v>0</v>
      </c>
      <c r="AK56" s="133">
        <v>0</v>
      </c>
    </row>
    <row r="57" spans="1:37" s="77" customFormat="1" x14ac:dyDescent="0.2">
      <c r="A57" s="76" t="s">
        <v>508</v>
      </c>
      <c r="B57" s="76" t="s">
        <v>509</v>
      </c>
      <c r="C57" s="76" t="s">
        <v>481</v>
      </c>
      <c r="D57" s="76" t="s">
        <v>482</v>
      </c>
      <c r="E57" s="225">
        <v>653</v>
      </c>
      <c r="F57" s="223">
        <v>792</v>
      </c>
      <c r="G57" s="223">
        <v>720</v>
      </c>
      <c r="H57" s="224">
        <v>675</v>
      </c>
      <c r="I57" s="225">
        <v>236</v>
      </c>
      <c r="J57" s="223">
        <v>417</v>
      </c>
      <c r="K57" s="226"/>
      <c r="L57" s="230" t="str">
        <f t="shared" si="14"/>
        <v/>
      </c>
      <c r="M57" s="223">
        <v>294</v>
      </c>
      <c r="N57" s="223">
        <v>497</v>
      </c>
      <c r="O57" s="226">
        <f t="shared" si="15"/>
        <v>0.62752525252525249</v>
      </c>
      <c r="P57" s="230" t="str">
        <f t="shared" si="16"/>
        <v>59.3% - 66.1%</v>
      </c>
      <c r="Q57" s="223">
        <v>308</v>
      </c>
      <c r="R57" s="223">
        <v>412</v>
      </c>
      <c r="S57" s="226">
        <f t="shared" si="17"/>
        <v>0.57222222222222219</v>
      </c>
      <c r="T57" s="230" t="str">
        <f t="shared" si="18"/>
        <v>53.6% - 60.8%</v>
      </c>
      <c r="U57" s="223">
        <v>281</v>
      </c>
      <c r="V57" s="223">
        <v>392</v>
      </c>
      <c r="W57" s="226"/>
      <c r="X57" s="231" t="str">
        <f t="shared" si="20"/>
        <v/>
      </c>
      <c r="Y57" s="234">
        <v>0</v>
      </c>
      <c r="Z57" s="226"/>
      <c r="AA57" s="257">
        <v>1</v>
      </c>
      <c r="AB57" s="226">
        <f t="shared" si="22"/>
        <v>1.2626262626262627E-3</v>
      </c>
      <c r="AC57" s="76">
        <v>0</v>
      </c>
      <c r="AD57" s="94">
        <f t="shared" si="23"/>
        <v>0</v>
      </c>
      <c r="AE57" s="76">
        <v>2</v>
      </c>
      <c r="AF57" s="96"/>
      <c r="AG57" s="410" t="s">
        <v>510</v>
      </c>
      <c r="AH57" s="133">
        <v>1</v>
      </c>
      <c r="AI57" s="133">
        <v>0</v>
      </c>
      <c r="AJ57" s="133">
        <v>0</v>
      </c>
      <c r="AK57" s="133">
        <v>1</v>
      </c>
    </row>
    <row r="58" spans="1:37" s="77" customFormat="1" x14ac:dyDescent="0.2">
      <c r="A58" s="76" t="s">
        <v>511</v>
      </c>
      <c r="B58" s="76" t="s">
        <v>512</v>
      </c>
      <c r="C58" s="76" t="s">
        <v>481</v>
      </c>
      <c r="D58" s="76" t="s">
        <v>482</v>
      </c>
      <c r="E58" s="225">
        <v>690</v>
      </c>
      <c r="F58" s="223">
        <v>667</v>
      </c>
      <c r="G58" s="223">
        <v>670</v>
      </c>
      <c r="H58" s="224">
        <v>608</v>
      </c>
      <c r="I58" s="225">
        <v>143</v>
      </c>
      <c r="J58" s="223">
        <v>544</v>
      </c>
      <c r="K58" s="226">
        <f t="shared" si="13"/>
        <v>0.78840579710144931</v>
      </c>
      <c r="L58" s="230" t="str">
        <f t="shared" si="14"/>
        <v>75.6% - 81.7%</v>
      </c>
      <c r="M58" s="223">
        <v>166</v>
      </c>
      <c r="N58" s="223">
        <v>498</v>
      </c>
      <c r="O58" s="226">
        <f t="shared" si="15"/>
        <v>0.74662668665667165</v>
      </c>
      <c r="P58" s="230" t="str">
        <f t="shared" si="16"/>
        <v>71.2% - 77.8%</v>
      </c>
      <c r="Q58" s="223">
        <v>151</v>
      </c>
      <c r="R58" s="223">
        <v>516</v>
      </c>
      <c r="S58" s="226">
        <f t="shared" si="17"/>
        <v>0.77014925373134324</v>
      </c>
      <c r="T58" s="230" t="str">
        <f t="shared" si="18"/>
        <v>73.7% - 80.0%</v>
      </c>
      <c r="U58" s="223">
        <v>148</v>
      </c>
      <c r="V58" s="223">
        <v>457</v>
      </c>
      <c r="W58" s="226">
        <f t="shared" si="19"/>
        <v>0.75164473684210531</v>
      </c>
      <c r="X58" s="231" t="str">
        <f t="shared" si="20"/>
        <v>71.6% - 78.4%</v>
      </c>
      <c r="Y58" s="234">
        <v>3</v>
      </c>
      <c r="Z58" s="226">
        <f t="shared" si="21"/>
        <v>4.3478260869565218E-3</v>
      </c>
      <c r="AA58" s="257">
        <v>3</v>
      </c>
      <c r="AB58" s="226">
        <f t="shared" si="22"/>
        <v>4.4977511244377807E-3</v>
      </c>
      <c r="AC58" s="76">
        <v>3</v>
      </c>
      <c r="AD58" s="94">
        <f t="shared" si="23"/>
        <v>4.4776119402985077E-3</v>
      </c>
      <c r="AE58" s="76">
        <v>3</v>
      </c>
      <c r="AF58" s="96">
        <f t="shared" si="24"/>
        <v>4.9342105263157892E-3</v>
      </c>
      <c r="AG58" s="410" t="s">
        <v>513</v>
      </c>
      <c r="AH58" s="133">
        <v>0</v>
      </c>
      <c r="AI58" s="133">
        <v>0</v>
      </c>
      <c r="AJ58" s="133">
        <v>0</v>
      </c>
      <c r="AK58" s="133">
        <v>0</v>
      </c>
    </row>
    <row r="59" spans="1:37" s="77" customFormat="1" x14ac:dyDescent="0.2">
      <c r="A59" s="76" t="s">
        <v>514</v>
      </c>
      <c r="B59" s="76" t="s">
        <v>515</v>
      </c>
      <c r="C59" s="76" t="s">
        <v>481</v>
      </c>
      <c r="D59" s="76" t="s">
        <v>482</v>
      </c>
      <c r="E59" s="225">
        <v>847</v>
      </c>
      <c r="F59" s="223">
        <v>957</v>
      </c>
      <c r="G59" s="223">
        <v>859</v>
      </c>
      <c r="H59" s="224">
        <v>827</v>
      </c>
      <c r="I59" s="225">
        <v>374</v>
      </c>
      <c r="J59" s="223">
        <v>472</v>
      </c>
      <c r="K59" s="226">
        <f t="shared" si="13"/>
        <v>0.55726092089728452</v>
      </c>
      <c r="L59" s="230" t="str">
        <f t="shared" si="14"/>
        <v>52.4% - 59.0%</v>
      </c>
      <c r="M59" s="223">
        <v>430</v>
      </c>
      <c r="N59" s="223">
        <v>527</v>
      </c>
      <c r="O59" s="226">
        <f t="shared" si="15"/>
        <v>0.55067920585161967</v>
      </c>
      <c r="P59" s="230" t="str">
        <f t="shared" si="16"/>
        <v>51.9% - 58.2%</v>
      </c>
      <c r="Q59" s="223">
        <v>364</v>
      </c>
      <c r="R59" s="223">
        <v>494</v>
      </c>
      <c r="S59" s="226">
        <f t="shared" si="17"/>
        <v>0.57508731082654252</v>
      </c>
      <c r="T59" s="230" t="str">
        <f t="shared" si="18"/>
        <v>54.2% - 60.8%</v>
      </c>
      <c r="U59" s="223">
        <v>381</v>
      </c>
      <c r="V59" s="223">
        <v>446</v>
      </c>
      <c r="W59" s="226">
        <f t="shared" si="19"/>
        <v>0.53929866989117292</v>
      </c>
      <c r="X59" s="231" t="str">
        <f t="shared" si="20"/>
        <v>50.5% - 57.3%</v>
      </c>
      <c r="Y59" s="234">
        <v>1</v>
      </c>
      <c r="Z59" s="226">
        <f t="shared" si="21"/>
        <v>1.1806375442739079E-3</v>
      </c>
      <c r="AA59" s="257">
        <v>0</v>
      </c>
      <c r="AB59" s="226">
        <f t="shared" si="22"/>
        <v>0</v>
      </c>
      <c r="AC59" s="76">
        <v>1</v>
      </c>
      <c r="AD59" s="94">
        <f t="shared" si="23"/>
        <v>1.1641443538998836E-3</v>
      </c>
      <c r="AE59" s="76">
        <v>0</v>
      </c>
      <c r="AF59" s="96">
        <f t="shared" si="24"/>
        <v>0</v>
      </c>
      <c r="AG59" s="410" t="s">
        <v>516</v>
      </c>
      <c r="AH59" s="133">
        <v>0</v>
      </c>
      <c r="AI59" s="133">
        <v>0</v>
      </c>
      <c r="AJ59" s="133">
        <v>0</v>
      </c>
      <c r="AK59" s="133">
        <v>0</v>
      </c>
    </row>
    <row r="60" spans="1:37" s="77" customFormat="1" x14ac:dyDescent="0.2">
      <c r="A60" s="76" t="s">
        <v>517</v>
      </c>
      <c r="B60" s="76" t="s">
        <v>518</v>
      </c>
      <c r="C60" s="76" t="s">
        <v>519</v>
      </c>
      <c r="D60" s="76" t="s">
        <v>520</v>
      </c>
      <c r="E60" s="225">
        <v>534</v>
      </c>
      <c r="F60" s="223">
        <v>635</v>
      </c>
      <c r="G60" s="223">
        <v>585</v>
      </c>
      <c r="H60" s="224">
        <v>523</v>
      </c>
      <c r="I60" s="225">
        <v>153</v>
      </c>
      <c r="J60" s="223">
        <v>381</v>
      </c>
      <c r="K60" s="226">
        <f t="shared" si="13"/>
        <v>0.7134831460674157</v>
      </c>
      <c r="L60" s="230" t="str">
        <f t="shared" si="14"/>
        <v>67.4% - 75.0%</v>
      </c>
      <c r="M60" s="223">
        <v>169</v>
      </c>
      <c r="N60" s="223">
        <v>463</v>
      </c>
      <c r="O60" s="226">
        <f t="shared" si="15"/>
        <v>0.72913385826771648</v>
      </c>
      <c r="P60" s="230" t="str">
        <f t="shared" si="16"/>
        <v>69.3% - 76.2%</v>
      </c>
      <c r="Q60" s="223">
        <v>155</v>
      </c>
      <c r="R60" s="223">
        <v>430</v>
      </c>
      <c r="S60" s="226">
        <f t="shared" si="17"/>
        <v>0.7350427350427351</v>
      </c>
      <c r="T60" s="230" t="str">
        <f t="shared" si="18"/>
        <v>69.8% - 76.9%</v>
      </c>
      <c r="U60" s="223">
        <v>140</v>
      </c>
      <c r="V60" s="223">
        <v>383</v>
      </c>
      <c r="W60" s="226">
        <f t="shared" si="19"/>
        <v>0.73231357552581267</v>
      </c>
      <c r="X60" s="231" t="str">
        <f t="shared" si="20"/>
        <v>69.3% - 76.8%</v>
      </c>
      <c r="Y60" s="234">
        <v>0</v>
      </c>
      <c r="Z60" s="226">
        <f t="shared" si="21"/>
        <v>0</v>
      </c>
      <c r="AA60" s="257">
        <v>3</v>
      </c>
      <c r="AB60" s="226">
        <f t="shared" si="22"/>
        <v>4.7244094488188976E-3</v>
      </c>
      <c r="AC60" s="76">
        <v>0</v>
      </c>
      <c r="AD60" s="94">
        <f t="shared" si="23"/>
        <v>0</v>
      </c>
      <c r="AE60" s="76">
        <v>0</v>
      </c>
      <c r="AF60" s="96">
        <f t="shared" si="24"/>
        <v>0</v>
      </c>
      <c r="AG60" s="410" t="s">
        <v>521</v>
      </c>
      <c r="AH60" s="133">
        <v>0</v>
      </c>
      <c r="AI60" s="133">
        <v>0</v>
      </c>
      <c r="AJ60" s="133">
        <v>0</v>
      </c>
      <c r="AK60" s="133">
        <v>0</v>
      </c>
    </row>
    <row r="61" spans="1:37" s="77" customFormat="1" x14ac:dyDescent="0.2">
      <c r="A61" s="76" t="s">
        <v>522</v>
      </c>
      <c r="B61" s="76" t="s">
        <v>523</v>
      </c>
      <c r="C61" s="76" t="s">
        <v>519</v>
      </c>
      <c r="D61" s="76" t="s">
        <v>520</v>
      </c>
      <c r="E61" s="225">
        <v>471</v>
      </c>
      <c r="F61" s="223">
        <v>502</v>
      </c>
      <c r="G61" s="223">
        <v>500</v>
      </c>
      <c r="H61" s="224">
        <v>457</v>
      </c>
      <c r="I61" s="225">
        <v>180</v>
      </c>
      <c r="J61" s="223">
        <v>290</v>
      </c>
      <c r="K61" s="226">
        <f t="shared" si="13"/>
        <v>0.61571125265392779</v>
      </c>
      <c r="L61" s="230" t="str">
        <f t="shared" si="14"/>
        <v>57.1% - 65.9%</v>
      </c>
      <c r="M61" s="223">
        <v>200</v>
      </c>
      <c r="N61" s="223">
        <v>302</v>
      </c>
      <c r="O61" s="226">
        <f t="shared" si="15"/>
        <v>0.60159362549800799</v>
      </c>
      <c r="P61" s="230" t="str">
        <f t="shared" si="16"/>
        <v>55.8% - 64.3%</v>
      </c>
      <c r="Q61" s="223">
        <v>188</v>
      </c>
      <c r="R61" s="223">
        <v>310</v>
      </c>
      <c r="S61" s="226">
        <f t="shared" si="17"/>
        <v>0.62</v>
      </c>
      <c r="T61" s="230" t="str">
        <f t="shared" si="18"/>
        <v>57.7% - 66.1%</v>
      </c>
      <c r="U61" s="223">
        <v>168</v>
      </c>
      <c r="V61" s="223">
        <v>287</v>
      </c>
      <c r="W61" s="226">
        <f t="shared" si="19"/>
        <v>0.62800875273522971</v>
      </c>
      <c r="X61" s="231" t="str">
        <f t="shared" si="20"/>
        <v>58.3% - 67.1%</v>
      </c>
      <c r="Y61" s="234">
        <v>1</v>
      </c>
      <c r="Z61" s="226">
        <f t="shared" si="21"/>
        <v>2.1231422505307855E-3</v>
      </c>
      <c r="AA61" s="257">
        <v>0</v>
      </c>
      <c r="AB61" s="226">
        <f t="shared" si="22"/>
        <v>0</v>
      </c>
      <c r="AC61" s="76">
        <v>2</v>
      </c>
      <c r="AD61" s="94">
        <f t="shared" si="23"/>
        <v>4.0000000000000001E-3</v>
      </c>
      <c r="AE61" s="76">
        <v>2</v>
      </c>
      <c r="AF61" s="96">
        <f t="shared" si="24"/>
        <v>4.3763676148796497E-3</v>
      </c>
      <c r="AG61" s="410" t="s">
        <v>524</v>
      </c>
      <c r="AH61" s="133">
        <v>0</v>
      </c>
      <c r="AI61" s="133">
        <v>0</v>
      </c>
      <c r="AJ61" s="133">
        <v>0</v>
      </c>
      <c r="AK61" s="133">
        <v>0</v>
      </c>
    </row>
    <row r="62" spans="1:37" s="77" customFormat="1" x14ac:dyDescent="0.2">
      <c r="A62" s="76" t="s">
        <v>525</v>
      </c>
      <c r="B62" s="76" t="s">
        <v>526</v>
      </c>
      <c r="C62" s="76" t="s">
        <v>519</v>
      </c>
      <c r="D62" s="76" t="s">
        <v>520</v>
      </c>
      <c r="E62" s="225">
        <v>483</v>
      </c>
      <c r="F62" s="223">
        <v>496</v>
      </c>
      <c r="G62" s="223">
        <v>482</v>
      </c>
      <c r="H62" s="224">
        <v>449</v>
      </c>
      <c r="I62" s="225">
        <v>155</v>
      </c>
      <c r="J62" s="223">
        <v>328</v>
      </c>
      <c r="K62" s="226">
        <f t="shared" si="13"/>
        <v>0.67908902691511386</v>
      </c>
      <c r="L62" s="230" t="str">
        <f t="shared" si="14"/>
        <v>63.6% - 71.9%</v>
      </c>
      <c r="M62" s="223">
        <v>146</v>
      </c>
      <c r="N62" s="223">
        <v>350</v>
      </c>
      <c r="O62" s="226">
        <f t="shared" si="15"/>
        <v>0.70564516129032262</v>
      </c>
      <c r="P62" s="230" t="str">
        <f t="shared" si="16"/>
        <v>66.4% - 74.4%</v>
      </c>
      <c r="Q62" s="223">
        <v>163</v>
      </c>
      <c r="R62" s="223">
        <v>318</v>
      </c>
      <c r="S62" s="226">
        <f t="shared" si="17"/>
        <v>0.65975103734439833</v>
      </c>
      <c r="T62" s="230" t="str">
        <f t="shared" si="18"/>
        <v>61.6% - 70.1%</v>
      </c>
      <c r="U62" s="223">
        <v>144</v>
      </c>
      <c r="V62" s="223">
        <v>305</v>
      </c>
      <c r="W62" s="226">
        <f t="shared" si="19"/>
        <v>0.67928730512249447</v>
      </c>
      <c r="X62" s="231" t="str">
        <f t="shared" si="20"/>
        <v>63.5% - 72.1%</v>
      </c>
      <c r="Y62" s="234">
        <v>0</v>
      </c>
      <c r="Z62" s="226">
        <f t="shared" si="21"/>
        <v>0</v>
      </c>
      <c r="AA62" s="257">
        <v>0</v>
      </c>
      <c r="AB62" s="226">
        <f t="shared" si="22"/>
        <v>0</v>
      </c>
      <c r="AC62" s="76">
        <v>1</v>
      </c>
      <c r="AD62" s="94">
        <f t="shared" si="23"/>
        <v>2.0746887966804979E-3</v>
      </c>
      <c r="AE62" s="76">
        <v>0</v>
      </c>
      <c r="AF62" s="96">
        <f t="shared" si="24"/>
        <v>0</v>
      </c>
      <c r="AG62" s="410" t="s">
        <v>527</v>
      </c>
      <c r="AH62" s="133">
        <v>0</v>
      </c>
      <c r="AI62" s="133">
        <v>0</v>
      </c>
      <c r="AJ62" s="133">
        <v>0</v>
      </c>
      <c r="AK62" s="133">
        <v>0</v>
      </c>
    </row>
    <row r="63" spans="1:37" s="77" customFormat="1" x14ac:dyDescent="0.2">
      <c r="A63" s="76" t="s">
        <v>528</v>
      </c>
      <c r="B63" s="76" t="s">
        <v>529</v>
      </c>
      <c r="C63" s="76" t="s">
        <v>519</v>
      </c>
      <c r="D63" s="76" t="s">
        <v>520</v>
      </c>
      <c r="E63" s="225">
        <v>1075</v>
      </c>
      <c r="F63" s="223">
        <v>1178</v>
      </c>
      <c r="G63" s="223">
        <v>1083</v>
      </c>
      <c r="H63" s="224">
        <v>1058</v>
      </c>
      <c r="I63" s="225">
        <v>311</v>
      </c>
      <c r="J63" s="223">
        <v>764</v>
      </c>
      <c r="K63" s="226">
        <f t="shared" si="13"/>
        <v>0.71069767441860465</v>
      </c>
      <c r="L63" s="230" t="str">
        <f t="shared" si="14"/>
        <v>68.3% - 73.7%</v>
      </c>
      <c r="M63" s="223">
        <v>337</v>
      </c>
      <c r="N63" s="223">
        <v>840</v>
      </c>
      <c r="O63" s="226">
        <f t="shared" si="15"/>
        <v>0.71307300509337856</v>
      </c>
      <c r="P63" s="230" t="str">
        <f t="shared" si="16"/>
        <v>68.7% - 73.8%</v>
      </c>
      <c r="Q63" s="223">
        <v>302</v>
      </c>
      <c r="R63" s="223">
        <v>780</v>
      </c>
      <c r="S63" s="226">
        <f t="shared" si="17"/>
        <v>0.72022160664819945</v>
      </c>
      <c r="T63" s="230" t="str">
        <f t="shared" si="18"/>
        <v>69.3% - 74.6%</v>
      </c>
      <c r="U63" s="223">
        <v>278</v>
      </c>
      <c r="V63" s="223">
        <v>779</v>
      </c>
      <c r="W63" s="226">
        <f t="shared" si="19"/>
        <v>0.73629489603024578</v>
      </c>
      <c r="X63" s="231" t="str">
        <f t="shared" si="20"/>
        <v>70.9% - 76.2%</v>
      </c>
      <c r="Y63" s="234">
        <v>0</v>
      </c>
      <c r="Z63" s="226">
        <f t="shared" si="21"/>
        <v>0</v>
      </c>
      <c r="AA63" s="257">
        <v>1</v>
      </c>
      <c r="AB63" s="226">
        <f t="shared" si="22"/>
        <v>8.4889643463497452E-4</v>
      </c>
      <c r="AC63" s="76">
        <v>1</v>
      </c>
      <c r="AD63" s="94">
        <f t="shared" si="23"/>
        <v>9.2336103416435823E-4</v>
      </c>
      <c r="AE63" s="76">
        <v>1</v>
      </c>
      <c r="AF63" s="96">
        <f t="shared" si="24"/>
        <v>9.4517958412098301E-4</v>
      </c>
      <c r="AG63" s="410" t="s">
        <v>530</v>
      </c>
      <c r="AH63" s="133">
        <v>0</v>
      </c>
      <c r="AI63" s="133">
        <v>0</v>
      </c>
      <c r="AJ63" s="133">
        <v>0</v>
      </c>
      <c r="AK63" s="133">
        <v>0</v>
      </c>
    </row>
    <row r="64" spans="1:37" s="77" customFormat="1" x14ac:dyDescent="0.2">
      <c r="A64" s="76" t="s">
        <v>531</v>
      </c>
      <c r="B64" s="76" t="s">
        <v>532</v>
      </c>
      <c r="C64" s="76" t="s">
        <v>519</v>
      </c>
      <c r="D64" s="76" t="s">
        <v>520</v>
      </c>
      <c r="E64" s="225">
        <v>307</v>
      </c>
      <c r="F64" s="223">
        <v>355</v>
      </c>
      <c r="G64" s="223">
        <v>332</v>
      </c>
      <c r="H64" s="224">
        <v>287</v>
      </c>
      <c r="I64" s="225">
        <v>92</v>
      </c>
      <c r="J64" s="223">
        <v>215</v>
      </c>
      <c r="K64" s="226"/>
      <c r="L64" s="230" t="str">
        <f t="shared" si="14"/>
        <v/>
      </c>
      <c r="M64" s="223">
        <v>107</v>
      </c>
      <c r="N64" s="223">
        <v>248</v>
      </c>
      <c r="O64" s="226">
        <f t="shared" si="15"/>
        <v>0.69859154929577461</v>
      </c>
      <c r="P64" s="230" t="str">
        <f t="shared" si="16"/>
        <v>64.9% - 74.4%</v>
      </c>
      <c r="Q64" s="223">
        <v>92</v>
      </c>
      <c r="R64" s="223">
        <v>238</v>
      </c>
      <c r="S64" s="226">
        <f t="shared" si="17"/>
        <v>0.7168674698795181</v>
      </c>
      <c r="T64" s="230" t="str">
        <f t="shared" si="18"/>
        <v>66.6% - 76.3%</v>
      </c>
      <c r="U64" s="223">
        <v>83</v>
      </c>
      <c r="V64" s="223">
        <v>203</v>
      </c>
      <c r="W64" s="226"/>
      <c r="X64" s="231" t="str">
        <f t="shared" si="20"/>
        <v/>
      </c>
      <c r="Y64" s="234">
        <v>0</v>
      </c>
      <c r="Z64" s="226"/>
      <c r="AA64" s="257">
        <v>0</v>
      </c>
      <c r="AB64" s="226">
        <f t="shared" si="22"/>
        <v>0</v>
      </c>
      <c r="AC64" s="76">
        <v>2</v>
      </c>
      <c r="AD64" s="94">
        <f t="shared" si="23"/>
        <v>6.024096385542169E-3</v>
      </c>
      <c r="AE64" s="76">
        <v>1</v>
      </c>
      <c r="AF64" s="96"/>
      <c r="AG64" s="410" t="s">
        <v>533</v>
      </c>
      <c r="AH64" s="133">
        <v>1</v>
      </c>
      <c r="AI64" s="133">
        <v>0</v>
      </c>
      <c r="AJ64" s="133">
        <v>0</v>
      </c>
      <c r="AK64" s="133">
        <v>1</v>
      </c>
    </row>
    <row r="65" spans="1:37" s="77" customFormat="1" x14ac:dyDescent="0.2">
      <c r="A65" s="76" t="s">
        <v>534</v>
      </c>
      <c r="B65" s="76" t="s">
        <v>535</v>
      </c>
      <c r="C65" s="76" t="s">
        <v>519</v>
      </c>
      <c r="D65" s="76" t="s">
        <v>520</v>
      </c>
      <c r="E65" s="225">
        <v>605</v>
      </c>
      <c r="F65" s="223">
        <v>675</v>
      </c>
      <c r="G65" s="223">
        <v>584</v>
      </c>
      <c r="H65" s="224">
        <v>589</v>
      </c>
      <c r="I65" s="225">
        <v>183</v>
      </c>
      <c r="J65" s="223">
        <v>422</v>
      </c>
      <c r="K65" s="226">
        <f t="shared" si="13"/>
        <v>0.69752066115702482</v>
      </c>
      <c r="L65" s="230" t="str">
        <f t="shared" si="14"/>
        <v>66.0% - 73.3%</v>
      </c>
      <c r="M65" s="223">
        <v>194</v>
      </c>
      <c r="N65" s="223">
        <v>481</v>
      </c>
      <c r="O65" s="226">
        <f t="shared" si="15"/>
        <v>0.71259259259259256</v>
      </c>
      <c r="P65" s="230" t="str">
        <f t="shared" si="16"/>
        <v>67.7% - 74.5%</v>
      </c>
      <c r="Q65" s="223">
        <v>194</v>
      </c>
      <c r="R65" s="223">
        <v>390</v>
      </c>
      <c r="S65" s="226">
        <f t="shared" si="17"/>
        <v>0.6678082191780822</v>
      </c>
      <c r="T65" s="230" t="str">
        <f t="shared" si="18"/>
        <v>62.9% - 70.5%</v>
      </c>
      <c r="U65" s="223">
        <v>183</v>
      </c>
      <c r="V65" s="223">
        <v>406</v>
      </c>
      <c r="W65" s="226">
        <f t="shared" si="19"/>
        <v>0.68930390492359928</v>
      </c>
      <c r="X65" s="231" t="str">
        <f t="shared" si="20"/>
        <v>65.1% - 72.5%</v>
      </c>
      <c r="Y65" s="234">
        <v>0</v>
      </c>
      <c r="Z65" s="226">
        <f t="shared" si="21"/>
        <v>0</v>
      </c>
      <c r="AA65" s="257">
        <v>0</v>
      </c>
      <c r="AB65" s="226">
        <f t="shared" si="22"/>
        <v>0</v>
      </c>
      <c r="AC65" s="76">
        <v>0</v>
      </c>
      <c r="AD65" s="94">
        <f t="shared" si="23"/>
        <v>0</v>
      </c>
      <c r="AE65" s="76">
        <v>0</v>
      </c>
      <c r="AF65" s="96">
        <f t="shared" si="24"/>
        <v>0</v>
      </c>
      <c r="AG65" s="410" t="s">
        <v>536</v>
      </c>
      <c r="AH65" s="133">
        <v>0</v>
      </c>
      <c r="AI65" s="133">
        <v>0</v>
      </c>
      <c r="AJ65" s="133">
        <v>0</v>
      </c>
      <c r="AK65" s="133">
        <v>0</v>
      </c>
    </row>
    <row r="66" spans="1:37" s="77" customFormat="1" x14ac:dyDescent="0.2">
      <c r="A66" s="76" t="s">
        <v>537</v>
      </c>
      <c r="B66" s="76" t="s">
        <v>538</v>
      </c>
      <c r="C66" s="76" t="s">
        <v>519</v>
      </c>
      <c r="D66" s="76" t="s">
        <v>520</v>
      </c>
      <c r="E66" s="225">
        <v>369</v>
      </c>
      <c r="F66" s="223">
        <v>408</v>
      </c>
      <c r="G66" s="223">
        <v>404</v>
      </c>
      <c r="H66" s="224">
        <v>372</v>
      </c>
      <c r="I66" s="225">
        <v>121</v>
      </c>
      <c r="J66" s="223">
        <v>240</v>
      </c>
      <c r="K66" s="226">
        <f t="shared" si="13"/>
        <v>0.65040650406504064</v>
      </c>
      <c r="L66" s="230" t="str">
        <f t="shared" si="14"/>
        <v>60.0% - 69.7%</v>
      </c>
      <c r="M66" s="223">
        <v>142</v>
      </c>
      <c r="N66" s="223">
        <v>259</v>
      </c>
      <c r="O66" s="226">
        <f t="shared" si="15"/>
        <v>0.63480392156862742</v>
      </c>
      <c r="P66" s="230" t="str">
        <f t="shared" si="16"/>
        <v>58.7% - 68.0%</v>
      </c>
      <c r="Q66" s="223">
        <v>132</v>
      </c>
      <c r="R66" s="223">
        <v>265</v>
      </c>
      <c r="S66" s="226">
        <f t="shared" si="17"/>
        <v>0.65594059405940597</v>
      </c>
      <c r="T66" s="230" t="str">
        <f t="shared" si="18"/>
        <v>60.8% - 70.1%</v>
      </c>
      <c r="U66" s="223">
        <v>123</v>
      </c>
      <c r="V66" s="223">
        <v>241</v>
      </c>
      <c r="W66" s="226">
        <f t="shared" si="19"/>
        <v>0.64784946236559138</v>
      </c>
      <c r="X66" s="231" t="str">
        <f t="shared" si="20"/>
        <v>59.8% - 69.5%</v>
      </c>
      <c r="Y66" s="234">
        <v>8</v>
      </c>
      <c r="Z66" s="226">
        <f t="shared" si="21"/>
        <v>2.1680216802168022E-2</v>
      </c>
      <c r="AA66" s="257">
        <v>7</v>
      </c>
      <c r="AB66" s="226">
        <f t="shared" si="22"/>
        <v>1.7156862745098041E-2</v>
      </c>
      <c r="AC66" s="76">
        <v>7</v>
      </c>
      <c r="AD66" s="94">
        <f t="shared" si="23"/>
        <v>1.7326732673267328E-2</v>
      </c>
      <c r="AE66" s="76">
        <v>8</v>
      </c>
      <c r="AF66" s="96">
        <f t="shared" si="24"/>
        <v>2.1505376344086023E-2</v>
      </c>
      <c r="AG66" s="410" t="s">
        <v>539</v>
      </c>
      <c r="AH66" s="133">
        <v>0</v>
      </c>
      <c r="AI66" s="133">
        <v>0</v>
      </c>
      <c r="AJ66" s="133">
        <v>0</v>
      </c>
      <c r="AK66" s="133">
        <v>0</v>
      </c>
    </row>
    <row r="67" spans="1:37" s="77" customFormat="1" x14ac:dyDescent="0.2">
      <c r="A67" s="76" t="s">
        <v>540</v>
      </c>
      <c r="B67" s="76" t="s">
        <v>541</v>
      </c>
      <c r="C67" s="76" t="s">
        <v>519</v>
      </c>
      <c r="D67" s="76" t="s">
        <v>520</v>
      </c>
      <c r="E67" s="225">
        <v>246</v>
      </c>
      <c r="F67" s="223">
        <v>262</v>
      </c>
      <c r="G67" s="223">
        <v>224</v>
      </c>
      <c r="H67" s="224">
        <v>258</v>
      </c>
      <c r="I67" s="225">
        <v>85</v>
      </c>
      <c r="J67" s="223">
        <v>160</v>
      </c>
      <c r="K67" s="226">
        <f t="shared" si="13"/>
        <v>0.65040650406504064</v>
      </c>
      <c r="L67" s="230" t="str">
        <f t="shared" si="14"/>
        <v>58.9% - 70.7%</v>
      </c>
      <c r="M67" s="223">
        <v>87</v>
      </c>
      <c r="N67" s="223">
        <v>173</v>
      </c>
      <c r="O67" s="226">
        <f t="shared" si="15"/>
        <v>0.66030534351145043</v>
      </c>
      <c r="P67" s="230" t="str">
        <f t="shared" si="16"/>
        <v>60.1% - 71.5%</v>
      </c>
      <c r="Q67" s="223">
        <v>89</v>
      </c>
      <c r="R67" s="223">
        <v>134</v>
      </c>
      <c r="S67" s="226">
        <f t="shared" si="17"/>
        <v>0.5982142857142857</v>
      </c>
      <c r="T67" s="230" t="str">
        <f t="shared" si="18"/>
        <v>53.3% - 66.0%</v>
      </c>
      <c r="U67" s="223">
        <v>98</v>
      </c>
      <c r="V67" s="223">
        <v>159</v>
      </c>
      <c r="W67" s="226">
        <f t="shared" si="19"/>
        <v>0.61627906976744184</v>
      </c>
      <c r="X67" s="231" t="str">
        <f t="shared" si="20"/>
        <v>55.6% - 67.4%</v>
      </c>
      <c r="Y67" s="234">
        <v>1</v>
      </c>
      <c r="Z67" s="226">
        <f t="shared" si="21"/>
        <v>4.0650406504065045E-3</v>
      </c>
      <c r="AA67" s="257">
        <v>2</v>
      </c>
      <c r="AB67" s="226">
        <f t="shared" si="22"/>
        <v>7.6335877862595417E-3</v>
      </c>
      <c r="AC67" s="76">
        <v>1</v>
      </c>
      <c r="AD67" s="94">
        <f t="shared" si="23"/>
        <v>4.464285714285714E-3</v>
      </c>
      <c r="AE67" s="76">
        <v>1</v>
      </c>
      <c r="AF67" s="96">
        <f t="shared" si="24"/>
        <v>3.875968992248062E-3</v>
      </c>
      <c r="AG67" s="410" t="s">
        <v>542</v>
      </c>
      <c r="AH67" s="133">
        <v>0</v>
      </c>
      <c r="AI67" s="133">
        <v>0</v>
      </c>
      <c r="AJ67" s="133">
        <v>0</v>
      </c>
      <c r="AK67" s="133">
        <v>0</v>
      </c>
    </row>
    <row r="68" spans="1:37" s="77" customFormat="1" x14ac:dyDescent="0.2">
      <c r="A68" s="76" t="s">
        <v>543</v>
      </c>
      <c r="B68" s="76" t="s">
        <v>544</v>
      </c>
      <c r="C68" s="76" t="s">
        <v>545</v>
      </c>
      <c r="D68" s="76" t="s">
        <v>546</v>
      </c>
      <c r="E68" s="225">
        <v>345</v>
      </c>
      <c r="F68" s="223">
        <v>397</v>
      </c>
      <c r="G68" s="223">
        <v>377</v>
      </c>
      <c r="H68" s="224">
        <v>326</v>
      </c>
      <c r="I68" s="225">
        <v>159</v>
      </c>
      <c r="J68" s="223">
        <v>183</v>
      </c>
      <c r="K68" s="226">
        <f t="shared" si="13"/>
        <v>0.5304347826086957</v>
      </c>
      <c r="L68" s="230" t="str">
        <f t="shared" si="14"/>
        <v>47.8% - 58.2%</v>
      </c>
      <c r="M68" s="223">
        <v>188</v>
      </c>
      <c r="N68" s="223">
        <v>208</v>
      </c>
      <c r="O68" s="226">
        <f t="shared" si="15"/>
        <v>0.52392947103274556</v>
      </c>
      <c r="P68" s="230" t="str">
        <f t="shared" si="16"/>
        <v>47.5% - 57.3%</v>
      </c>
      <c r="Q68" s="223">
        <v>187</v>
      </c>
      <c r="R68" s="223">
        <v>189</v>
      </c>
      <c r="S68" s="226">
        <f t="shared" si="17"/>
        <v>0.50132625994694957</v>
      </c>
      <c r="T68" s="230" t="str">
        <f t="shared" si="18"/>
        <v>45.1% - 55.2%</v>
      </c>
      <c r="U68" s="223">
        <v>141</v>
      </c>
      <c r="V68" s="223">
        <v>184</v>
      </c>
      <c r="W68" s="226"/>
      <c r="X68" s="231" t="str">
        <f t="shared" si="20"/>
        <v/>
      </c>
      <c r="Y68" s="234">
        <v>3</v>
      </c>
      <c r="Z68" s="226">
        <f t="shared" si="21"/>
        <v>8.6956521739130436E-3</v>
      </c>
      <c r="AA68" s="257">
        <v>1</v>
      </c>
      <c r="AB68" s="226">
        <f t="shared" si="22"/>
        <v>2.5188916876574307E-3</v>
      </c>
      <c r="AC68" s="76">
        <v>1</v>
      </c>
      <c r="AD68" s="94">
        <f t="shared" si="23"/>
        <v>2.6525198938992041E-3</v>
      </c>
      <c r="AE68" s="76">
        <v>1</v>
      </c>
      <c r="AF68" s="96"/>
      <c r="AG68" s="410" t="s">
        <v>547</v>
      </c>
      <c r="AH68" s="133">
        <v>0</v>
      </c>
      <c r="AI68" s="133">
        <v>0</v>
      </c>
      <c r="AJ68" s="133">
        <v>0</v>
      </c>
      <c r="AK68" s="133">
        <v>1</v>
      </c>
    </row>
    <row r="69" spans="1:37" s="77" customFormat="1" x14ac:dyDescent="0.2">
      <c r="A69" s="76" t="s">
        <v>548</v>
      </c>
      <c r="B69" s="76" t="s">
        <v>549</v>
      </c>
      <c r="C69" s="76" t="s">
        <v>545</v>
      </c>
      <c r="D69" s="76" t="s">
        <v>546</v>
      </c>
      <c r="E69" s="225">
        <v>449</v>
      </c>
      <c r="F69" s="223">
        <v>531</v>
      </c>
      <c r="G69" s="223">
        <v>491</v>
      </c>
      <c r="H69" s="224">
        <v>465</v>
      </c>
      <c r="I69" s="225">
        <v>241</v>
      </c>
      <c r="J69" s="223">
        <v>205</v>
      </c>
      <c r="K69" s="226">
        <f t="shared" si="13"/>
        <v>0.45657015590200445</v>
      </c>
      <c r="L69" s="230" t="str">
        <f t="shared" si="14"/>
        <v>41.1% - 50.3%</v>
      </c>
      <c r="M69" s="223">
        <v>277</v>
      </c>
      <c r="N69" s="223">
        <v>252</v>
      </c>
      <c r="O69" s="226">
        <f t="shared" si="15"/>
        <v>0.47457627118644069</v>
      </c>
      <c r="P69" s="230" t="str">
        <f t="shared" si="16"/>
        <v>43.2% - 51.7%</v>
      </c>
      <c r="Q69" s="223">
        <v>237</v>
      </c>
      <c r="R69" s="223">
        <v>251</v>
      </c>
      <c r="S69" s="226">
        <f t="shared" si="17"/>
        <v>0.51120162932790225</v>
      </c>
      <c r="T69" s="230" t="str">
        <f t="shared" si="18"/>
        <v>46.7% - 55.5%</v>
      </c>
      <c r="U69" s="223">
        <v>243</v>
      </c>
      <c r="V69" s="223">
        <v>220</v>
      </c>
      <c r="W69" s="226">
        <f t="shared" si="19"/>
        <v>0.4731182795698925</v>
      </c>
      <c r="X69" s="231" t="str">
        <f t="shared" si="20"/>
        <v>42.8% - 51.9%</v>
      </c>
      <c r="Y69" s="234">
        <v>3</v>
      </c>
      <c r="Z69" s="226">
        <f t="shared" si="21"/>
        <v>6.6815144766146995E-3</v>
      </c>
      <c r="AA69" s="257">
        <v>2</v>
      </c>
      <c r="AB69" s="226">
        <f t="shared" si="22"/>
        <v>3.766478342749529E-3</v>
      </c>
      <c r="AC69" s="76">
        <v>3</v>
      </c>
      <c r="AD69" s="94">
        <f t="shared" si="23"/>
        <v>6.1099796334012219E-3</v>
      </c>
      <c r="AE69" s="76">
        <v>2</v>
      </c>
      <c r="AF69" s="96">
        <f t="shared" si="24"/>
        <v>4.3010752688172043E-3</v>
      </c>
      <c r="AG69" s="410" t="s">
        <v>550</v>
      </c>
      <c r="AH69" s="133">
        <v>0</v>
      </c>
      <c r="AI69" s="133">
        <v>0</v>
      </c>
      <c r="AJ69" s="133">
        <v>0</v>
      </c>
      <c r="AK69" s="133">
        <v>0</v>
      </c>
    </row>
    <row r="70" spans="1:37" s="77" customFormat="1" x14ac:dyDescent="0.2">
      <c r="A70" s="76" t="s">
        <v>551</v>
      </c>
      <c r="B70" s="76" t="s">
        <v>552</v>
      </c>
      <c r="C70" s="76" t="s">
        <v>545</v>
      </c>
      <c r="D70" s="76" t="s">
        <v>546</v>
      </c>
      <c r="E70" s="225">
        <v>1405</v>
      </c>
      <c r="F70" s="223">
        <v>1511</v>
      </c>
      <c r="G70" s="223">
        <v>1474</v>
      </c>
      <c r="H70" s="224">
        <v>1444</v>
      </c>
      <c r="I70" s="225">
        <v>627</v>
      </c>
      <c r="J70" s="223">
        <v>777</v>
      </c>
      <c r="K70" s="226">
        <f t="shared" si="13"/>
        <v>0.55302491103202844</v>
      </c>
      <c r="L70" s="230" t="str">
        <f t="shared" si="14"/>
        <v>52.7% - 57.9%</v>
      </c>
      <c r="M70" s="223">
        <v>680</v>
      </c>
      <c r="N70" s="223">
        <v>831</v>
      </c>
      <c r="O70" s="226">
        <f t="shared" si="15"/>
        <v>0.54996690933156844</v>
      </c>
      <c r="P70" s="230" t="str">
        <f t="shared" si="16"/>
        <v>52.5% - 57.5%</v>
      </c>
      <c r="Q70" s="223">
        <v>675</v>
      </c>
      <c r="R70" s="223">
        <v>799</v>
      </c>
      <c r="S70" s="226">
        <f t="shared" si="17"/>
        <v>0.54206241519674359</v>
      </c>
      <c r="T70" s="230" t="str">
        <f t="shared" si="18"/>
        <v>51.7% - 56.7%</v>
      </c>
      <c r="U70" s="223">
        <v>703</v>
      </c>
      <c r="V70" s="223">
        <v>741</v>
      </c>
      <c r="W70" s="226">
        <f t="shared" si="19"/>
        <v>0.51315789473684215</v>
      </c>
      <c r="X70" s="231" t="str">
        <f t="shared" si="20"/>
        <v>48.7% - 53.9%</v>
      </c>
      <c r="Y70" s="234">
        <v>1</v>
      </c>
      <c r="Z70" s="226">
        <f t="shared" si="21"/>
        <v>7.1174377224199293E-4</v>
      </c>
      <c r="AA70" s="257">
        <v>0</v>
      </c>
      <c r="AB70" s="226">
        <f t="shared" si="22"/>
        <v>0</v>
      </c>
      <c r="AC70" s="76">
        <v>0</v>
      </c>
      <c r="AD70" s="94">
        <f t="shared" si="23"/>
        <v>0</v>
      </c>
      <c r="AE70" s="76">
        <v>0</v>
      </c>
      <c r="AF70" s="96">
        <f t="shared" si="24"/>
        <v>0</v>
      </c>
      <c r="AG70" s="410" t="s">
        <v>553</v>
      </c>
      <c r="AH70" s="133">
        <v>0</v>
      </c>
      <c r="AI70" s="133">
        <v>0</v>
      </c>
      <c r="AJ70" s="133">
        <v>0</v>
      </c>
      <c r="AK70" s="133">
        <v>0</v>
      </c>
    </row>
    <row r="71" spans="1:37" s="77" customFormat="1" x14ac:dyDescent="0.2">
      <c r="A71" s="76" t="s">
        <v>554</v>
      </c>
      <c r="B71" s="76" t="s">
        <v>555</v>
      </c>
      <c r="C71" s="76" t="s">
        <v>545</v>
      </c>
      <c r="D71" s="76" t="s">
        <v>546</v>
      </c>
      <c r="E71" s="225">
        <v>415</v>
      </c>
      <c r="F71" s="223">
        <v>421</v>
      </c>
      <c r="G71" s="223">
        <v>394</v>
      </c>
      <c r="H71" s="224">
        <v>393</v>
      </c>
      <c r="I71" s="225">
        <v>214</v>
      </c>
      <c r="J71" s="223">
        <v>200</v>
      </c>
      <c r="K71" s="226">
        <f t="shared" si="13"/>
        <v>0.48192771084337349</v>
      </c>
      <c r="L71" s="230" t="str">
        <f t="shared" si="14"/>
        <v>43.4% - 53.0%</v>
      </c>
      <c r="M71" s="223">
        <v>192</v>
      </c>
      <c r="N71" s="223">
        <v>229</v>
      </c>
      <c r="O71" s="226">
        <f t="shared" si="15"/>
        <v>0.5439429928741093</v>
      </c>
      <c r="P71" s="230" t="str">
        <f t="shared" si="16"/>
        <v>49.6% - 59.1%</v>
      </c>
      <c r="Q71" s="223">
        <v>221</v>
      </c>
      <c r="R71" s="223">
        <v>173</v>
      </c>
      <c r="S71" s="226">
        <f t="shared" si="17"/>
        <v>0.43908629441624364</v>
      </c>
      <c r="T71" s="230" t="str">
        <f t="shared" si="18"/>
        <v>39.1% - 48.8%</v>
      </c>
      <c r="U71" s="223">
        <v>192</v>
      </c>
      <c r="V71" s="223">
        <v>201</v>
      </c>
      <c r="W71" s="226">
        <f t="shared" si="19"/>
        <v>0.51145038167938928</v>
      </c>
      <c r="X71" s="231" t="str">
        <f t="shared" si="20"/>
        <v>46.2% - 56.1%</v>
      </c>
      <c r="Y71" s="234">
        <v>1</v>
      </c>
      <c r="Z71" s="226">
        <f t="shared" si="21"/>
        <v>2.4096385542168677E-3</v>
      </c>
      <c r="AA71" s="257">
        <v>0</v>
      </c>
      <c r="AB71" s="226">
        <f t="shared" si="22"/>
        <v>0</v>
      </c>
      <c r="AC71" s="76">
        <v>0</v>
      </c>
      <c r="AD71" s="94">
        <f t="shared" si="23"/>
        <v>0</v>
      </c>
      <c r="AE71" s="76">
        <v>0</v>
      </c>
      <c r="AF71" s="96">
        <f t="shared" si="24"/>
        <v>0</v>
      </c>
      <c r="AG71" s="410" t="s">
        <v>556</v>
      </c>
      <c r="AH71" s="133">
        <v>0</v>
      </c>
      <c r="AI71" s="133">
        <v>0</v>
      </c>
      <c r="AJ71" s="133">
        <v>0</v>
      </c>
      <c r="AK71" s="133">
        <v>0</v>
      </c>
    </row>
    <row r="72" spans="1:37" s="77" customFormat="1" x14ac:dyDescent="0.2">
      <c r="A72" s="76" t="s">
        <v>557</v>
      </c>
      <c r="B72" s="76" t="s">
        <v>558</v>
      </c>
      <c r="C72" s="76" t="s">
        <v>545</v>
      </c>
      <c r="D72" s="76" t="s">
        <v>546</v>
      </c>
      <c r="E72" s="225">
        <v>276</v>
      </c>
      <c r="F72" s="223">
        <v>266</v>
      </c>
      <c r="G72" s="223">
        <v>239</v>
      </c>
      <c r="H72" s="224">
        <v>265</v>
      </c>
      <c r="I72" s="225">
        <v>92</v>
      </c>
      <c r="J72" s="223">
        <v>184</v>
      </c>
      <c r="K72" s="226">
        <f t="shared" si="13"/>
        <v>0.66666666666666663</v>
      </c>
      <c r="L72" s="230" t="str">
        <f t="shared" si="14"/>
        <v>60.9% - 72.0%</v>
      </c>
      <c r="M72" s="223">
        <v>82</v>
      </c>
      <c r="N72" s="223">
        <v>181</v>
      </c>
      <c r="O72" s="226">
        <f t="shared" si="15"/>
        <v>0.68045112781954886</v>
      </c>
      <c r="P72" s="230" t="str">
        <f t="shared" si="16"/>
        <v>62.2% - 73.4%</v>
      </c>
      <c r="Q72" s="223">
        <v>81</v>
      </c>
      <c r="R72" s="223">
        <v>158</v>
      </c>
      <c r="S72" s="226">
        <f t="shared" si="17"/>
        <v>0.66108786610878656</v>
      </c>
      <c r="T72" s="230" t="str">
        <f t="shared" si="18"/>
        <v>59.9% - 71.8%</v>
      </c>
      <c r="U72" s="223">
        <v>100</v>
      </c>
      <c r="V72" s="223">
        <v>164</v>
      </c>
      <c r="W72" s="226">
        <f t="shared" si="19"/>
        <v>0.61886792452830186</v>
      </c>
      <c r="X72" s="231" t="str">
        <f t="shared" si="20"/>
        <v>55.9% - 67.5%</v>
      </c>
      <c r="Y72" s="234">
        <v>0</v>
      </c>
      <c r="Z72" s="226">
        <f t="shared" si="21"/>
        <v>0</v>
      </c>
      <c r="AA72" s="257">
        <v>3</v>
      </c>
      <c r="AB72" s="226">
        <f t="shared" si="22"/>
        <v>1.1278195488721804E-2</v>
      </c>
      <c r="AC72" s="76">
        <v>0</v>
      </c>
      <c r="AD72" s="94">
        <f t="shared" si="23"/>
        <v>0</v>
      </c>
      <c r="AE72" s="76">
        <v>1</v>
      </c>
      <c r="AF72" s="96">
        <f t="shared" si="24"/>
        <v>3.7735849056603774E-3</v>
      </c>
      <c r="AG72" s="410" t="s">
        <v>559</v>
      </c>
      <c r="AH72" s="133">
        <v>0</v>
      </c>
      <c r="AI72" s="133">
        <v>0</v>
      </c>
      <c r="AJ72" s="133">
        <v>0</v>
      </c>
      <c r="AK72" s="133">
        <v>0</v>
      </c>
    </row>
    <row r="73" spans="1:37" s="77" customFormat="1" x14ac:dyDescent="0.2">
      <c r="A73" s="76" t="s">
        <v>560</v>
      </c>
      <c r="B73" s="76" t="s">
        <v>561</v>
      </c>
      <c r="C73" s="76" t="s">
        <v>545</v>
      </c>
      <c r="D73" s="76" t="s">
        <v>546</v>
      </c>
      <c r="E73" s="225">
        <v>514</v>
      </c>
      <c r="F73" s="223">
        <v>552</v>
      </c>
      <c r="G73" s="223">
        <v>529</v>
      </c>
      <c r="H73" s="224">
        <v>478</v>
      </c>
      <c r="I73" s="225">
        <v>212</v>
      </c>
      <c r="J73" s="223">
        <v>300</v>
      </c>
      <c r="K73" s="226">
        <f t="shared" si="13"/>
        <v>0.58365758754863817</v>
      </c>
      <c r="L73" s="230" t="str">
        <f t="shared" si="14"/>
        <v>54.1% - 62.5%</v>
      </c>
      <c r="M73" s="223">
        <v>228</v>
      </c>
      <c r="N73" s="223">
        <v>322</v>
      </c>
      <c r="O73" s="226">
        <f t="shared" si="15"/>
        <v>0.58333333333333337</v>
      </c>
      <c r="P73" s="230" t="str">
        <f t="shared" si="16"/>
        <v>54.2% - 62.4%</v>
      </c>
      <c r="Q73" s="223">
        <v>207</v>
      </c>
      <c r="R73" s="223">
        <v>319</v>
      </c>
      <c r="S73" s="226">
        <f t="shared" si="17"/>
        <v>0.60302457466918713</v>
      </c>
      <c r="T73" s="230" t="str">
        <f t="shared" si="18"/>
        <v>56.1% - 64.4%</v>
      </c>
      <c r="U73" s="223">
        <v>216</v>
      </c>
      <c r="V73" s="223">
        <v>262</v>
      </c>
      <c r="W73" s="226">
        <f t="shared" si="19"/>
        <v>0.54811715481171552</v>
      </c>
      <c r="X73" s="231" t="str">
        <f t="shared" si="20"/>
        <v>50.3% - 59.2%</v>
      </c>
      <c r="Y73" s="234">
        <v>2</v>
      </c>
      <c r="Z73" s="226">
        <f t="shared" si="21"/>
        <v>3.8910505836575876E-3</v>
      </c>
      <c r="AA73" s="257">
        <v>2</v>
      </c>
      <c r="AB73" s="226">
        <f t="shared" si="22"/>
        <v>3.6231884057971015E-3</v>
      </c>
      <c r="AC73" s="76">
        <v>3</v>
      </c>
      <c r="AD73" s="94">
        <f t="shared" si="23"/>
        <v>5.6710775047258983E-3</v>
      </c>
      <c r="AE73" s="76">
        <v>0</v>
      </c>
      <c r="AF73" s="96">
        <f t="shared" si="24"/>
        <v>0</v>
      </c>
      <c r="AG73" s="410" t="s">
        <v>562</v>
      </c>
      <c r="AH73" s="133">
        <v>0</v>
      </c>
      <c r="AI73" s="133">
        <v>0</v>
      </c>
      <c r="AJ73" s="133">
        <v>0</v>
      </c>
      <c r="AK73" s="133">
        <v>0</v>
      </c>
    </row>
    <row r="74" spans="1:37" s="77" customFormat="1" x14ac:dyDescent="0.2">
      <c r="A74" s="76" t="s">
        <v>563</v>
      </c>
      <c r="B74" s="76" t="s">
        <v>564</v>
      </c>
      <c r="C74" s="76" t="s">
        <v>565</v>
      </c>
      <c r="D74" s="76" t="s">
        <v>566</v>
      </c>
      <c r="E74" s="225">
        <v>1174</v>
      </c>
      <c r="F74" s="223">
        <v>1222</v>
      </c>
      <c r="G74" s="223">
        <v>1209</v>
      </c>
      <c r="H74" s="224">
        <v>1135</v>
      </c>
      <c r="I74" s="225">
        <v>383</v>
      </c>
      <c r="J74" s="223">
        <v>783</v>
      </c>
      <c r="K74" s="226">
        <f t="shared" si="13"/>
        <v>0.66695059625212949</v>
      </c>
      <c r="L74" s="230" t="str">
        <f t="shared" si="14"/>
        <v>63.9% - 69.3%</v>
      </c>
      <c r="M74" s="223">
        <v>447</v>
      </c>
      <c r="N74" s="223">
        <v>767</v>
      </c>
      <c r="O74" s="226">
        <f t="shared" si="15"/>
        <v>0.62765957446808507</v>
      </c>
      <c r="P74" s="230" t="str">
        <f t="shared" si="16"/>
        <v>60.0% - 65.4%</v>
      </c>
      <c r="Q74" s="223">
        <v>390</v>
      </c>
      <c r="R74" s="223">
        <v>794</v>
      </c>
      <c r="S74" s="226">
        <f t="shared" si="17"/>
        <v>0.65674110835401156</v>
      </c>
      <c r="T74" s="230" t="str">
        <f t="shared" si="18"/>
        <v>63.0% - 68.3%</v>
      </c>
      <c r="U74" s="223">
        <v>387</v>
      </c>
      <c r="V74" s="223">
        <v>736</v>
      </c>
      <c r="W74" s="226">
        <f t="shared" si="19"/>
        <v>0.6484581497797357</v>
      </c>
      <c r="X74" s="231" t="str">
        <f t="shared" si="20"/>
        <v>62.0% - 67.6%</v>
      </c>
      <c r="Y74" s="234">
        <v>8</v>
      </c>
      <c r="Z74" s="226">
        <f t="shared" si="21"/>
        <v>6.8143100511073255E-3</v>
      </c>
      <c r="AA74" s="257">
        <v>8</v>
      </c>
      <c r="AB74" s="226">
        <f t="shared" si="22"/>
        <v>6.5466448445171853E-3</v>
      </c>
      <c r="AC74" s="76">
        <v>25</v>
      </c>
      <c r="AD74" s="94">
        <f t="shared" si="23"/>
        <v>2.0678246484698098E-2</v>
      </c>
      <c r="AE74" s="76">
        <v>12</v>
      </c>
      <c r="AF74" s="96">
        <f t="shared" si="24"/>
        <v>1.0572687224669603E-2</v>
      </c>
      <c r="AG74" s="410" t="s">
        <v>567</v>
      </c>
      <c r="AH74" s="133">
        <v>0</v>
      </c>
      <c r="AI74" s="133">
        <v>0</v>
      </c>
      <c r="AJ74" s="133">
        <v>0</v>
      </c>
      <c r="AK74" s="133">
        <v>0</v>
      </c>
    </row>
    <row r="75" spans="1:37" s="77" customFormat="1" x14ac:dyDescent="0.2">
      <c r="A75" s="76" t="s">
        <v>568</v>
      </c>
      <c r="B75" s="76" t="s">
        <v>569</v>
      </c>
      <c r="C75" s="76" t="s">
        <v>565</v>
      </c>
      <c r="D75" s="76" t="s">
        <v>566</v>
      </c>
      <c r="E75" s="225">
        <v>546</v>
      </c>
      <c r="F75" s="223">
        <v>588</v>
      </c>
      <c r="G75" s="223">
        <v>604</v>
      </c>
      <c r="H75" s="224">
        <v>525</v>
      </c>
      <c r="I75" s="225">
        <v>165</v>
      </c>
      <c r="J75" s="223">
        <v>381</v>
      </c>
      <c r="K75" s="226">
        <f t="shared" si="13"/>
        <v>0.69780219780219777</v>
      </c>
      <c r="L75" s="230" t="str">
        <f t="shared" si="14"/>
        <v>65.8% - 73.5%</v>
      </c>
      <c r="M75" s="223">
        <v>178</v>
      </c>
      <c r="N75" s="223">
        <v>409</v>
      </c>
      <c r="O75" s="226">
        <f t="shared" si="15"/>
        <v>0.69557823129251706</v>
      </c>
      <c r="P75" s="230" t="str">
        <f t="shared" si="16"/>
        <v>65.7% - 73.1%</v>
      </c>
      <c r="Q75" s="223">
        <v>189</v>
      </c>
      <c r="R75" s="223">
        <v>415</v>
      </c>
      <c r="S75" s="226">
        <f t="shared" si="17"/>
        <v>0.6870860927152318</v>
      </c>
      <c r="T75" s="230" t="str">
        <f t="shared" si="18"/>
        <v>64.9% - 72.3%</v>
      </c>
      <c r="U75" s="223">
        <v>201</v>
      </c>
      <c r="V75" s="223">
        <v>322</v>
      </c>
      <c r="W75" s="226">
        <f t="shared" si="19"/>
        <v>0.61333333333333329</v>
      </c>
      <c r="X75" s="231" t="str">
        <f t="shared" si="20"/>
        <v>57.1% - 65.4%</v>
      </c>
      <c r="Y75" s="234">
        <v>0</v>
      </c>
      <c r="Z75" s="226">
        <f t="shared" si="21"/>
        <v>0</v>
      </c>
      <c r="AA75" s="257">
        <v>1</v>
      </c>
      <c r="AB75" s="226">
        <f t="shared" si="22"/>
        <v>1.7006802721088435E-3</v>
      </c>
      <c r="AC75" s="76">
        <v>0</v>
      </c>
      <c r="AD75" s="94">
        <f t="shared" si="23"/>
        <v>0</v>
      </c>
      <c r="AE75" s="76">
        <v>2</v>
      </c>
      <c r="AF75" s="96">
        <f t="shared" si="24"/>
        <v>3.8095238095238095E-3</v>
      </c>
      <c r="AG75" s="410" t="s">
        <v>570</v>
      </c>
      <c r="AH75" s="133">
        <v>0</v>
      </c>
      <c r="AI75" s="133">
        <v>0</v>
      </c>
      <c r="AJ75" s="133">
        <v>0</v>
      </c>
      <c r="AK75" s="133">
        <v>0</v>
      </c>
    </row>
    <row r="76" spans="1:37" s="77" customFormat="1" x14ac:dyDescent="0.2">
      <c r="A76" s="76" t="s">
        <v>571</v>
      </c>
      <c r="B76" s="76" t="s">
        <v>572</v>
      </c>
      <c r="C76" s="76" t="s">
        <v>565</v>
      </c>
      <c r="D76" s="76" t="s">
        <v>566</v>
      </c>
      <c r="E76" s="225">
        <v>356</v>
      </c>
      <c r="F76" s="223">
        <v>349</v>
      </c>
      <c r="G76" s="223">
        <v>319</v>
      </c>
      <c r="H76" s="224">
        <v>306</v>
      </c>
      <c r="I76" s="225">
        <v>102</v>
      </c>
      <c r="J76" s="223">
        <v>254</v>
      </c>
      <c r="K76" s="226">
        <f t="shared" si="13"/>
        <v>0.7134831460674157</v>
      </c>
      <c r="L76" s="230" t="str">
        <f t="shared" si="14"/>
        <v>66.4% - 75.8%</v>
      </c>
      <c r="M76" s="223">
        <v>105</v>
      </c>
      <c r="N76" s="223">
        <v>239</v>
      </c>
      <c r="O76" s="226">
        <f t="shared" si="15"/>
        <v>0.68481375358166185</v>
      </c>
      <c r="P76" s="230" t="str">
        <f t="shared" si="16"/>
        <v>63.4% - 73.1%</v>
      </c>
      <c r="Q76" s="223">
        <v>78</v>
      </c>
      <c r="R76" s="223">
        <v>239</v>
      </c>
      <c r="S76" s="226">
        <f t="shared" si="17"/>
        <v>0.7492163009404389</v>
      </c>
      <c r="T76" s="230" t="str">
        <f t="shared" si="18"/>
        <v>69.9% - 79.4%</v>
      </c>
      <c r="U76" s="223">
        <v>81</v>
      </c>
      <c r="V76" s="223">
        <v>225</v>
      </c>
      <c r="W76" s="226">
        <f t="shared" si="19"/>
        <v>0.73529411764705888</v>
      </c>
      <c r="X76" s="231" t="str">
        <f t="shared" si="20"/>
        <v>68.3% - 78.2%</v>
      </c>
      <c r="Y76" s="234">
        <v>0</v>
      </c>
      <c r="Z76" s="226">
        <f t="shared" si="21"/>
        <v>0</v>
      </c>
      <c r="AA76" s="257">
        <v>5</v>
      </c>
      <c r="AB76" s="226">
        <f t="shared" si="22"/>
        <v>1.4326647564469915E-2</v>
      </c>
      <c r="AC76" s="76">
        <v>2</v>
      </c>
      <c r="AD76" s="94">
        <f t="shared" si="23"/>
        <v>6.269592476489028E-3</v>
      </c>
      <c r="AE76" s="76">
        <v>0</v>
      </c>
      <c r="AF76" s="96">
        <f t="shared" si="24"/>
        <v>0</v>
      </c>
      <c r="AG76" s="410" t="s">
        <v>573</v>
      </c>
      <c r="AH76" s="133">
        <v>0</v>
      </c>
      <c r="AI76" s="133">
        <v>0</v>
      </c>
      <c r="AJ76" s="133">
        <v>0</v>
      </c>
      <c r="AK76" s="133">
        <v>0</v>
      </c>
    </row>
    <row r="77" spans="1:37" s="77" customFormat="1" x14ac:dyDescent="0.2">
      <c r="A77" s="76" t="s">
        <v>574</v>
      </c>
      <c r="B77" s="76" t="s">
        <v>575</v>
      </c>
      <c r="C77" s="76" t="s">
        <v>565</v>
      </c>
      <c r="D77" s="76" t="s">
        <v>566</v>
      </c>
      <c r="E77" s="225">
        <v>407</v>
      </c>
      <c r="F77" s="223">
        <v>431</v>
      </c>
      <c r="G77" s="223">
        <v>442</v>
      </c>
      <c r="H77" s="224">
        <v>400</v>
      </c>
      <c r="I77" s="225">
        <v>155</v>
      </c>
      <c r="J77" s="223">
        <v>252</v>
      </c>
      <c r="K77" s="226"/>
      <c r="L77" s="230" t="str">
        <f t="shared" si="14"/>
        <v/>
      </c>
      <c r="M77" s="223">
        <v>139</v>
      </c>
      <c r="N77" s="223">
        <v>282</v>
      </c>
      <c r="O77" s="226">
        <f t="shared" si="15"/>
        <v>0.654292343387471</v>
      </c>
      <c r="P77" s="230" t="str">
        <f t="shared" si="16"/>
        <v>60.8% - 69.8%</v>
      </c>
      <c r="Q77" s="223">
        <v>157</v>
      </c>
      <c r="R77" s="223">
        <v>285</v>
      </c>
      <c r="S77" s="226">
        <f t="shared" si="17"/>
        <v>0.64479638009049778</v>
      </c>
      <c r="T77" s="230" t="str">
        <f t="shared" si="18"/>
        <v>59.9% - 68.8%</v>
      </c>
      <c r="U77" s="223">
        <v>123</v>
      </c>
      <c r="V77" s="223">
        <v>274</v>
      </c>
      <c r="W77" s="226"/>
      <c r="X77" s="231" t="str">
        <f t="shared" si="20"/>
        <v/>
      </c>
      <c r="Y77" s="234">
        <v>0</v>
      </c>
      <c r="Z77" s="226"/>
      <c r="AA77" s="257">
        <v>10</v>
      </c>
      <c r="AB77" s="226">
        <f t="shared" si="22"/>
        <v>2.3201856148491878E-2</v>
      </c>
      <c r="AC77" s="76">
        <v>0</v>
      </c>
      <c r="AD77" s="94">
        <f t="shared" si="23"/>
        <v>0</v>
      </c>
      <c r="AE77" s="76">
        <v>3</v>
      </c>
      <c r="AF77" s="96"/>
      <c r="AG77" s="410" t="s">
        <v>576</v>
      </c>
      <c r="AH77" s="133">
        <v>1</v>
      </c>
      <c r="AI77" s="133">
        <v>0</v>
      </c>
      <c r="AJ77" s="133">
        <v>0</v>
      </c>
      <c r="AK77" s="133">
        <v>1</v>
      </c>
    </row>
    <row r="78" spans="1:37" s="77" customFormat="1" x14ac:dyDescent="0.2">
      <c r="A78" s="76" t="s">
        <v>577</v>
      </c>
      <c r="B78" s="76" t="s">
        <v>578</v>
      </c>
      <c r="C78" s="76" t="s">
        <v>565</v>
      </c>
      <c r="D78" s="76" t="s">
        <v>566</v>
      </c>
      <c r="E78" s="225">
        <v>562</v>
      </c>
      <c r="F78" s="223">
        <v>594</v>
      </c>
      <c r="G78" s="223">
        <v>536</v>
      </c>
      <c r="H78" s="224">
        <v>487</v>
      </c>
      <c r="I78" s="225">
        <v>183</v>
      </c>
      <c r="J78" s="223">
        <v>379</v>
      </c>
      <c r="K78" s="226">
        <f t="shared" si="13"/>
        <v>0.67437722419928825</v>
      </c>
      <c r="L78" s="230" t="str">
        <f t="shared" si="14"/>
        <v>63.5% - 71.2%</v>
      </c>
      <c r="M78" s="223">
        <v>170</v>
      </c>
      <c r="N78" s="223">
        <v>418</v>
      </c>
      <c r="O78" s="226">
        <f t="shared" si="15"/>
        <v>0.70370370370370372</v>
      </c>
      <c r="P78" s="230" t="str">
        <f t="shared" si="16"/>
        <v>66.6% - 73.9%</v>
      </c>
      <c r="Q78" s="223">
        <v>176</v>
      </c>
      <c r="R78" s="223">
        <v>355</v>
      </c>
      <c r="S78" s="226">
        <f t="shared" si="17"/>
        <v>0.66231343283582089</v>
      </c>
      <c r="T78" s="230" t="str">
        <f t="shared" si="18"/>
        <v>62.1% - 70.1%</v>
      </c>
      <c r="U78" s="223">
        <v>161</v>
      </c>
      <c r="V78" s="223">
        <v>325</v>
      </c>
      <c r="W78" s="226">
        <f t="shared" si="19"/>
        <v>0.66735112936344965</v>
      </c>
      <c r="X78" s="231" t="str">
        <f t="shared" si="20"/>
        <v>62.4% - 70.8%</v>
      </c>
      <c r="Y78" s="234">
        <v>0</v>
      </c>
      <c r="Z78" s="226">
        <f t="shared" si="21"/>
        <v>0</v>
      </c>
      <c r="AA78" s="257">
        <v>6</v>
      </c>
      <c r="AB78" s="226">
        <f t="shared" si="22"/>
        <v>1.0101010101010102E-2</v>
      </c>
      <c r="AC78" s="76">
        <v>5</v>
      </c>
      <c r="AD78" s="94">
        <f t="shared" si="23"/>
        <v>9.3283582089552231E-3</v>
      </c>
      <c r="AE78" s="76">
        <v>1</v>
      </c>
      <c r="AF78" s="96">
        <f t="shared" si="24"/>
        <v>2.0533880903490761E-3</v>
      </c>
      <c r="AG78" s="410" t="s">
        <v>579</v>
      </c>
      <c r="AH78" s="133">
        <v>0</v>
      </c>
      <c r="AI78" s="133">
        <v>0</v>
      </c>
      <c r="AJ78" s="133">
        <v>0</v>
      </c>
      <c r="AK78" s="133">
        <v>0</v>
      </c>
    </row>
    <row r="79" spans="1:37" s="77" customFormat="1" x14ac:dyDescent="0.2">
      <c r="A79" s="76" t="s">
        <v>580</v>
      </c>
      <c r="B79" s="76" t="s">
        <v>581</v>
      </c>
      <c r="C79" s="76" t="s">
        <v>565</v>
      </c>
      <c r="D79" s="76" t="s">
        <v>566</v>
      </c>
      <c r="E79" s="225">
        <v>648</v>
      </c>
      <c r="F79" s="223">
        <v>687</v>
      </c>
      <c r="G79" s="223">
        <v>679</v>
      </c>
      <c r="H79" s="224">
        <v>658</v>
      </c>
      <c r="I79" s="225">
        <v>214</v>
      </c>
      <c r="J79" s="223">
        <v>434</v>
      </c>
      <c r="K79" s="226">
        <f t="shared" si="13"/>
        <v>0.66975308641975306</v>
      </c>
      <c r="L79" s="230" t="str">
        <f t="shared" si="14"/>
        <v>63.3% - 70.5%</v>
      </c>
      <c r="M79" s="223">
        <v>219</v>
      </c>
      <c r="N79" s="223">
        <v>463</v>
      </c>
      <c r="O79" s="226">
        <f t="shared" si="15"/>
        <v>0.67394468704512378</v>
      </c>
      <c r="P79" s="230" t="str">
        <f t="shared" si="16"/>
        <v>63.8% - 70.8%</v>
      </c>
      <c r="Q79" s="223">
        <v>224</v>
      </c>
      <c r="R79" s="223">
        <v>453</v>
      </c>
      <c r="S79" s="226">
        <f t="shared" si="17"/>
        <v>0.66715758468335784</v>
      </c>
      <c r="T79" s="230" t="str">
        <f t="shared" si="18"/>
        <v>63.1% - 70.2%</v>
      </c>
      <c r="U79" s="223">
        <v>208</v>
      </c>
      <c r="V79" s="223">
        <v>446</v>
      </c>
      <c r="W79" s="226">
        <f t="shared" si="19"/>
        <v>0.67781155015197569</v>
      </c>
      <c r="X79" s="231" t="str">
        <f t="shared" si="20"/>
        <v>64.1% - 71.2%</v>
      </c>
      <c r="Y79" s="234">
        <v>0</v>
      </c>
      <c r="Z79" s="226">
        <f t="shared" si="21"/>
        <v>0</v>
      </c>
      <c r="AA79" s="257">
        <v>5</v>
      </c>
      <c r="AB79" s="226">
        <f t="shared" si="22"/>
        <v>7.2780203784570596E-3</v>
      </c>
      <c r="AC79" s="76">
        <v>2</v>
      </c>
      <c r="AD79" s="94">
        <f t="shared" si="23"/>
        <v>2.9455081001472753E-3</v>
      </c>
      <c r="AE79" s="76">
        <v>4</v>
      </c>
      <c r="AF79" s="96">
        <f t="shared" si="24"/>
        <v>6.0790273556231003E-3</v>
      </c>
      <c r="AG79" s="410" t="s">
        <v>582</v>
      </c>
      <c r="AH79" s="133">
        <v>0</v>
      </c>
      <c r="AI79" s="133">
        <v>0</v>
      </c>
      <c r="AJ79" s="133">
        <v>0</v>
      </c>
      <c r="AK79" s="133">
        <v>0</v>
      </c>
    </row>
    <row r="80" spans="1:37" s="77" customFormat="1" x14ac:dyDescent="0.2">
      <c r="A80" s="76" t="s">
        <v>583</v>
      </c>
      <c r="B80" s="76" t="s">
        <v>584</v>
      </c>
      <c r="C80" s="76" t="s">
        <v>565</v>
      </c>
      <c r="D80" s="76" t="s">
        <v>566</v>
      </c>
      <c r="E80" s="225">
        <v>385</v>
      </c>
      <c r="F80" s="223">
        <v>364</v>
      </c>
      <c r="G80" s="223">
        <v>409</v>
      </c>
      <c r="H80" s="224">
        <v>391</v>
      </c>
      <c r="I80" s="225">
        <v>168</v>
      </c>
      <c r="J80" s="223">
        <v>217</v>
      </c>
      <c r="K80" s="226">
        <f t="shared" si="13"/>
        <v>0.5636363636363636</v>
      </c>
      <c r="L80" s="230" t="str">
        <f t="shared" si="14"/>
        <v>51.4% - 61.2%</v>
      </c>
      <c r="M80" s="223">
        <v>172</v>
      </c>
      <c r="N80" s="223">
        <v>190</v>
      </c>
      <c r="O80" s="226">
        <f t="shared" si="15"/>
        <v>0.52197802197802201</v>
      </c>
      <c r="P80" s="230" t="str">
        <f t="shared" si="16"/>
        <v>47.1% - 57.3%</v>
      </c>
      <c r="Q80" s="223">
        <v>193</v>
      </c>
      <c r="R80" s="223">
        <v>216</v>
      </c>
      <c r="S80" s="226">
        <f t="shared" si="17"/>
        <v>0.52811735941320292</v>
      </c>
      <c r="T80" s="230" t="str">
        <f t="shared" si="18"/>
        <v>48.0% - 57.6%</v>
      </c>
      <c r="U80" s="223">
        <v>193</v>
      </c>
      <c r="V80" s="223">
        <v>198</v>
      </c>
      <c r="W80" s="226">
        <f t="shared" si="19"/>
        <v>0.50639386189258317</v>
      </c>
      <c r="X80" s="231" t="str">
        <f t="shared" si="20"/>
        <v>45.7% - 55.6%</v>
      </c>
      <c r="Y80" s="234">
        <v>0</v>
      </c>
      <c r="Z80" s="226">
        <f t="shared" si="21"/>
        <v>0</v>
      </c>
      <c r="AA80" s="257">
        <v>2</v>
      </c>
      <c r="AB80" s="226">
        <f t="shared" si="22"/>
        <v>5.4945054945054949E-3</v>
      </c>
      <c r="AC80" s="76">
        <v>0</v>
      </c>
      <c r="AD80" s="94">
        <f t="shared" si="23"/>
        <v>0</v>
      </c>
      <c r="AE80" s="76">
        <v>0</v>
      </c>
      <c r="AF80" s="96">
        <f t="shared" si="24"/>
        <v>0</v>
      </c>
      <c r="AG80" s="410" t="s">
        <v>585</v>
      </c>
      <c r="AH80" s="133">
        <v>0</v>
      </c>
      <c r="AI80" s="133">
        <v>0</v>
      </c>
      <c r="AJ80" s="133">
        <v>0</v>
      </c>
      <c r="AK80" s="133">
        <v>0</v>
      </c>
    </row>
    <row r="81" spans="1:37" s="77" customFormat="1" x14ac:dyDescent="0.2">
      <c r="A81" s="76" t="s">
        <v>586</v>
      </c>
      <c r="B81" s="76" t="s">
        <v>587</v>
      </c>
      <c r="C81" s="76" t="s">
        <v>565</v>
      </c>
      <c r="D81" s="76" t="s">
        <v>566</v>
      </c>
      <c r="E81" s="225">
        <v>662</v>
      </c>
      <c r="F81" s="223">
        <v>707</v>
      </c>
      <c r="G81" s="223">
        <v>679</v>
      </c>
      <c r="H81" s="224">
        <v>660</v>
      </c>
      <c r="I81" s="225">
        <v>270</v>
      </c>
      <c r="J81" s="223">
        <v>392</v>
      </c>
      <c r="K81" s="226">
        <f t="shared" si="13"/>
        <v>0.59214501510574014</v>
      </c>
      <c r="L81" s="230" t="str">
        <f t="shared" si="14"/>
        <v>55.4% - 62.9%</v>
      </c>
      <c r="M81" s="223">
        <v>282</v>
      </c>
      <c r="N81" s="223">
        <v>423</v>
      </c>
      <c r="O81" s="226">
        <f t="shared" si="15"/>
        <v>0.59830268741159831</v>
      </c>
      <c r="P81" s="230" t="str">
        <f t="shared" si="16"/>
        <v>56.2% - 63.4%</v>
      </c>
      <c r="Q81" s="223">
        <v>300</v>
      </c>
      <c r="R81" s="223">
        <v>379</v>
      </c>
      <c r="S81" s="226">
        <f t="shared" si="17"/>
        <v>0.5581737849779087</v>
      </c>
      <c r="T81" s="230" t="str">
        <f t="shared" si="18"/>
        <v>52.1% - 59.5%</v>
      </c>
      <c r="U81" s="223">
        <v>296</v>
      </c>
      <c r="V81" s="223">
        <v>364</v>
      </c>
      <c r="W81" s="226">
        <f t="shared" si="19"/>
        <v>0.55151515151515151</v>
      </c>
      <c r="X81" s="231" t="str">
        <f t="shared" si="20"/>
        <v>51.3% - 58.9%</v>
      </c>
      <c r="Y81" s="234">
        <v>0</v>
      </c>
      <c r="Z81" s="226">
        <f t="shared" si="21"/>
        <v>0</v>
      </c>
      <c r="AA81" s="257">
        <v>2</v>
      </c>
      <c r="AB81" s="226">
        <f t="shared" si="22"/>
        <v>2.828854314002829E-3</v>
      </c>
      <c r="AC81" s="76">
        <v>0</v>
      </c>
      <c r="AD81" s="94">
        <f t="shared" si="23"/>
        <v>0</v>
      </c>
      <c r="AE81" s="76">
        <v>0</v>
      </c>
      <c r="AF81" s="96">
        <f t="shared" si="24"/>
        <v>0</v>
      </c>
      <c r="AG81" s="410" t="s">
        <v>588</v>
      </c>
      <c r="AH81" s="133">
        <v>0</v>
      </c>
      <c r="AI81" s="133">
        <v>0</v>
      </c>
      <c r="AJ81" s="133">
        <v>0</v>
      </c>
      <c r="AK81" s="133">
        <v>0</v>
      </c>
    </row>
    <row r="82" spans="1:37" s="77" customFormat="1" x14ac:dyDescent="0.2">
      <c r="A82" s="76" t="s">
        <v>589</v>
      </c>
      <c r="B82" s="76" t="s">
        <v>590</v>
      </c>
      <c r="C82" s="76" t="s">
        <v>591</v>
      </c>
      <c r="D82" s="76" t="s">
        <v>592</v>
      </c>
      <c r="E82" s="225">
        <v>690</v>
      </c>
      <c r="F82" s="223">
        <v>711</v>
      </c>
      <c r="G82" s="223">
        <v>676</v>
      </c>
      <c r="H82" s="224">
        <v>627</v>
      </c>
      <c r="I82" s="225">
        <v>183</v>
      </c>
      <c r="J82" s="223">
        <v>493</v>
      </c>
      <c r="K82" s="226">
        <f t="shared" si="13"/>
        <v>0.71449275362318843</v>
      </c>
      <c r="L82" s="230" t="str">
        <f t="shared" si="14"/>
        <v>68.0% - 74.7%</v>
      </c>
      <c r="M82" s="223">
        <v>188</v>
      </c>
      <c r="N82" s="223">
        <v>507</v>
      </c>
      <c r="O82" s="226">
        <f t="shared" si="15"/>
        <v>0.71308016877637126</v>
      </c>
      <c r="P82" s="230" t="str">
        <f t="shared" si="16"/>
        <v>67.9% - 74.5%</v>
      </c>
      <c r="Q82" s="223">
        <v>183</v>
      </c>
      <c r="R82" s="223">
        <v>472</v>
      </c>
      <c r="S82" s="226">
        <f t="shared" si="17"/>
        <v>0.69822485207100593</v>
      </c>
      <c r="T82" s="230" t="str">
        <f t="shared" si="18"/>
        <v>66.3% - 73.2%</v>
      </c>
      <c r="U82" s="223">
        <v>161</v>
      </c>
      <c r="V82" s="223">
        <v>444</v>
      </c>
      <c r="W82" s="226">
        <f t="shared" si="19"/>
        <v>0.70813397129186606</v>
      </c>
      <c r="X82" s="231" t="str">
        <f t="shared" si="20"/>
        <v>67.1% - 74.2%</v>
      </c>
      <c r="Y82" s="234">
        <v>14</v>
      </c>
      <c r="Z82" s="226">
        <f t="shared" si="21"/>
        <v>2.0289855072463767E-2</v>
      </c>
      <c r="AA82" s="257">
        <v>16</v>
      </c>
      <c r="AB82" s="226">
        <f t="shared" si="22"/>
        <v>2.2503516174402251E-2</v>
      </c>
      <c r="AC82" s="76">
        <v>21</v>
      </c>
      <c r="AD82" s="94">
        <f t="shared" si="23"/>
        <v>3.1065088757396449E-2</v>
      </c>
      <c r="AE82" s="76">
        <v>22</v>
      </c>
      <c r="AF82" s="96">
        <f t="shared" si="24"/>
        <v>3.5087719298245612E-2</v>
      </c>
      <c r="AG82" s="410" t="s">
        <v>593</v>
      </c>
      <c r="AH82" s="133">
        <v>0</v>
      </c>
      <c r="AI82" s="133">
        <v>0</v>
      </c>
      <c r="AJ82" s="133">
        <v>0</v>
      </c>
      <c r="AK82" s="133">
        <v>0</v>
      </c>
    </row>
    <row r="83" spans="1:37" s="77" customFormat="1" x14ac:dyDescent="0.2">
      <c r="A83" s="76" t="s">
        <v>594</v>
      </c>
      <c r="B83" s="76" t="s">
        <v>595</v>
      </c>
      <c r="C83" s="76" t="s">
        <v>591</v>
      </c>
      <c r="D83" s="76" t="s">
        <v>592</v>
      </c>
      <c r="E83" s="225">
        <v>347</v>
      </c>
      <c r="F83" s="223">
        <v>324</v>
      </c>
      <c r="G83" s="223">
        <v>304</v>
      </c>
      <c r="H83" s="224">
        <v>291</v>
      </c>
      <c r="I83" s="225">
        <v>86</v>
      </c>
      <c r="J83" s="223">
        <v>260</v>
      </c>
      <c r="K83" s="226">
        <f t="shared" si="13"/>
        <v>0.74927953890489918</v>
      </c>
      <c r="L83" s="230" t="str">
        <f t="shared" si="14"/>
        <v>70.1% - 79.2%</v>
      </c>
      <c r="M83" s="223">
        <v>78</v>
      </c>
      <c r="N83" s="223">
        <v>240</v>
      </c>
      <c r="O83" s="226">
        <f t="shared" si="15"/>
        <v>0.7407407407407407</v>
      </c>
      <c r="P83" s="230" t="str">
        <f t="shared" si="16"/>
        <v>69.0% - 78.5%</v>
      </c>
      <c r="Q83" s="223">
        <v>76</v>
      </c>
      <c r="R83" s="223">
        <v>225</v>
      </c>
      <c r="S83" s="226">
        <f t="shared" si="17"/>
        <v>0.74013157894736847</v>
      </c>
      <c r="T83" s="230" t="str">
        <f t="shared" si="18"/>
        <v>68.8% - 78.6%</v>
      </c>
      <c r="U83" s="223">
        <v>61</v>
      </c>
      <c r="V83" s="223">
        <v>226</v>
      </c>
      <c r="W83" s="226">
        <f t="shared" si="19"/>
        <v>0.7766323024054983</v>
      </c>
      <c r="X83" s="231" t="str">
        <f t="shared" si="20"/>
        <v>72.5% - 82.1%</v>
      </c>
      <c r="Y83" s="234">
        <v>1</v>
      </c>
      <c r="Z83" s="226">
        <f t="shared" si="21"/>
        <v>2.881844380403458E-3</v>
      </c>
      <c r="AA83" s="257">
        <v>6</v>
      </c>
      <c r="AB83" s="226">
        <f t="shared" si="22"/>
        <v>1.8518518518518517E-2</v>
      </c>
      <c r="AC83" s="76">
        <v>3</v>
      </c>
      <c r="AD83" s="94">
        <f t="shared" si="23"/>
        <v>9.8684210526315784E-3</v>
      </c>
      <c r="AE83" s="76">
        <v>4</v>
      </c>
      <c r="AF83" s="96">
        <f t="shared" si="24"/>
        <v>1.3745704467353952E-2</v>
      </c>
      <c r="AG83" s="410" t="s">
        <v>596</v>
      </c>
      <c r="AH83" s="133">
        <v>0</v>
      </c>
      <c r="AI83" s="133">
        <v>0</v>
      </c>
      <c r="AJ83" s="133">
        <v>0</v>
      </c>
      <c r="AK83" s="133">
        <v>0</v>
      </c>
    </row>
    <row r="84" spans="1:37" s="77" customFormat="1" x14ac:dyDescent="0.2">
      <c r="A84" s="76" t="s">
        <v>597</v>
      </c>
      <c r="B84" s="76" t="s">
        <v>598</v>
      </c>
      <c r="C84" s="76" t="s">
        <v>591</v>
      </c>
      <c r="D84" s="76" t="s">
        <v>592</v>
      </c>
      <c r="E84" s="225">
        <v>332</v>
      </c>
      <c r="F84" s="223">
        <v>357</v>
      </c>
      <c r="G84" s="223">
        <v>326</v>
      </c>
      <c r="H84" s="224">
        <v>342</v>
      </c>
      <c r="I84" s="225">
        <v>54</v>
      </c>
      <c r="J84" s="223">
        <v>276</v>
      </c>
      <c r="K84" s="226">
        <f t="shared" si="13"/>
        <v>0.83132530120481929</v>
      </c>
      <c r="L84" s="230" t="str">
        <f t="shared" si="14"/>
        <v>78.7% - 86.8%</v>
      </c>
      <c r="M84" s="223">
        <v>64</v>
      </c>
      <c r="N84" s="223">
        <v>291</v>
      </c>
      <c r="O84" s="226">
        <f t="shared" si="15"/>
        <v>0.81512605042016806</v>
      </c>
      <c r="P84" s="230" t="str">
        <f t="shared" si="16"/>
        <v>77.2% - 85.2%</v>
      </c>
      <c r="Q84" s="223">
        <v>59</v>
      </c>
      <c r="R84" s="223">
        <v>264</v>
      </c>
      <c r="S84" s="226">
        <f t="shared" si="17"/>
        <v>0.80981595092024539</v>
      </c>
      <c r="T84" s="230" t="str">
        <f t="shared" si="18"/>
        <v>76.4% - 84.9%</v>
      </c>
      <c r="U84" s="223">
        <v>57</v>
      </c>
      <c r="V84" s="223">
        <v>280</v>
      </c>
      <c r="W84" s="226">
        <f t="shared" si="19"/>
        <v>0.81871345029239762</v>
      </c>
      <c r="X84" s="231" t="str">
        <f t="shared" si="20"/>
        <v>77.4% - 85.6%</v>
      </c>
      <c r="Y84" s="234">
        <v>2</v>
      </c>
      <c r="Z84" s="226">
        <f t="shared" si="21"/>
        <v>6.024096385542169E-3</v>
      </c>
      <c r="AA84" s="257">
        <v>2</v>
      </c>
      <c r="AB84" s="226">
        <f t="shared" si="22"/>
        <v>5.6022408963585435E-3</v>
      </c>
      <c r="AC84" s="76">
        <v>3</v>
      </c>
      <c r="AD84" s="94">
        <f t="shared" si="23"/>
        <v>9.202453987730062E-3</v>
      </c>
      <c r="AE84" s="76">
        <v>5</v>
      </c>
      <c r="AF84" s="96">
        <f t="shared" si="24"/>
        <v>1.4619883040935672E-2</v>
      </c>
      <c r="AG84" s="410" t="s">
        <v>599</v>
      </c>
      <c r="AH84" s="133">
        <v>0</v>
      </c>
      <c r="AI84" s="133">
        <v>0</v>
      </c>
      <c r="AJ84" s="133">
        <v>0</v>
      </c>
      <c r="AK84" s="133">
        <v>0</v>
      </c>
    </row>
    <row r="85" spans="1:37" s="77" customFormat="1" x14ac:dyDescent="0.2">
      <c r="A85" s="76" t="s">
        <v>600</v>
      </c>
      <c r="B85" s="76" t="s">
        <v>601</v>
      </c>
      <c r="C85" s="76" t="s">
        <v>591</v>
      </c>
      <c r="D85" s="76" t="s">
        <v>592</v>
      </c>
      <c r="E85" s="225">
        <v>927</v>
      </c>
      <c r="F85" s="223">
        <v>892</v>
      </c>
      <c r="G85" s="223">
        <v>937</v>
      </c>
      <c r="H85" s="224">
        <v>879</v>
      </c>
      <c r="I85" s="225">
        <v>342</v>
      </c>
      <c r="J85" s="223">
        <v>585</v>
      </c>
      <c r="K85" s="226">
        <f t="shared" si="13"/>
        <v>0.6310679611650486</v>
      </c>
      <c r="L85" s="230" t="str">
        <f t="shared" si="14"/>
        <v>60.0% - 66.2%</v>
      </c>
      <c r="M85" s="223">
        <v>334</v>
      </c>
      <c r="N85" s="223">
        <v>558</v>
      </c>
      <c r="O85" s="226">
        <f t="shared" si="15"/>
        <v>0.62556053811659196</v>
      </c>
      <c r="P85" s="230" t="str">
        <f t="shared" si="16"/>
        <v>59.3% - 65.7%</v>
      </c>
      <c r="Q85" s="223">
        <v>374</v>
      </c>
      <c r="R85" s="223">
        <v>563</v>
      </c>
      <c r="S85" s="226">
        <f t="shared" si="17"/>
        <v>0.60085378868729988</v>
      </c>
      <c r="T85" s="230" t="str">
        <f t="shared" si="18"/>
        <v>56.9% - 63.2%</v>
      </c>
      <c r="U85" s="223">
        <v>347</v>
      </c>
      <c r="V85" s="223">
        <v>528</v>
      </c>
      <c r="W85" s="226">
        <f t="shared" si="19"/>
        <v>0.60068259385665534</v>
      </c>
      <c r="X85" s="231" t="str">
        <f t="shared" si="20"/>
        <v>56.8% - 63.3%</v>
      </c>
      <c r="Y85" s="234">
        <v>0</v>
      </c>
      <c r="Z85" s="226">
        <f t="shared" si="21"/>
        <v>0</v>
      </c>
      <c r="AA85" s="257">
        <v>0</v>
      </c>
      <c r="AB85" s="226">
        <f t="shared" si="22"/>
        <v>0</v>
      </c>
      <c r="AC85" s="76">
        <v>0</v>
      </c>
      <c r="AD85" s="94">
        <f t="shared" si="23"/>
        <v>0</v>
      </c>
      <c r="AE85" s="76">
        <v>4</v>
      </c>
      <c r="AF85" s="96">
        <f t="shared" si="24"/>
        <v>4.5506257110352671E-3</v>
      </c>
      <c r="AG85" s="410" t="s">
        <v>602</v>
      </c>
      <c r="AH85" s="133">
        <v>0</v>
      </c>
      <c r="AI85" s="133">
        <v>0</v>
      </c>
      <c r="AJ85" s="133">
        <v>0</v>
      </c>
      <c r="AK85" s="133">
        <v>0</v>
      </c>
    </row>
    <row r="86" spans="1:37" s="77" customFormat="1" x14ac:dyDescent="0.2">
      <c r="A86" s="76" t="s">
        <v>603</v>
      </c>
      <c r="B86" s="76" t="s">
        <v>604</v>
      </c>
      <c r="C86" s="76" t="s">
        <v>591</v>
      </c>
      <c r="D86" s="76" t="s">
        <v>592</v>
      </c>
      <c r="E86" s="225">
        <v>459</v>
      </c>
      <c r="F86" s="223">
        <v>500</v>
      </c>
      <c r="G86" s="223">
        <v>525</v>
      </c>
      <c r="H86" s="224">
        <v>498</v>
      </c>
      <c r="I86" s="225">
        <v>173</v>
      </c>
      <c r="J86" s="223">
        <v>278</v>
      </c>
      <c r="K86" s="226">
        <f t="shared" si="13"/>
        <v>0.60566448801742923</v>
      </c>
      <c r="L86" s="230" t="str">
        <f t="shared" si="14"/>
        <v>56.0% - 64.9%</v>
      </c>
      <c r="M86" s="223">
        <v>193</v>
      </c>
      <c r="N86" s="223">
        <v>298</v>
      </c>
      <c r="O86" s="226">
        <f t="shared" si="15"/>
        <v>0.59599999999999997</v>
      </c>
      <c r="P86" s="230" t="str">
        <f t="shared" si="16"/>
        <v>55.2% - 63.8%</v>
      </c>
      <c r="Q86" s="223">
        <v>196</v>
      </c>
      <c r="R86" s="223">
        <v>322</v>
      </c>
      <c r="S86" s="226">
        <f t="shared" si="17"/>
        <v>0.61333333333333329</v>
      </c>
      <c r="T86" s="230" t="str">
        <f t="shared" si="18"/>
        <v>57.1% - 65.4%</v>
      </c>
      <c r="U86" s="223">
        <v>187</v>
      </c>
      <c r="V86" s="223">
        <v>309</v>
      </c>
      <c r="W86" s="226">
        <f t="shared" si="19"/>
        <v>0.62048192771084343</v>
      </c>
      <c r="X86" s="231" t="str">
        <f t="shared" si="20"/>
        <v>57.7% - 66.2%</v>
      </c>
      <c r="Y86" s="234">
        <v>8</v>
      </c>
      <c r="Z86" s="226">
        <f t="shared" si="21"/>
        <v>1.7429193899782137E-2</v>
      </c>
      <c r="AA86" s="257">
        <v>9</v>
      </c>
      <c r="AB86" s="226">
        <f t="shared" si="22"/>
        <v>1.7999999999999999E-2</v>
      </c>
      <c r="AC86" s="76">
        <v>7</v>
      </c>
      <c r="AD86" s="94">
        <f t="shared" si="23"/>
        <v>1.3333333333333334E-2</v>
      </c>
      <c r="AE86" s="76">
        <v>2</v>
      </c>
      <c r="AF86" s="96">
        <f t="shared" si="24"/>
        <v>4.0160642570281121E-3</v>
      </c>
      <c r="AG86" s="410" t="s">
        <v>605</v>
      </c>
      <c r="AH86" s="133">
        <v>0</v>
      </c>
      <c r="AI86" s="133">
        <v>0</v>
      </c>
      <c r="AJ86" s="133">
        <v>0</v>
      </c>
      <c r="AK86" s="133">
        <v>0</v>
      </c>
    </row>
    <row r="87" spans="1:37" s="77" customFormat="1" x14ac:dyDescent="0.2">
      <c r="A87" s="76" t="s">
        <v>606</v>
      </c>
      <c r="B87" s="76" t="s">
        <v>607</v>
      </c>
      <c r="C87" s="76" t="s">
        <v>591</v>
      </c>
      <c r="D87" s="76" t="s">
        <v>592</v>
      </c>
      <c r="E87" s="225">
        <v>424</v>
      </c>
      <c r="F87" s="223">
        <v>435</v>
      </c>
      <c r="G87" s="223">
        <v>451</v>
      </c>
      <c r="H87" s="224">
        <v>444</v>
      </c>
      <c r="I87" s="225">
        <v>135</v>
      </c>
      <c r="J87" s="223">
        <v>284</v>
      </c>
      <c r="K87" s="226">
        <f t="shared" si="13"/>
        <v>0.66981132075471694</v>
      </c>
      <c r="L87" s="230" t="str">
        <f t="shared" si="14"/>
        <v>62.4% - 71.3%</v>
      </c>
      <c r="M87" s="223">
        <v>152</v>
      </c>
      <c r="N87" s="223">
        <v>279</v>
      </c>
      <c r="O87" s="226">
        <f t="shared" si="15"/>
        <v>0.64137931034482754</v>
      </c>
      <c r="P87" s="230" t="str">
        <f t="shared" si="16"/>
        <v>59.5% - 68.5%</v>
      </c>
      <c r="Q87" s="223">
        <v>141</v>
      </c>
      <c r="R87" s="223">
        <v>306</v>
      </c>
      <c r="S87" s="226">
        <f t="shared" si="17"/>
        <v>0.6784922394678492</v>
      </c>
      <c r="T87" s="230" t="str">
        <f t="shared" si="18"/>
        <v>63.4% - 72.0%</v>
      </c>
      <c r="U87" s="223">
        <v>141</v>
      </c>
      <c r="V87" s="223">
        <v>298</v>
      </c>
      <c r="W87" s="226">
        <f t="shared" si="19"/>
        <v>0.6711711711711712</v>
      </c>
      <c r="X87" s="231" t="str">
        <f t="shared" si="20"/>
        <v>62.6% - 71.3%</v>
      </c>
      <c r="Y87" s="234">
        <v>5</v>
      </c>
      <c r="Z87" s="226">
        <f t="shared" si="21"/>
        <v>1.179245283018868E-2</v>
      </c>
      <c r="AA87" s="257">
        <v>4</v>
      </c>
      <c r="AB87" s="226">
        <f t="shared" si="22"/>
        <v>9.1954022988505746E-3</v>
      </c>
      <c r="AC87" s="76">
        <v>4</v>
      </c>
      <c r="AD87" s="94">
        <f t="shared" si="23"/>
        <v>8.869179600886918E-3</v>
      </c>
      <c r="AE87" s="76">
        <v>5</v>
      </c>
      <c r="AF87" s="96">
        <f t="shared" si="24"/>
        <v>1.1261261261261261E-2</v>
      </c>
      <c r="AG87" s="410" t="s">
        <v>608</v>
      </c>
      <c r="AH87" s="133">
        <v>0</v>
      </c>
      <c r="AI87" s="133">
        <v>0</v>
      </c>
      <c r="AJ87" s="133">
        <v>0</v>
      </c>
      <c r="AK87" s="133">
        <v>0</v>
      </c>
    </row>
    <row r="88" spans="1:37" s="77" customFormat="1" x14ac:dyDescent="0.2">
      <c r="A88" s="76" t="s">
        <v>609</v>
      </c>
      <c r="B88" s="76" t="s">
        <v>610</v>
      </c>
      <c r="C88" s="76" t="s">
        <v>591</v>
      </c>
      <c r="D88" s="76" t="s">
        <v>592</v>
      </c>
      <c r="E88" s="225">
        <v>256</v>
      </c>
      <c r="F88" s="223">
        <v>317</v>
      </c>
      <c r="G88" s="223">
        <v>282</v>
      </c>
      <c r="H88" s="224">
        <v>294</v>
      </c>
      <c r="I88" s="225">
        <v>66</v>
      </c>
      <c r="J88" s="223">
        <v>181</v>
      </c>
      <c r="K88" s="226">
        <f t="shared" si="13"/>
        <v>0.70703125</v>
      </c>
      <c r="L88" s="230" t="str">
        <f t="shared" si="14"/>
        <v>64.9% - 75.9%</v>
      </c>
      <c r="M88" s="223">
        <v>89</v>
      </c>
      <c r="N88" s="223">
        <v>197</v>
      </c>
      <c r="O88" s="226"/>
      <c r="P88" s="230" t="str">
        <f t="shared" si="16"/>
        <v/>
      </c>
      <c r="Q88" s="223">
        <v>79</v>
      </c>
      <c r="R88" s="223">
        <v>160</v>
      </c>
      <c r="S88" s="226"/>
      <c r="T88" s="230" t="str">
        <f t="shared" si="18"/>
        <v/>
      </c>
      <c r="U88" s="223">
        <v>81</v>
      </c>
      <c r="V88" s="223">
        <v>175</v>
      </c>
      <c r="W88" s="226"/>
      <c r="X88" s="231" t="str">
        <f t="shared" si="20"/>
        <v/>
      </c>
      <c r="Y88" s="234">
        <v>9</v>
      </c>
      <c r="Z88" s="226">
        <f t="shared" si="21"/>
        <v>3.515625E-2</v>
      </c>
      <c r="AA88" s="257">
        <v>31</v>
      </c>
      <c r="AB88" s="226">
        <f t="shared" si="22"/>
        <v>9.7791798107255523E-2</v>
      </c>
      <c r="AC88" s="76">
        <v>43</v>
      </c>
      <c r="AD88" s="94">
        <f t="shared" si="23"/>
        <v>0.1524822695035461</v>
      </c>
      <c r="AE88" s="76">
        <v>38</v>
      </c>
      <c r="AF88" s="96">
        <f t="shared" si="24"/>
        <v>0.12925170068027211</v>
      </c>
      <c r="AG88" s="410" t="s">
        <v>611</v>
      </c>
      <c r="AH88" s="133">
        <v>0</v>
      </c>
      <c r="AI88" s="133">
        <v>0</v>
      </c>
      <c r="AJ88" s="133">
        <v>0</v>
      </c>
      <c r="AK88" s="133">
        <v>0</v>
      </c>
    </row>
    <row r="89" spans="1:37" s="77" customFormat="1" x14ac:dyDescent="0.2">
      <c r="A89" s="76" t="s">
        <v>612</v>
      </c>
      <c r="B89" s="76" t="s">
        <v>613</v>
      </c>
      <c r="C89" s="76" t="s">
        <v>591</v>
      </c>
      <c r="D89" s="76" t="s">
        <v>592</v>
      </c>
      <c r="E89" s="225">
        <v>804</v>
      </c>
      <c r="F89" s="223">
        <v>904</v>
      </c>
      <c r="G89" s="223">
        <v>823</v>
      </c>
      <c r="H89" s="224">
        <v>743</v>
      </c>
      <c r="I89" s="225">
        <v>163</v>
      </c>
      <c r="J89" s="223">
        <v>625</v>
      </c>
      <c r="K89" s="226">
        <f t="shared" si="13"/>
        <v>0.77736318407960203</v>
      </c>
      <c r="L89" s="230" t="str">
        <f t="shared" si="14"/>
        <v>74.7% - 80.5%</v>
      </c>
      <c r="M89" s="223">
        <v>209</v>
      </c>
      <c r="N89" s="223">
        <v>637</v>
      </c>
      <c r="O89" s="226"/>
      <c r="P89" s="230" t="str">
        <f t="shared" si="16"/>
        <v/>
      </c>
      <c r="Q89" s="223">
        <v>171</v>
      </c>
      <c r="R89" s="223">
        <v>587</v>
      </c>
      <c r="S89" s="226"/>
      <c r="T89" s="230" t="str">
        <f t="shared" si="18"/>
        <v/>
      </c>
      <c r="U89" s="223">
        <v>146</v>
      </c>
      <c r="V89" s="223">
        <v>548</v>
      </c>
      <c r="W89" s="226"/>
      <c r="X89" s="231" t="str">
        <f t="shared" si="20"/>
        <v/>
      </c>
      <c r="Y89" s="234">
        <v>16</v>
      </c>
      <c r="Z89" s="226">
        <f t="shared" si="21"/>
        <v>1.9900497512437811E-2</v>
      </c>
      <c r="AA89" s="257">
        <v>58</v>
      </c>
      <c r="AB89" s="226">
        <f t="shared" si="22"/>
        <v>6.4159292035398233E-2</v>
      </c>
      <c r="AC89" s="76">
        <v>65</v>
      </c>
      <c r="AD89" s="94">
        <f t="shared" si="23"/>
        <v>7.8979343863912518E-2</v>
      </c>
      <c r="AE89" s="76">
        <v>49</v>
      </c>
      <c r="AF89" s="96">
        <f t="shared" si="24"/>
        <v>6.5948855989232835E-2</v>
      </c>
      <c r="AG89" s="410" t="s">
        <v>614</v>
      </c>
      <c r="AH89" s="133">
        <v>0</v>
      </c>
      <c r="AI89" s="133">
        <v>0</v>
      </c>
      <c r="AJ89" s="133">
        <v>0</v>
      </c>
      <c r="AK89" s="133">
        <v>0</v>
      </c>
    </row>
    <row r="90" spans="1:37" s="77" customFormat="1" x14ac:dyDescent="0.2">
      <c r="A90" s="76" t="s">
        <v>615</v>
      </c>
      <c r="B90" s="76" t="s">
        <v>616</v>
      </c>
      <c r="C90" s="76" t="s">
        <v>617</v>
      </c>
      <c r="D90" s="76" t="s">
        <v>618</v>
      </c>
      <c r="E90" s="225">
        <v>715</v>
      </c>
      <c r="F90" s="223">
        <v>780</v>
      </c>
      <c r="G90" s="223">
        <v>692</v>
      </c>
      <c r="H90" s="224">
        <v>671</v>
      </c>
      <c r="I90" s="225">
        <v>200</v>
      </c>
      <c r="J90" s="223">
        <v>515</v>
      </c>
      <c r="K90" s="226">
        <f t="shared" si="13"/>
        <v>0.72027972027972031</v>
      </c>
      <c r="L90" s="230" t="str">
        <f t="shared" si="14"/>
        <v>68.6% - 75.2%</v>
      </c>
      <c r="M90" s="223">
        <v>250</v>
      </c>
      <c r="N90" s="223">
        <v>530</v>
      </c>
      <c r="O90" s="226">
        <f t="shared" si="15"/>
        <v>0.67948717948717952</v>
      </c>
      <c r="P90" s="230" t="str">
        <f t="shared" si="16"/>
        <v>64.6% - 71.1%</v>
      </c>
      <c r="Q90" s="223">
        <v>245</v>
      </c>
      <c r="R90" s="223">
        <v>447</v>
      </c>
      <c r="S90" s="226">
        <f t="shared" si="17"/>
        <v>0.64595375722543358</v>
      </c>
      <c r="T90" s="230" t="str">
        <f t="shared" si="18"/>
        <v>61.0% - 68.1%</v>
      </c>
      <c r="U90" s="223">
        <v>232</v>
      </c>
      <c r="V90" s="223">
        <v>439</v>
      </c>
      <c r="W90" s="226">
        <f t="shared" si="19"/>
        <v>0.65424739195230996</v>
      </c>
      <c r="X90" s="231" t="str">
        <f t="shared" si="20"/>
        <v>61.7% - 68.9%</v>
      </c>
      <c r="Y90" s="234">
        <v>0</v>
      </c>
      <c r="Z90" s="226">
        <f t="shared" si="21"/>
        <v>0</v>
      </c>
      <c r="AA90" s="257">
        <v>0</v>
      </c>
      <c r="AB90" s="226">
        <f t="shared" si="22"/>
        <v>0</v>
      </c>
      <c r="AC90" s="76">
        <v>0</v>
      </c>
      <c r="AD90" s="94">
        <f t="shared" si="23"/>
        <v>0</v>
      </c>
      <c r="AE90" s="76">
        <v>0</v>
      </c>
      <c r="AF90" s="96">
        <f t="shared" si="24"/>
        <v>0</v>
      </c>
      <c r="AG90" s="410" t="s">
        <v>619</v>
      </c>
      <c r="AH90" s="133">
        <v>0</v>
      </c>
      <c r="AI90" s="133">
        <v>0</v>
      </c>
      <c r="AJ90" s="133">
        <v>0</v>
      </c>
      <c r="AK90" s="133">
        <v>0</v>
      </c>
    </row>
    <row r="91" spans="1:37" s="77" customFormat="1" x14ac:dyDescent="0.2">
      <c r="A91" s="76" t="s">
        <v>620</v>
      </c>
      <c r="B91" s="76" t="s">
        <v>621</v>
      </c>
      <c r="C91" s="76" t="s">
        <v>617</v>
      </c>
      <c r="D91" s="76" t="s">
        <v>618</v>
      </c>
      <c r="E91" s="225">
        <v>308</v>
      </c>
      <c r="F91" s="223">
        <v>295</v>
      </c>
      <c r="G91" s="223">
        <v>294</v>
      </c>
      <c r="H91" s="224">
        <v>286</v>
      </c>
      <c r="I91" s="225">
        <v>95</v>
      </c>
      <c r="J91" s="223">
        <v>211</v>
      </c>
      <c r="K91" s="226">
        <f t="shared" si="13"/>
        <v>0.68506493506493504</v>
      </c>
      <c r="L91" s="230" t="str">
        <f t="shared" si="14"/>
        <v>63.1% - 73.4%</v>
      </c>
      <c r="M91" s="223">
        <v>97</v>
      </c>
      <c r="N91" s="223">
        <v>196</v>
      </c>
      <c r="O91" s="226">
        <f t="shared" si="15"/>
        <v>0.66440677966101691</v>
      </c>
      <c r="P91" s="230" t="str">
        <f t="shared" si="16"/>
        <v>60.9% - 71.6%</v>
      </c>
      <c r="Q91" s="223">
        <v>101</v>
      </c>
      <c r="R91" s="223">
        <v>192</v>
      </c>
      <c r="S91" s="226">
        <f t="shared" si="17"/>
        <v>0.65306122448979587</v>
      </c>
      <c r="T91" s="230" t="str">
        <f t="shared" si="18"/>
        <v>59.7% - 70.5%</v>
      </c>
      <c r="U91" s="223">
        <v>81</v>
      </c>
      <c r="V91" s="223">
        <v>204</v>
      </c>
      <c r="W91" s="226">
        <f t="shared" si="19"/>
        <v>0.71328671328671334</v>
      </c>
      <c r="X91" s="231" t="str">
        <f t="shared" si="20"/>
        <v>65.8% - 76.3%</v>
      </c>
      <c r="Y91" s="234">
        <v>2</v>
      </c>
      <c r="Z91" s="226">
        <f t="shared" si="21"/>
        <v>6.4935064935064939E-3</v>
      </c>
      <c r="AA91" s="257">
        <v>2</v>
      </c>
      <c r="AB91" s="226">
        <f t="shared" si="22"/>
        <v>6.7796610169491523E-3</v>
      </c>
      <c r="AC91" s="76">
        <v>1</v>
      </c>
      <c r="AD91" s="94">
        <f t="shared" si="23"/>
        <v>3.4013605442176869E-3</v>
      </c>
      <c r="AE91" s="76">
        <v>1</v>
      </c>
      <c r="AF91" s="96">
        <f t="shared" si="24"/>
        <v>3.4965034965034965E-3</v>
      </c>
      <c r="AG91" s="410" t="s">
        <v>622</v>
      </c>
      <c r="AH91" s="133">
        <v>0</v>
      </c>
      <c r="AI91" s="133">
        <v>0</v>
      </c>
      <c r="AJ91" s="133">
        <v>0</v>
      </c>
      <c r="AK91" s="133">
        <v>0</v>
      </c>
    </row>
    <row r="92" spans="1:37" s="77" customFormat="1" x14ac:dyDescent="0.2">
      <c r="A92" s="76" t="s">
        <v>623</v>
      </c>
      <c r="B92" s="76" t="s">
        <v>624</v>
      </c>
      <c r="C92" s="76" t="s">
        <v>617</v>
      </c>
      <c r="D92" s="76" t="s">
        <v>618</v>
      </c>
      <c r="E92" s="225">
        <v>891</v>
      </c>
      <c r="F92" s="223">
        <v>903</v>
      </c>
      <c r="G92" s="223">
        <v>915</v>
      </c>
      <c r="H92" s="224">
        <v>843</v>
      </c>
      <c r="I92" s="225">
        <v>310</v>
      </c>
      <c r="J92" s="223">
        <v>581</v>
      </c>
      <c r="K92" s="226">
        <f t="shared" si="13"/>
        <v>0.65207631874298544</v>
      </c>
      <c r="L92" s="230" t="str">
        <f t="shared" si="14"/>
        <v>62.0% - 68.3%</v>
      </c>
      <c r="M92" s="223">
        <v>311</v>
      </c>
      <c r="N92" s="223">
        <v>583</v>
      </c>
      <c r="O92" s="226">
        <f t="shared" si="15"/>
        <v>0.64562569213732002</v>
      </c>
      <c r="P92" s="230" t="str">
        <f t="shared" si="16"/>
        <v>61.4% - 67.6%</v>
      </c>
      <c r="Q92" s="223">
        <v>367</v>
      </c>
      <c r="R92" s="223">
        <v>546</v>
      </c>
      <c r="S92" s="226">
        <f t="shared" si="17"/>
        <v>0.59672131147540985</v>
      </c>
      <c r="T92" s="230" t="str">
        <f t="shared" si="18"/>
        <v>56.5% - 62.8%</v>
      </c>
      <c r="U92" s="223">
        <v>310</v>
      </c>
      <c r="V92" s="223">
        <v>532</v>
      </c>
      <c r="W92" s="226">
        <f t="shared" si="19"/>
        <v>0.63107947805456699</v>
      </c>
      <c r="X92" s="231" t="str">
        <f t="shared" si="20"/>
        <v>59.8% - 66.3%</v>
      </c>
      <c r="Y92" s="234">
        <v>0</v>
      </c>
      <c r="Z92" s="226">
        <f t="shared" si="21"/>
        <v>0</v>
      </c>
      <c r="AA92" s="257">
        <v>9</v>
      </c>
      <c r="AB92" s="226">
        <f t="shared" si="22"/>
        <v>9.9667774086378731E-3</v>
      </c>
      <c r="AC92" s="76">
        <v>2</v>
      </c>
      <c r="AD92" s="94">
        <f t="shared" si="23"/>
        <v>2.185792349726776E-3</v>
      </c>
      <c r="AE92" s="76">
        <v>1</v>
      </c>
      <c r="AF92" s="96">
        <f t="shared" si="24"/>
        <v>1.1862396204033216E-3</v>
      </c>
      <c r="AG92" s="410" t="s">
        <v>625</v>
      </c>
      <c r="AH92" s="133">
        <v>0</v>
      </c>
      <c r="AI92" s="133">
        <v>0</v>
      </c>
      <c r="AJ92" s="133">
        <v>0</v>
      </c>
      <c r="AK92" s="133">
        <v>0</v>
      </c>
    </row>
    <row r="93" spans="1:37" s="77" customFormat="1" x14ac:dyDescent="0.2">
      <c r="A93" s="76" t="s">
        <v>626</v>
      </c>
      <c r="B93" s="76" t="s">
        <v>627</v>
      </c>
      <c r="C93" s="76" t="s">
        <v>617</v>
      </c>
      <c r="D93" s="76" t="s">
        <v>618</v>
      </c>
      <c r="E93" s="225">
        <v>681</v>
      </c>
      <c r="F93" s="223">
        <v>723</v>
      </c>
      <c r="G93" s="223">
        <v>691</v>
      </c>
      <c r="H93" s="224">
        <v>687</v>
      </c>
      <c r="I93" s="225">
        <v>250</v>
      </c>
      <c r="J93" s="223">
        <v>430</v>
      </c>
      <c r="K93" s="226">
        <f t="shared" si="13"/>
        <v>0.63142437591776801</v>
      </c>
      <c r="L93" s="230" t="str">
        <f t="shared" si="14"/>
        <v>59.5% - 66.7%</v>
      </c>
      <c r="M93" s="223">
        <v>281</v>
      </c>
      <c r="N93" s="223">
        <v>442</v>
      </c>
      <c r="O93" s="226">
        <f t="shared" si="15"/>
        <v>0.6113416320885201</v>
      </c>
      <c r="P93" s="230" t="str">
        <f t="shared" si="16"/>
        <v>57.5% - 64.6%</v>
      </c>
      <c r="Q93" s="223">
        <v>255</v>
      </c>
      <c r="R93" s="223">
        <v>436</v>
      </c>
      <c r="S93" s="226">
        <f t="shared" si="17"/>
        <v>0.63096960926193923</v>
      </c>
      <c r="T93" s="230" t="str">
        <f t="shared" si="18"/>
        <v>59.4% - 66.6%</v>
      </c>
      <c r="U93" s="223">
        <v>257</v>
      </c>
      <c r="V93" s="223">
        <v>430</v>
      </c>
      <c r="W93" s="226">
        <f t="shared" si="19"/>
        <v>0.62590975254730719</v>
      </c>
      <c r="X93" s="231" t="str">
        <f t="shared" si="20"/>
        <v>58.9% - 66.1%</v>
      </c>
      <c r="Y93" s="234">
        <v>1</v>
      </c>
      <c r="Z93" s="226">
        <f t="shared" si="21"/>
        <v>1.4684287812041115E-3</v>
      </c>
      <c r="AA93" s="257">
        <v>0</v>
      </c>
      <c r="AB93" s="226">
        <f t="shared" si="22"/>
        <v>0</v>
      </c>
      <c r="AC93" s="76">
        <v>0</v>
      </c>
      <c r="AD93" s="94">
        <f t="shared" si="23"/>
        <v>0</v>
      </c>
      <c r="AE93" s="76">
        <v>0</v>
      </c>
      <c r="AF93" s="96">
        <f t="shared" si="24"/>
        <v>0</v>
      </c>
      <c r="AG93" s="410" t="s">
        <v>628</v>
      </c>
      <c r="AH93" s="133">
        <v>0</v>
      </c>
      <c r="AI93" s="133">
        <v>0</v>
      </c>
      <c r="AJ93" s="133">
        <v>0</v>
      </c>
      <c r="AK93" s="133">
        <v>0</v>
      </c>
    </row>
    <row r="94" spans="1:37" s="77" customFormat="1" x14ac:dyDescent="0.2">
      <c r="A94" s="76" t="s">
        <v>629</v>
      </c>
      <c r="B94" s="76" t="s">
        <v>630</v>
      </c>
      <c r="C94" s="76" t="s">
        <v>617</v>
      </c>
      <c r="D94" s="76" t="s">
        <v>618</v>
      </c>
      <c r="E94" s="225">
        <v>1587</v>
      </c>
      <c r="F94" s="223">
        <v>1672</v>
      </c>
      <c r="G94" s="223">
        <v>1634</v>
      </c>
      <c r="H94" s="224">
        <v>1574</v>
      </c>
      <c r="I94" s="225">
        <v>316</v>
      </c>
      <c r="J94" s="223">
        <v>1270</v>
      </c>
      <c r="K94" s="226">
        <f t="shared" si="13"/>
        <v>0.80025204788909898</v>
      </c>
      <c r="L94" s="230" t="str">
        <f t="shared" si="14"/>
        <v>78.0% - 81.9%</v>
      </c>
      <c r="M94" s="223">
        <v>317</v>
      </c>
      <c r="N94" s="223">
        <v>1354</v>
      </c>
      <c r="O94" s="226">
        <f t="shared" si="15"/>
        <v>0.80980861244019142</v>
      </c>
      <c r="P94" s="230" t="str">
        <f t="shared" si="16"/>
        <v>79.0% - 82.8%</v>
      </c>
      <c r="Q94" s="223">
        <v>321</v>
      </c>
      <c r="R94" s="223">
        <v>1310</v>
      </c>
      <c r="S94" s="226">
        <f t="shared" si="17"/>
        <v>0.80171358629130962</v>
      </c>
      <c r="T94" s="230" t="str">
        <f t="shared" si="18"/>
        <v>78.2% - 82.0%</v>
      </c>
      <c r="U94" s="223">
        <v>326</v>
      </c>
      <c r="V94" s="223">
        <v>1248</v>
      </c>
      <c r="W94" s="226">
        <f t="shared" si="19"/>
        <v>0.79288437102922493</v>
      </c>
      <c r="X94" s="231" t="str">
        <f t="shared" si="20"/>
        <v>77.2% - 81.2%</v>
      </c>
      <c r="Y94" s="234">
        <v>1</v>
      </c>
      <c r="Z94" s="226">
        <f t="shared" si="21"/>
        <v>6.3011972274732201E-4</v>
      </c>
      <c r="AA94" s="257">
        <v>1</v>
      </c>
      <c r="AB94" s="226">
        <f t="shared" si="22"/>
        <v>5.9808612440191385E-4</v>
      </c>
      <c r="AC94" s="76">
        <v>3</v>
      </c>
      <c r="AD94" s="94">
        <f t="shared" si="23"/>
        <v>1.8359853121175031E-3</v>
      </c>
      <c r="AE94" s="76">
        <v>0</v>
      </c>
      <c r="AF94" s="96">
        <f t="shared" si="24"/>
        <v>0</v>
      </c>
      <c r="AG94" s="410" t="s">
        <v>631</v>
      </c>
      <c r="AH94" s="133">
        <v>0</v>
      </c>
      <c r="AI94" s="133">
        <v>0</v>
      </c>
      <c r="AJ94" s="133">
        <v>0</v>
      </c>
      <c r="AK94" s="133">
        <v>0</v>
      </c>
    </row>
    <row r="95" spans="1:37" s="77" customFormat="1" x14ac:dyDescent="0.2">
      <c r="A95" s="76" t="s">
        <v>632</v>
      </c>
      <c r="B95" s="76" t="s">
        <v>633</v>
      </c>
      <c r="C95" s="76" t="s">
        <v>634</v>
      </c>
      <c r="D95" s="76" t="s">
        <v>635</v>
      </c>
      <c r="E95" s="225">
        <v>381</v>
      </c>
      <c r="F95" s="223">
        <v>399</v>
      </c>
      <c r="G95" s="223">
        <v>410</v>
      </c>
      <c r="H95" s="224">
        <v>387</v>
      </c>
      <c r="I95" s="225">
        <v>85</v>
      </c>
      <c r="J95" s="223">
        <v>296</v>
      </c>
      <c r="K95" s="226">
        <f t="shared" si="13"/>
        <v>0.7769028871391076</v>
      </c>
      <c r="L95" s="230" t="str">
        <f t="shared" si="14"/>
        <v>73.2% - 81.6%</v>
      </c>
      <c r="M95" s="223">
        <v>82</v>
      </c>
      <c r="N95" s="223">
        <v>315</v>
      </c>
      <c r="O95" s="226">
        <f t="shared" si="15"/>
        <v>0.78947368421052633</v>
      </c>
      <c r="P95" s="230" t="str">
        <f t="shared" si="16"/>
        <v>74.7% - 82.7%</v>
      </c>
      <c r="Q95" s="223">
        <v>99</v>
      </c>
      <c r="R95" s="223">
        <v>309</v>
      </c>
      <c r="S95" s="226">
        <f t="shared" si="17"/>
        <v>0.75365853658536586</v>
      </c>
      <c r="T95" s="230" t="str">
        <f t="shared" si="18"/>
        <v>71.0% - 79.3%</v>
      </c>
      <c r="U95" s="223">
        <v>88</v>
      </c>
      <c r="V95" s="223">
        <v>299</v>
      </c>
      <c r="W95" s="226">
        <f t="shared" si="19"/>
        <v>0.77260981912144699</v>
      </c>
      <c r="X95" s="231" t="str">
        <f t="shared" si="20"/>
        <v>72.8% - 81.2%</v>
      </c>
      <c r="Y95" s="234">
        <v>0</v>
      </c>
      <c r="Z95" s="226">
        <f t="shared" si="21"/>
        <v>0</v>
      </c>
      <c r="AA95" s="257">
        <v>2</v>
      </c>
      <c r="AB95" s="226">
        <f t="shared" si="22"/>
        <v>5.0125313283208017E-3</v>
      </c>
      <c r="AC95" s="76">
        <v>2</v>
      </c>
      <c r="AD95" s="94">
        <f t="shared" si="23"/>
        <v>4.8780487804878049E-3</v>
      </c>
      <c r="AE95" s="76">
        <v>0</v>
      </c>
      <c r="AF95" s="96">
        <f t="shared" si="24"/>
        <v>0</v>
      </c>
      <c r="AG95" s="410" t="s">
        <v>636</v>
      </c>
      <c r="AH95" s="133">
        <v>0</v>
      </c>
      <c r="AI95" s="133">
        <v>0</v>
      </c>
      <c r="AJ95" s="133">
        <v>0</v>
      </c>
      <c r="AK95" s="133">
        <v>0</v>
      </c>
    </row>
    <row r="96" spans="1:37" s="77" customFormat="1" x14ac:dyDescent="0.2">
      <c r="A96" s="76" t="s">
        <v>637</v>
      </c>
      <c r="B96" s="76" t="s">
        <v>638</v>
      </c>
      <c r="C96" s="76" t="s">
        <v>634</v>
      </c>
      <c r="D96" s="76" t="s">
        <v>635</v>
      </c>
      <c r="E96" s="225">
        <v>523</v>
      </c>
      <c r="F96" s="223">
        <v>551</v>
      </c>
      <c r="G96" s="223">
        <v>589</v>
      </c>
      <c r="H96" s="224">
        <v>547</v>
      </c>
      <c r="I96" s="225">
        <v>174</v>
      </c>
      <c r="J96" s="223">
        <v>339</v>
      </c>
      <c r="K96" s="226">
        <f t="shared" si="13"/>
        <v>0.64818355640535374</v>
      </c>
      <c r="L96" s="230" t="str">
        <f t="shared" si="14"/>
        <v>60.6% - 68.8%</v>
      </c>
      <c r="M96" s="223">
        <v>145</v>
      </c>
      <c r="N96" s="223">
        <v>399</v>
      </c>
      <c r="O96" s="226">
        <f t="shared" si="15"/>
        <v>0.72413793103448276</v>
      </c>
      <c r="P96" s="230" t="str">
        <f t="shared" si="16"/>
        <v>68.5% - 76.0%</v>
      </c>
      <c r="Q96" s="223">
        <v>168</v>
      </c>
      <c r="R96" s="223">
        <v>413</v>
      </c>
      <c r="S96" s="226"/>
      <c r="T96" s="230" t="str">
        <f t="shared" si="18"/>
        <v/>
      </c>
      <c r="U96" s="223">
        <v>126</v>
      </c>
      <c r="V96" s="223">
        <v>421</v>
      </c>
      <c r="W96" s="226">
        <f t="shared" si="19"/>
        <v>0.76965265082266909</v>
      </c>
      <c r="X96" s="231" t="str">
        <f t="shared" si="20"/>
        <v>73.3% - 80.3%</v>
      </c>
      <c r="Y96" s="234">
        <v>10</v>
      </c>
      <c r="Z96" s="226">
        <f t="shared" si="21"/>
        <v>1.9120458891013385E-2</v>
      </c>
      <c r="AA96" s="257">
        <v>7</v>
      </c>
      <c r="AB96" s="226">
        <f t="shared" si="22"/>
        <v>1.2704174228675136E-2</v>
      </c>
      <c r="AC96" s="76">
        <v>8</v>
      </c>
      <c r="AD96" s="94"/>
      <c r="AE96" s="76">
        <v>0</v>
      </c>
      <c r="AF96" s="96">
        <f t="shared" si="24"/>
        <v>0</v>
      </c>
      <c r="AG96" s="410" t="s">
        <v>639</v>
      </c>
      <c r="AH96" s="133">
        <v>0</v>
      </c>
      <c r="AI96" s="133">
        <v>0</v>
      </c>
      <c r="AJ96" s="133">
        <v>1</v>
      </c>
      <c r="AK96" s="133">
        <v>0</v>
      </c>
    </row>
    <row r="97" spans="1:37" s="77" customFormat="1" x14ac:dyDescent="0.2">
      <c r="A97" s="76" t="s">
        <v>640</v>
      </c>
      <c r="B97" s="76" t="s">
        <v>641</v>
      </c>
      <c r="C97" s="76" t="s">
        <v>634</v>
      </c>
      <c r="D97" s="76" t="s">
        <v>635</v>
      </c>
      <c r="E97" s="225">
        <v>1095</v>
      </c>
      <c r="F97" s="223">
        <v>1229</v>
      </c>
      <c r="G97" s="223">
        <v>1126</v>
      </c>
      <c r="H97" s="224">
        <v>1056</v>
      </c>
      <c r="I97" s="225">
        <v>323</v>
      </c>
      <c r="J97" s="223">
        <v>764</v>
      </c>
      <c r="K97" s="226">
        <f t="shared" si="13"/>
        <v>0.69771689497716893</v>
      </c>
      <c r="L97" s="230" t="str">
        <f t="shared" si="14"/>
        <v>67.0% - 72.4%</v>
      </c>
      <c r="M97" s="223">
        <v>382</v>
      </c>
      <c r="N97" s="223">
        <v>837</v>
      </c>
      <c r="O97" s="226">
        <f t="shared" si="15"/>
        <v>0.68104149715215623</v>
      </c>
      <c r="P97" s="230" t="str">
        <f t="shared" si="16"/>
        <v>65.4% - 70.7%</v>
      </c>
      <c r="Q97" s="223">
        <v>359</v>
      </c>
      <c r="R97" s="223">
        <v>758</v>
      </c>
      <c r="S97" s="226">
        <f t="shared" si="17"/>
        <v>0.67317939609236233</v>
      </c>
      <c r="T97" s="230" t="str">
        <f t="shared" si="18"/>
        <v>64.5% - 70.0%</v>
      </c>
      <c r="U97" s="223">
        <v>298</v>
      </c>
      <c r="V97" s="223">
        <v>755</v>
      </c>
      <c r="W97" s="226"/>
      <c r="X97" s="231" t="str">
        <f t="shared" si="20"/>
        <v/>
      </c>
      <c r="Y97" s="234">
        <v>8</v>
      </c>
      <c r="Z97" s="226">
        <f t="shared" si="21"/>
        <v>7.3059360730593605E-3</v>
      </c>
      <c r="AA97" s="257">
        <v>10</v>
      </c>
      <c r="AB97" s="226">
        <f t="shared" si="22"/>
        <v>8.1366965012205049E-3</v>
      </c>
      <c r="AC97" s="76">
        <v>9</v>
      </c>
      <c r="AD97" s="94">
        <f t="shared" si="23"/>
        <v>7.9928952042628773E-3</v>
      </c>
      <c r="AE97" s="76">
        <v>3</v>
      </c>
      <c r="AF97" s="96"/>
      <c r="AG97" s="410" t="s">
        <v>642</v>
      </c>
      <c r="AH97" s="133">
        <v>0</v>
      </c>
      <c r="AI97" s="133">
        <v>0</v>
      </c>
      <c r="AJ97" s="133">
        <v>0</v>
      </c>
      <c r="AK97" s="133">
        <v>1</v>
      </c>
    </row>
    <row r="98" spans="1:37" s="77" customFormat="1" x14ac:dyDescent="0.2">
      <c r="A98" s="76" t="s">
        <v>643</v>
      </c>
      <c r="B98" s="76" t="s">
        <v>644</v>
      </c>
      <c r="C98" s="76" t="s">
        <v>634</v>
      </c>
      <c r="D98" s="76" t="s">
        <v>635</v>
      </c>
      <c r="E98" s="225">
        <v>587</v>
      </c>
      <c r="F98" s="223">
        <v>716</v>
      </c>
      <c r="G98" s="223">
        <v>623</v>
      </c>
      <c r="H98" s="224">
        <v>563</v>
      </c>
      <c r="I98" s="225">
        <v>109</v>
      </c>
      <c r="J98" s="223">
        <v>477</v>
      </c>
      <c r="K98" s="226">
        <f t="shared" si="13"/>
        <v>0.81260647359454852</v>
      </c>
      <c r="L98" s="230" t="str">
        <f t="shared" si="14"/>
        <v>77.9% - 84.2%</v>
      </c>
      <c r="M98" s="223">
        <v>165</v>
      </c>
      <c r="N98" s="223">
        <v>551</v>
      </c>
      <c r="O98" s="226">
        <f t="shared" si="15"/>
        <v>0.76955307262569828</v>
      </c>
      <c r="P98" s="230" t="str">
        <f t="shared" si="16"/>
        <v>73.7% - 79.9%</v>
      </c>
      <c r="Q98" s="223">
        <v>134</v>
      </c>
      <c r="R98" s="223">
        <v>489</v>
      </c>
      <c r="S98" s="226">
        <f t="shared" si="17"/>
        <v>0.7849117174959872</v>
      </c>
      <c r="T98" s="230" t="str">
        <f t="shared" si="18"/>
        <v>75.1% - 81.5%</v>
      </c>
      <c r="U98" s="223">
        <v>133</v>
      </c>
      <c r="V98" s="223">
        <v>428</v>
      </c>
      <c r="W98" s="226">
        <f t="shared" si="19"/>
        <v>0.76021314387211369</v>
      </c>
      <c r="X98" s="231" t="str">
        <f t="shared" si="20"/>
        <v>72.3% - 79.4%</v>
      </c>
      <c r="Y98" s="234">
        <v>1</v>
      </c>
      <c r="Z98" s="226">
        <f t="shared" si="21"/>
        <v>1.7035775127768314E-3</v>
      </c>
      <c r="AA98" s="257">
        <v>0</v>
      </c>
      <c r="AB98" s="226">
        <f t="shared" si="22"/>
        <v>0</v>
      </c>
      <c r="AC98" s="76">
        <v>0</v>
      </c>
      <c r="AD98" s="94">
        <f t="shared" si="23"/>
        <v>0</v>
      </c>
      <c r="AE98" s="76">
        <v>2</v>
      </c>
      <c r="AF98" s="96">
        <f t="shared" si="24"/>
        <v>3.552397868561279E-3</v>
      </c>
      <c r="AG98" s="410" t="s">
        <v>645</v>
      </c>
      <c r="AH98" s="133">
        <v>0</v>
      </c>
      <c r="AI98" s="133">
        <v>0</v>
      </c>
      <c r="AJ98" s="133">
        <v>0</v>
      </c>
      <c r="AK98" s="133">
        <v>0</v>
      </c>
    </row>
    <row r="99" spans="1:37" s="77" customFormat="1" x14ac:dyDescent="0.2">
      <c r="A99" s="76" t="s">
        <v>646</v>
      </c>
      <c r="B99" s="76" t="s">
        <v>647</v>
      </c>
      <c r="C99" s="76" t="s">
        <v>634</v>
      </c>
      <c r="D99" s="76" t="s">
        <v>635</v>
      </c>
      <c r="E99" s="225">
        <v>706</v>
      </c>
      <c r="F99" s="223">
        <v>704</v>
      </c>
      <c r="G99" s="223">
        <v>707</v>
      </c>
      <c r="H99" s="224">
        <v>638</v>
      </c>
      <c r="I99" s="225">
        <v>132</v>
      </c>
      <c r="J99" s="223">
        <v>570</v>
      </c>
      <c r="K99" s="226">
        <f t="shared" si="13"/>
        <v>0.80736543909348446</v>
      </c>
      <c r="L99" s="230" t="str">
        <f t="shared" si="14"/>
        <v>77.7% - 83.5%</v>
      </c>
      <c r="M99" s="223">
        <v>127</v>
      </c>
      <c r="N99" s="223">
        <v>577</v>
      </c>
      <c r="O99" s="226">
        <f t="shared" si="15"/>
        <v>0.81960227272727271</v>
      </c>
      <c r="P99" s="230" t="str">
        <f t="shared" si="16"/>
        <v>78.9% - 84.6%</v>
      </c>
      <c r="Q99" s="223">
        <v>117</v>
      </c>
      <c r="R99" s="223">
        <v>584</v>
      </c>
      <c r="S99" s="226">
        <f t="shared" si="17"/>
        <v>0.82602545968882601</v>
      </c>
      <c r="T99" s="230" t="str">
        <f t="shared" si="18"/>
        <v>79.6% - 85.2%</v>
      </c>
      <c r="U99" s="223">
        <v>127</v>
      </c>
      <c r="V99" s="223">
        <v>508</v>
      </c>
      <c r="W99" s="226">
        <f t="shared" si="19"/>
        <v>0.79623824451410663</v>
      </c>
      <c r="X99" s="231" t="str">
        <f t="shared" si="20"/>
        <v>76.3% - 82.6%</v>
      </c>
      <c r="Y99" s="234">
        <v>4</v>
      </c>
      <c r="Z99" s="226">
        <f t="shared" si="21"/>
        <v>5.6657223796033997E-3</v>
      </c>
      <c r="AA99" s="257">
        <v>0</v>
      </c>
      <c r="AB99" s="226">
        <f t="shared" si="22"/>
        <v>0</v>
      </c>
      <c r="AC99" s="76">
        <v>6</v>
      </c>
      <c r="AD99" s="94">
        <f t="shared" si="23"/>
        <v>8.4865629420084864E-3</v>
      </c>
      <c r="AE99" s="76">
        <v>3</v>
      </c>
      <c r="AF99" s="96">
        <f t="shared" si="24"/>
        <v>4.7021943573667714E-3</v>
      </c>
      <c r="AG99" s="410" t="s">
        <v>648</v>
      </c>
      <c r="AH99" s="133">
        <v>0</v>
      </c>
      <c r="AI99" s="133">
        <v>0</v>
      </c>
      <c r="AJ99" s="133">
        <v>0</v>
      </c>
      <c r="AK99" s="133">
        <v>0</v>
      </c>
    </row>
    <row r="100" spans="1:37" s="77" customFormat="1" x14ac:dyDescent="0.2">
      <c r="A100" s="76" t="s">
        <v>649</v>
      </c>
      <c r="B100" s="76" t="s">
        <v>650</v>
      </c>
      <c r="C100" s="76" t="s">
        <v>634</v>
      </c>
      <c r="D100" s="76" t="s">
        <v>635</v>
      </c>
      <c r="E100" s="225">
        <v>577</v>
      </c>
      <c r="F100" s="223">
        <v>628</v>
      </c>
      <c r="G100" s="223">
        <v>616</v>
      </c>
      <c r="H100" s="224">
        <v>607</v>
      </c>
      <c r="I100" s="225">
        <v>86</v>
      </c>
      <c r="J100" s="223">
        <v>491</v>
      </c>
      <c r="K100" s="226">
        <f t="shared" si="13"/>
        <v>0.85095320623916815</v>
      </c>
      <c r="L100" s="230" t="str">
        <f t="shared" si="14"/>
        <v>82.0% - 87.8%</v>
      </c>
      <c r="M100" s="223">
        <v>182</v>
      </c>
      <c r="N100" s="223">
        <v>445</v>
      </c>
      <c r="O100" s="226">
        <f t="shared" si="15"/>
        <v>0.70859872611464969</v>
      </c>
      <c r="P100" s="230" t="str">
        <f t="shared" si="16"/>
        <v>67.2% - 74.3%</v>
      </c>
      <c r="Q100" s="223">
        <v>112</v>
      </c>
      <c r="R100" s="223">
        <v>452</v>
      </c>
      <c r="S100" s="226"/>
      <c r="T100" s="230" t="str">
        <f t="shared" si="18"/>
        <v/>
      </c>
      <c r="U100" s="223">
        <v>104</v>
      </c>
      <c r="V100" s="223">
        <v>475</v>
      </c>
      <c r="W100" s="226">
        <f t="shared" si="19"/>
        <v>0.78253706754530483</v>
      </c>
      <c r="X100" s="231" t="str">
        <f t="shared" si="20"/>
        <v>74.8% - 81.4%</v>
      </c>
      <c r="Y100" s="234">
        <v>0</v>
      </c>
      <c r="Z100" s="226">
        <f t="shared" si="21"/>
        <v>0</v>
      </c>
      <c r="AA100" s="257">
        <v>1</v>
      </c>
      <c r="AB100" s="226">
        <f t="shared" si="22"/>
        <v>1.5923566878980893E-3</v>
      </c>
      <c r="AC100" s="76">
        <v>52</v>
      </c>
      <c r="AD100" s="94">
        <f t="shared" si="23"/>
        <v>8.4415584415584416E-2</v>
      </c>
      <c r="AE100" s="76">
        <v>28</v>
      </c>
      <c r="AF100" s="96">
        <f t="shared" si="24"/>
        <v>4.6128500823723231E-2</v>
      </c>
      <c r="AG100" s="410" t="s">
        <v>651</v>
      </c>
      <c r="AH100" s="133">
        <v>0</v>
      </c>
      <c r="AI100" s="133">
        <v>0</v>
      </c>
      <c r="AJ100" s="133">
        <v>0</v>
      </c>
      <c r="AK100" s="133">
        <v>0</v>
      </c>
    </row>
    <row r="101" spans="1:37" s="77" customFormat="1" x14ac:dyDescent="0.2">
      <c r="A101" s="76" t="s">
        <v>652</v>
      </c>
      <c r="B101" s="76" t="s">
        <v>653</v>
      </c>
      <c r="C101" s="76" t="s">
        <v>634</v>
      </c>
      <c r="D101" s="76" t="s">
        <v>635</v>
      </c>
      <c r="E101" s="225">
        <v>838</v>
      </c>
      <c r="F101" s="223">
        <v>965</v>
      </c>
      <c r="G101" s="223">
        <v>933</v>
      </c>
      <c r="H101" s="224">
        <v>833</v>
      </c>
      <c r="I101" s="225">
        <v>259</v>
      </c>
      <c r="J101" s="223">
        <v>579</v>
      </c>
      <c r="K101" s="226">
        <f t="shared" si="13"/>
        <v>0.69093078758949877</v>
      </c>
      <c r="L101" s="230" t="str">
        <f t="shared" si="14"/>
        <v>65.9% - 72.1%</v>
      </c>
      <c r="M101" s="223">
        <v>426</v>
      </c>
      <c r="N101" s="223">
        <v>539</v>
      </c>
      <c r="O101" s="226">
        <f t="shared" si="15"/>
        <v>0.55854922279792751</v>
      </c>
      <c r="P101" s="230" t="str">
        <f t="shared" si="16"/>
        <v>52.7% - 59.0%</v>
      </c>
      <c r="Q101" s="223">
        <v>320</v>
      </c>
      <c r="R101" s="223">
        <v>552</v>
      </c>
      <c r="S101" s="226"/>
      <c r="T101" s="230" t="str">
        <f t="shared" si="18"/>
        <v/>
      </c>
      <c r="U101" s="223">
        <v>276</v>
      </c>
      <c r="V101" s="223">
        <v>505</v>
      </c>
      <c r="W101" s="226"/>
      <c r="X101" s="231" t="str">
        <f t="shared" si="20"/>
        <v/>
      </c>
      <c r="Y101" s="234">
        <v>0</v>
      </c>
      <c r="Z101" s="226">
        <f t="shared" si="21"/>
        <v>0</v>
      </c>
      <c r="AA101" s="257">
        <v>0</v>
      </c>
      <c r="AB101" s="226">
        <f t="shared" si="22"/>
        <v>0</v>
      </c>
      <c r="AC101" s="76">
        <v>61</v>
      </c>
      <c r="AD101" s="94">
        <f t="shared" si="23"/>
        <v>6.5380493033226156E-2</v>
      </c>
      <c r="AE101" s="76">
        <v>52</v>
      </c>
      <c r="AF101" s="96">
        <f t="shared" si="24"/>
        <v>6.2424969987995196E-2</v>
      </c>
      <c r="AG101" s="410" t="s">
        <v>654</v>
      </c>
      <c r="AH101" s="133">
        <v>0</v>
      </c>
      <c r="AI101" s="133">
        <v>0</v>
      </c>
      <c r="AJ101" s="133">
        <v>0</v>
      </c>
      <c r="AK101" s="133">
        <v>0</v>
      </c>
    </row>
    <row r="102" spans="1:37" s="77" customFormat="1" x14ac:dyDescent="0.2">
      <c r="A102" s="76" t="s">
        <v>655</v>
      </c>
      <c r="B102" s="76" t="s">
        <v>656</v>
      </c>
      <c r="C102" s="76" t="s">
        <v>634</v>
      </c>
      <c r="D102" s="76" t="s">
        <v>635</v>
      </c>
      <c r="E102" s="225">
        <v>942</v>
      </c>
      <c r="F102" s="223">
        <v>991</v>
      </c>
      <c r="G102" s="223">
        <v>937</v>
      </c>
      <c r="H102" s="224">
        <v>865</v>
      </c>
      <c r="I102" s="225">
        <v>225</v>
      </c>
      <c r="J102" s="223">
        <v>716</v>
      </c>
      <c r="K102" s="226">
        <f t="shared" ref="K102:K165" si="25">J102/E102</f>
        <v>0.76008492569002128</v>
      </c>
      <c r="L102" s="230" t="str">
        <f t="shared" ref="L102:L165" si="26">IF(ISNUMBER(K102),TEXT(((2*J102)+(1.96^2)-(1.96*((1.96^2)+(4*J102*(100%-K102)))^0.5))/(2*(E102+(1.96^2))),"0.0%")&amp;" - "&amp;TEXT(((2*J102)+(1.96^2)+(1.96*((1.96^2)+(4*J102*(100%-K102)))^0.5))/(2*(E102+(1.96^2))),"0.0%"),"")</f>
        <v>73.2% - 78.6%</v>
      </c>
      <c r="M102" s="223">
        <v>359</v>
      </c>
      <c r="N102" s="223">
        <v>631</v>
      </c>
      <c r="O102" s="226">
        <f t="shared" ref="O102:O165" si="27">N102/F102</f>
        <v>0.63673057517658926</v>
      </c>
      <c r="P102" s="230" t="str">
        <f t="shared" ref="P102:P165" si="28">IF(ISNUMBER(O102),TEXT(((2*N102)+(1.96^2)-(1.96*((1.96^2)+(4*N102*(100%-O102)))^0.5))/(2*(F102+(1.96^2))),"0.0%")&amp;" - "&amp;TEXT(((2*N102)+(1.96^2)+(1.96*((1.96^2)+(4*N102*(100%-O102)))^0.5))/(2*(F102+(1.96^2))),"0.0%"),"")</f>
        <v>60.6% - 66.6%</v>
      </c>
      <c r="Q102" s="223">
        <v>224</v>
      </c>
      <c r="R102" s="223">
        <v>657</v>
      </c>
      <c r="S102" s="226"/>
      <c r="T102" s="230" t="str">
        <f t="shared" ref="T102:T165" si="29">IF(ISNUMBER(S102),TEXT(((2*R102)+(1.96^2)-(1.96*((1.96^2)+(4*R102*(100%-S102)))^0.5))/(2*(G102+(1.96^2))),"0.0%")&amp;" - "&amp;TEXT(((2*R102)+(1.96^2)+(1.96*((1.96^2)+(4*R102*(100%-S102)))^0.5))/(2*(G102+(1.96^2))),"0.0%"),"")</f>
        <v/>
      </c>
      <c r="U102" s="223">
        <v>242</v>
      </c>
      <c r="V102" s="223">
        <v>572</v>
      </c>
      <c r="W102" s="226"/>
      <c r="X102" s="231" t="str">
        <f t="shared" ref="X102:X165" si="30">IF(ISNUMBER(W102),TEXT(((2*V102)+(1.96^2)-(1.96*((1.96^2)+(4*V102*(100%-W102)))^0.5))/(2*(H102+(1.96^2))),"0.0%")&amp;" - "&amp;TEXT(((2*V102)+(1.96^2)+(1.96*((1.96^2)+(4*V102*(100%-W102)))^0.5))/(2*(H102+(1.96^2))),"0.0%"),"")</f>
        <v/>
      </c>
      <c r="Y102" s="234">
        <v>1</v>
      </c>
      <c r="Z102" s="226">
        <f t="shared" ref="Z102:Z165" si="31">Y102/E102</f>
        <v>1.0615711252653928E-3</v>
      </c>
      <c r="AA102" s="257">
        <v>1</v>
      </c>
      <c r="AB102" s="226">
        <f t="shared" ref="AB102:AB165" si="32">AA102/F102</f>
        <v>1.0090817356205853E-3</v>
      </c>
      <c r="AC102" s="76">
        <v>56</v>
      </c>
      <c r="AD102" s="94">
        <f t="shared" ref="AD102:AD165" si="33">AC102/G102</f>
        <v>5.9765208110992528E-2</v>
      </c>
      <c r="AE102" s="76">
        <v>51</v>
      </c>
      <c r="AF102" s="96">
        <f t="shared" ref="AF102:AF165" si="34">AE102/H102</f>
        <v>5.8959537572254334E-2</v>
      </c>
      <c r="AG102" s="410" t="s">
        <v>657</v>
      </c>
      <c r="AH102" s="133">
        <v>0</v>
      </c>
      <c r="AI102" s="133">
        <v>0</v>
      </c>
      <c r="AJ102" s="133">
        <v>0</v>
      </c>
      <c r="AK102" s="133">
        <v>0</v>
      </c>
    </row>
    <row r="103" spans="1:37" s="77" customFormat="1" x14ac:dyDescent="0.2">
      <c r="A103" s="76" t="s">
        <v>658</v>
      </c>
      <c r="B103" s="76" t="s">
        <v>659</v>
      </c>
      <c r="C103" s="76" t="s">
        <v>634</v>
      </c>
      <c r="D103" s="76" t="s">
        <v>635</v>
      </c>
      <c r="E103" s="225">
        <v>591</v>
      </c>
      <c r="F103" s="223">
        <v>657</v>
      </c>
      <c r="G103" s="223">
        <v>670</v>
      </c>
      <c r="H103" s="224">
        <v>634</v>
      </c>
      <c r="I103" s="225">
        <v>224</v>
      </c>
      <c r="J103" s="223">
        <v>367</v>
      </c>
      <c r="K103" s="226">
        <f t="shared" si="25"/>
        <v>0.62098138747884946</v>
      </c>
      <c r="L103" s="230" t="str">
        <f t="shared" si="26"/>
        <v>58.1% - 65.9%</v>
      </c>
      <c r="M103" s="223">
        <v>193</v>
      </c>
      <c r="N103" s="223">
        <v>464</v>
      </c>
      <c r="O103" s="226">
        <f t="shared" si="27"/>
        <v>0.70624048706240483</v>
      </c>
      <c r="P103" s="230" t="str">
        <f t="shared" si="28"/>
        <v>67.0% - 74.0%</v>
      </c>
      <c r="Q103" s="223">
        <v>191</v>
      </c>
      <c r="R103" s="223">
        <v>476</v>
      </c>
      <c r="S103" s="226">
        <f t="shared" ref="S103:S165" si="35">R103/G103</f>
        <v>0.71044776119402986</v>
      </c>
      <c r="T103" s="230" t="str">
        <f t="shared" si="29"/>
        <v>67.5% - 74.4%</v>
      </c>
      <c r="U103" s="223">
        <v>179</v>
      </c>
      <c r="V103" s="223">
        <v>454</v>
      </c>
      <c r="W103" s="226">
        <f t="shared" ref="W103:W165" si="36">V103/H103</f>
        <v>0.71608832807570977</v>
      </c>
      <c r="X103" s="231" t="str">
        <f t="shared" si="30"/>
        <v>68.0% - 75.0%</v>
      </c>
      <c r="Y103" s="234">
        <v>0</v>
      </c>
      <c r="Z103" s="226">
        <f t="shared" si="31"/>
        <v>0</v>
      </c>
      <c r="AA103" s="257">
        <v>0</v>
      </c>
      <c r="AB103" s="226">
        <f t="shared" si="32"/>
        <v>0</v>
      </c>
      <c r="AC103" s="76">
        <v>3</v>
      </c>
      <c r="AD103" s="94">
        <f t="shared" si="33"/>
        <v>4.4776119402985077E-3</v>
      </c>
      <c r="AE103" s="76">
        <v>1</v>
      </c>
      <c r="AF103" s="96">
        <f t="shared" si="34"/>
        <v>1.5772870662460567E-3</v>
      </c>
      <c r="AG103" s="410" t="s">
        <v>660</v>
      </c>
      <c r="AH103" s="133">
        <v>0</v>
      </c>
      <c r="AI103" s="133">
        <v>0</v>
      </c>
      <c r="AJ103" s="133">
        <v>0</v>
      </c>
      <c r="AK103" s="133">
        <v>0</v>
      </c>
    </row>
    <row r="104" spans="1:37" s="77" customFormat="1" x14ac:dyDescent="0.2">
      <c r="A104" s="76" t="s">
        <v>661</v>
      </c>
      <c r="B104" s="76" t="s">
        <v>662</v>
      </c>
      <c r="C104" s="76" t="s">
        <v>634</v>
      </c>
      <c r="D104" s="76" t="s">
        <v>635</v>
      </c>
      <c r="E104" s="225">
        <v>987</v>
      </c>
      <c r="F104" s="223">
        <v>1025</v>
      </c>
      <c r="G104" s="223">
        <v>995</v>
      </c>
      <c r="H104" s="224">
        <v>974</v>
      </c>
      <c r="I104" s="225">
        <v>419</v>
      </c>
      <c r="J104" s="223">
        <v>568</v>
      </c>
      <c r="K104" s="226">
        <f t="shared" si="25"/>
        <v>0.57548125633232017</v>
      </c>
      <c r="L104" s="230" t="str">
        <f t="shared" si="26"/>
        <v>54.4% - 60.6%</v>
      </c>
      <c r="M104" s="223">
        <v>337</v>
      </c>
      <c r="N104" s="223">
        <v>687</v>
      </c>
      <c r="O104" s="226">
        <f t="shared" si="27"/>
        <v>0.67024390243902443</v>
      </c>
      <c r="P104" s="230" t="str">
        <f t="shared" si="28"/>
        <v>64.1% - 69.8%</v>
      </c>
      <c r="Q104" s="223">
        <v>327</v>
      </c>
      <c r="R104" s="223">
        <v>657</v>
      </c>
      <c r="S104" s="226">
        <f t="shared" si="35"/>
        <v>0.66030150753768846</v>
      </c>
      <c r="T104" s="230" t="str">
        <f t="shared" si="29"/>
        <v>63.0% - 68.9%</v>
      </c>
      <c r="U104" s="223">
        <v>342</v>
      </c>
      <c r="V104" s="223">
        <v>630</v>
      </c>
      <c r="W104" s="226">
        <f t="shared" si="36"/>
        <v>0.64681724845995892</v>
      </c>
      <c r="X104" s="231" t="str">
        <f t="shared" si="30"/>
        <v>61.6% - 67.6%</v>
      </c>
      <c r="Y104" s="234">
        <v>0</v>
      </c>
      <c r="Z104" s="226">
        <f t="shared" si="31"/>
        <v>0</v>
      </c>
      <c r="AA104" s="257">
        <v>1</v>
      </c>
      <c r="AB104" s="226">
        <f t="shared" si="32"/>
        <v>9.7560975609756097E-4</v>
      </c>
      <c r="AC104" s="76">
        <v>11</v>
      </c>
      <c r="AD104" s="94">
        <f t="shared" si="33"/>
        <v>1.1055276381909548E-2</v>
      </c>
      <c r="AE104" s="76">
        <v>2</v>
      </c>
      <c r="AF104" s="96">
        <f t="shared" si="34"/>
        <v>2.0533880903490761E-3</v>
      </c>
      <c r="AG104" s="410" t="s">
        <v>663</v>
      </c>
      <c r="AH104" s="133">
        <v>0</v>
      </c>
      <c r="AI104" s="133">
        <v>0</v>
      </c>
      <c r="AJ104" s="133">
        <v>0</v>
      </c>
      <c r="AK104" s="133">
        <v>0</v>
      </c>
    </row>
    <row r="105" spans="1:37" s="77" customFormat="1" x14ac:dyDescent="0.2">
      <c r="A105" s="76" t="s">
        <v>664</v>
      </c>
      <c r="B105" s="76" t="s">
        <v>665</v>
      </c>
      <c r="C105" s="76" t="s">
        <v>666</v>
      </c>
      <c r="D105" s="76" t="s">
        <v>667</v>
      </c>
      <c r="E105" s="225">
        <v>1468</v>
      </c>
      <c r="F105" s="223">
        <v>1553</v>
      </c>
      <c r="G105" s="223">
        <v>1480</v>
      </c>
      <c r="H105" s="224">
        <v>1377</v>
      </c>
      <c r="I105" s="225">
        <v>345</v>
      </c>
      <c r="J105" s="223">
        <v>1122</v>
      </c>
      <c r="K105" s="226">
        <f t="shared" si="25"/>
        <v>0.76430517711171664</v>
      </c>
      <c r="L105" s="230" t="str">
        <f t="shared" si="26"/>
        <v>74.2% - 78.5%</v>
      </c>
      <c r="M105" s="223">
        <v>312</v>
      </c>
      <c r="N105" s="223">
        <v>1235</v>
      </c>
      <c r="O105" s="226">
        <f t="shared" si="27"/>
        <v>0.79523502897617515</v>
      </c>
      <c r="P105" s="230" t="str">
        <f t="shared" si="28"/>
        <v>77.4% - 81.5%</v>
      </c>
      <c r="Q105" s="223">
        <v>342</v>
      </c>
      <c r="R105" s="223">
        <v>1136</v>
      </c>
      <c r="S105" s="226">
        <f t="shared" si="35"/>
        <v>0.76756756756756761</v>
      </c>
      <c r="T105" s="230" t="str">
        <f t="shared" si="29"/>
        <v>74.5% - 78.8%</v>
      </c>
      <c r="U105" s="223">
        <v>281</v>
      </c>
      <c r="V105" s="223">
        <v>1092</v>
      </c>
      <c r="W105" s="226">
        <f t="shared" si="36"/>
        <v>0.79302832244008714</v>
      </c>
      <c r="X105" s="231" t="str">
        <f t="shared" si="30"/>
        <v>77.1% - 81.4%</v>
      </c>
      <c r="Y105" s="234">
        <v>1</v>
      </c>
      <c r="Z105" s="226">
        <f t="shared" si="31"/>
        <v>6.8119891008174384E-4</v>
      </c>
      <c r="AA105" s="257">
        <v>6</v>
      </c>
      <c r="AB105" s="226">
        <f t="shared" si="32"/>
        <v>3.8634900193174502E-3</v>
      </c>
      <c r="AC105" s="76">
        <v>2</v>
      </c>
      <c r="AD105" s="94">
        <f t="shared" si="33"/>
        <v>1.3513513513513514E-3</v>
      </c>
      <c r="AE105" s="76">
        <v>4</v>
      </c>
      <c r="AF105" s="96">
        <f t="shared" si="34"/>
        <v>2.9048656499636892E-3</v>
      </c>
      <c r="AG105" s="410" t="s">
        <v>668</v>
      </c>
      <c r="AH105" s="133">
        <v>0</v>
      </c>
      <c r="AI105" s="133">
        <v>0</v>
      </c>
      <c r="AJ105" s="133">
        <v>0</v>
      </c>
      <c r="AK105" s="133">
        <v>0</v>
      </c>
    </row>
    <row r="106" spans="1:37" s="77" customFormat="1" x14ac:dyDescent="0.2">
      <c r="A106" s="76" t="s">
        <v>669</v>
      </c>
      <c r="B106" s="76" t="s">
        <v>670</v>
      </c>
      <c r="C106" s="76" t="s">
        <v>666</v>
      </c>
      <c r="D106" s="76" t="s">
        <v>667</v>
      </c>
      <c r="E106" s="225">
        <v>397</v>
      </c>
      <c r="F106" s="223">
        <v>453</v>
      </c>
      <c r="G106" s="223">
        <v>407</v>
      </c>
      <c r="H106" s="224">
        <v>408</v>
      </c>
      <c r="I106" s="225">
        <v>135</v>
      </c>
      <c r="J106" s="223">
        <v>243</v>
      </c>
      <c r="K106" s="226">
        <f t="shared" si="25"/>
        <v>0.61209068010075562</v>
      </c>
      <c r="L106" s="230" t="str">
        <f t="shared" si="26"/>
        <v>56.3% - 65.9%</v>
      </c>
      <c r="M106" s="223">
        <v>149</v>
      </c>
      <c r="N106" s="223">
        <v>303</v>
      </c>
      <c r="O106" s="226">
        <f t="shared" si="27"/>
        <v>0.66887417218543044</v>
      </c>
      <c r="P106" s="230" t="str">
        <f t="shared" si="28"/>
        <v>62.4% - 71.1%</v>
      </c>
      <c r="Q106" s="223">
        <v>113</v>
      </c>
      <c r="R106" s="223">
        <v>294</v>
      </c>
      <c r="S106" s="226">
        <f t="shared" si="35"/>
        <v>0.72235872235872234</v>
      </c>
      <c r="T106" s="230" t="str">
        <f t="shared" si="29"/>
        <v>67.7% - 76.4%</v>
      </c>
      <c r="U106" s="223">
        <v>122</v>
      </c>
      <c r="V106" s="223">
        <v>286</v>
      </c>
      <c r="W106" s="226">
        <f t="shared" si="36"/>
        <v>0.7009803921568627</v>
      </c>
      <c r="X106" s="231" t="str">
        <f t="shared" si="30"/>
        <v>65.5% - 74.3%</v>
      </c>
      <c r="Y106" s="234">
        <v>19</v>
      </c>
      <c r="Z106" s="226">
        <f t="shared" si="31"/>
        <v>4.7858942065491183E-2</v>
      </c>
      <c r="AA106" s="257">
        <v>1</v>
      </c>
      <c r="AB106" s="226">
        <f t="shared" si="32"/>
        <v>2.2075055187637969E-3</v>
      </c>
      <c r="AC106" s="76">
        <v>0</v>
      </c>
      <c r="AD106" s="94">
        <f t="shared" si="33"/>
        <v>0</v>
      </c>
      <c r="AE106" s="76">
        <v>0</v>
      </c>
      <c r="AF106" s="96">
        <f t="shared" si="34"/>
        <v>0</v>
      </c>
      <c r="AG106" s="410" t="s">
        <v>671</v>
      </c>
      <c r="AH106" s="133">
        <v>0</v>
      </c>
      <c r="AI106" s="133">
        <v>0</v>
      </c>
      <c r="AJ106" s="133">
        <v>0</v>
      </c>
      <c r="AK106" s="133">
        <v>0</v>
      </c>
    </row>
    <row r="107" spans="1:37" s="77" customFormat="1" x14ac:dyDescent="0.2">
      <c r="A107" s="76" t="s">
        <v>672</v>
      </c>
      <c r="B107" s="76" t="s">
        <v>673</v>
      </c>
      <c r="C107" s="76" t="s">
        <v>666</v>
      </c>
      <c r="D107" s="76" t="s">
        <v>667</v>
      </c>
      <c r="E107" s="225">
        <v>496</v>
      </c>
      <c r="F107" s="223">
        <v>461</v>
      </c>
      <c r="G107" s="223">
        <v>489</v>
      </c>
      <c r="H107" s="224">
        <v>466</v>
      </c>
      <c r="I107" s="225">
        <v>110</v>
      </c>
      <c r="J107" s="223">
        <v>372</v>
      </c>
      <c r="K107" s="226">
        <f t="shared" si="25"/>
        <v>0.75</v>
      </c>
      <c r="L107" s="230" t="str">
        <f t="shared" si="26"/>
        <v>71.0% - 78.6%</v>
      </c>
      <c r="M107" s="223">
        <v>102</v>
      </c>
      <c r="N107" s="223">
        <v>353</v>
      </c>
      <c r="O107" s="226">
        <f t="shared" si="27"/>
        <v>0.7657266811279827</v>
      </c>
      <c r="P107" s="230" t="str">
        <f t="shared" si="28"/>
        <v>72.5% - 80.2%</v>
      </c>
      <c r="Q107" s="223">
        <v>161</v>
      </c>
      <c r="R107" s="223">
        <v>327</v>
      </c>
      <c r="S107" s="226">
        <f t="shared" si="35"/>
        <v>0.66871165644171782</v>
      </c>
      <c r="T107" s="230" t="str">
        <f t="shared" si="29"/>
        <v>62.6% - 70.9%</v>
      </c>
      <c r="U107" s="223">
        <v>188</v>
      </c>
      <c r="V107" s="223">
        <v>278</v>
      </c>
      <c r="W107" s="226">
        <f t="shared" si="36"/>
        <v>0.59656652360515017</v>
      </c>
      <c r="X107" s="231" t="str">
        <f t="shared" si="30"/>
        <v>55.1% - 64.0%</v>
      </c>
      <c r="Y107" s="234">
        <v>14</v>
      </c>
      <c r="Z107" s="226">
        <f t="shared" si="31"/>
        <v>2.8225806451612902E-2</v>
      </c>
      <c r="AA107" s="257">
        <v>6</v>
      </c>
      <c r="AB107" s="226">
        <f t="shared" si="32"/>
        <v>1.3015184381778741E-2</v>
      </c>
      <c r="AC107" s="76">
        <v>1</v>
      </c>
      <c r="AD107" s="94">
        <f t="shared" si="33"/>
        <v>2.0449897750511249E-3</v>
      </c>
      <c r="AE107" s="76">
        <v>0</v>
      </c>
      <c r="AF107" s="96">
        <f t="shared" si="34"/>
        <v>0</v>
      </c>
      <c r="AG107" s="410" t="s">
        <v>674</v>
      </c>
      <c r="AH107" s="133">
        <v>0</v>
      </c>
      <c r="AI107" s="133">
        <v>0</v>
      </c>
      <c r="AJ107" s="133">
        <v>0</v>
      </c>
      <c r="AK107" s="133">
        <v>0</v>
      </c>
    </row>
    <row r="108" spans="1:37" s="77" customFormat="1" x14ac:dyDescent="0.2">
      <c r="A108" s="76" t="s">
        <v>675</v>
      </c>
      <c r="B108" s="76" t="s">
        <v>676</v>
      </c>
      <c r="C108" s="76" t="s">
        <v>666</v>
      </c>
      <c r="D108" s="76" t="s">
        <v>667</v>
      </c>
      <c r="E108" s="225">
        <v>615</v>
      </c>
      <c r="F108" s="223">
        <v>660</v>
      </c>
      <c r="G108" s="223">
        <v>681</v>
      </c>
      <c r="H108" s="224">
        <v>605</v>
      </c>
      <c r="I108" s="225">
        <v>132</v>
      </c>
      <c r="J108" s="223">
        <v>483</v>
      </c>
      <c r="K108" s="226">
        <f t="shared" si="25"/>
        <v>0.78536585365853662</v>
      </c>
      <c r="L108" s="230" t="str">
        <f t="shared" si="26"/>
        <v>75.1% - 81.6%</v>
      </c>
      <c r="M108" s="223">
        <v>158</v>
      </c>
      <c r="N108" s="223">
        <v>499</v>
      </c>
      <c r="O108" s="226">
        <f t="shared" si="27"/>
        <v>0.7560606060606061</v>
      </c>
      <c r="P108" s="230" t="str">
        <f t="shared" si="28"/>
        <v>72.2% - 78.7%</v>
      </c>
      <c r="Q108" s="223">
        <v>249</v>
      </c>
      <c r="R108" s="223">
        <v>430</v>
      </c>
      <c r="S108" s="226">
        <f t="shared" si="35"/>
        <v>0.63142437591776801</v>
      </c>
      <c r="T108" s="230" t="str">
        <f t="shared" si="29"/>
        <v>59.5% - 66.7%</v>
      </c>
      <c r="U108" s="223">
        <v>190</v>
      </c>
      <c r="V108" s="223">
        <v>414</v>
      </c>
      <c r="W108" s="226">
        <f t="shared" si="36"/>
        <v>0.68429752066115701</v>
      </c>
      <c r="X108" s="231" t="str">
        <f t="shared" si="30"/>
        <v>64.6% - 72.0%</v>
      </c>
      <c r="Y108" s="234">
        <v>0</v>
      </c>
      <c r="Z108" s="226">
        <f t="shared" si="31"/>
        <v>0</v>
      </c>
      <c r="AA108" s="257">
        <v>3</v>
      </c>
      <c r="AB108" s="226">
        <f t="shared" si="32"/>
        <v>4.5454545454545452E-3</v>
      </c>
      <c r="AC108" s="76">
        <v>2</v>
      </c>
      <c r="AD108" s="94">
        <f t="shared" si="33"/>
        <v>2.936857562408223E-3</v>
      </c>
      <c r="AE108" s="76">
        <v>1</v>
      </c>
      <c r="AF108" s="96">
        <f t="shared" si="34"/>
        <v>1.652892561983471E-3</v>
      </c>
      <c r="AG108" s="410" t="s">
        <v>677</v>
      </c>
      <c r="AH108" s="133">
        <v>0</v>
      </c>
      <c r="AI108" s="133">
        <v>0</v>
      </c>
      <c r="AJ108" s="133">
        <v>0</v>
      </c>
      <c r="AK108" s="133">
        <v>0</v>
      </c>
    </row>
    <row r="109" spans="1:37" s="77" customFormat="1" x14ac:dyDescent="0.2">
      <c r="A109" s="76" t="s">
        <v>678</v>
      </c>
      <c r="B109" s="76" t="s">
        <v>679</v>
      </c>
      <c r="C109" s="76" t="s">
        <v>666</v>
      </c>
      <c r="D109" s="76" t="s">
        <v>667</v>
      </c>
      <c r="E109" s="225">
        <v>657</v>
      </c>
      <c r="F109" s="223">
        <v>730</v>
      </c>
      <c r="G109" s="223">
        <v>687</v>
      </c>
      <c r="H109" s="224">
        <v>653</v>
      </c>
      <c r="I109" s="225">
        <v>139</v>
      </c>
      <c r="J109" s="223">
        <v>482</v>
      </c>
      <c r="K109" s="226"/>
      <c r="L109" s="230" t="str">
        <f t="shared" si="26"/>
        <v/>
      </c>
      <c r="M109" s="223">
        <v>162</v>
      </c>
      <c r="N109" s="223">
        <v>528</v>
      </c>
      <c r="O109" s="226"/>
      <c r="P109" s="230" t="str">
        <f t="shared" si="28"/>
        <v/>
      </c>
      <c r="Q109" s="223">
        <v>175</v>
      </c>
      <c r="R109" s="223">
        <v>512</v>
      </c>
      <c r="S109" s="226">
        <f t="shared" si="35"/>
        <v>0.74526928675400295</v>
      </c>
      <c r="T109" s="230" t="str">
        <f t="shared" si="29"/>
        <v>71.1% - 77.6%</v>
      </c>
      <c r="U109" s="223">
        <v>197</v>
      </c>
      <c r="V109" s="223">
        <v>456</v>
      </c>
      <c r="W109" s="226">
        <f t="shared" si="36"/>
        <v>0.69831546707503833</v>
      </c>
      <c r="X109" s="231" t="str">
        <f t="shared" si="30"/>
        <v>66.2% - 73.2%</v>
      </c>
      <c r="Y109" s="234">
        <v>36</v>
      </c>
      <c r="Z109" s="226">
        <f t="shared" si="31"/>
        <v>5.4794520547945202E-2</v>
      </c>
      <c r="AA109" s="257">
        <v>40</v>
      </c>
      <c r="AB109" s="226">
        <f t="shared" si="32"/>
        <v>5.4794520547945202E-2</v>
      </c>
      <c r="AC109" s="76">
        <v>0</v>
      </c>
      <c r="AD109" s="94">
        <f t="shared" si="33"/>
        <v>0</v>
      </c>
      <c r="AE109" s="76">
        <v>0</v>
      </c>
      <c r="AF109" s="96">
        <f t="shared" si="34"/>
        <v>0</v>
      </c>
      <c r="AG109" s="410" t="s">
        <v>680</v>
      </c>
      <c r="AH109" s="133">
        <v>0</v>
      </c>
      <c r="AI109" s="133">
        <v>0</v>
      </c>
      <c r="AJ109" s="133">
        <v>0</v>
      </c>
      <c r="AK109" s="133">
        <v>0</v>
      </c>
    </row>
    <row r="110" spans="1:37" s="77" customFormat="1" x14ac:dyDescent="0.2">
      <c r="A110" s="76" t="s">
        <v>681</v>
      </c>
      <c r="B110" s="76" t="s">
        <v>682</v>
      </c>
      <c r="C110" s="76" t="s">
        <v>666</v>
      </c>
      <c r="D110" s="76" t="s">
        <v>667</v>
      </c>
      <c r="E110" s="225">
        <v>412</v>
      </c>
      <c r="F110" s="223">
        <v>476</v>
      </c>
      <c r="G110" s="223">
        <v>478</v>
      </c>
      <c r="H110" s="224">
        <v>452</v>
      </c>
      <c r="I110" s="225">
        <v>150</v>
      </c>
      <c r="J110" s="223">
        <v>262</v>
      </c>
      <c r="K110" s="226"/>
      <c r="L110" s="230" t="str">
        <f t="shared" si="26"/>
        <v/>
      </c>
      <c r="M110" s="223">
        <v>161</v>
      </c>
      <c r="N110" s="223">
        <v>310</v>
      </c>
      <c r="O110" s="226"/>
      <c r="P110" s="230" t="str">
        <f t="shared" si="28"/>
        <v/>
      </c>
      <c r="Q110" s="223">
        <v>150</v>
      </c>
      <c r="R110" s="223">
        <v>320</v>
      </c>
      <c r="S110" s="226"/>
      <c r="T110" s="230" t="str">
        <f t="shared" si="29"/>
        <v/>
      </c>
      <c r="U110" s="223">
        <v>119</v>
      </c>
      <c r="V110" s="223">
        <v>324</v>
      </c>
      <c r="W110" s="226"/>
      <c r="X110" s="231" t="str">
        <f t="shared" si="30"/>
        <v/>
      </c>
      <c r="Y110" s="234">
        <v>0</v>
      </c>
      <c r="Z110" s="226"/>
      <c r="AA110" s="257">
        <v>5</v>
      </c>
      <c r="AB110" s="226"/>
      <c r="AC110" s="76">
        <v>8</v>
      </c>
      <c r="AD110" s="94"/>
      <c r="AE110" s="76">
        <v>9</v>
      </c>
      <c r="AF110" s="96"/>
      <c r="AG110" s="410" t="s">
        <v>683</v>
      </c>
      <c r="AH110" s="133">
        <v>1</v>
      </c>
      <c r="AI110" s="133">
        <v>1</v>
      </c>
      <c r="AJ110" s="133">
        <v>1</v>
      </c>
      <c r="AK110" s="133">
        <v>1</v>
      </c>
    </row>
    <row r="111" spans="1:37" s="77" customFormat="1" x14ac:dyDescent="0.2">
      <c r="A111" s="76" t="s">
        <v>684</v>
      </c>
      <c r="B111" s="76" t="s">
        <v>685</v>
      </c>
      <c r="C111" s="76" t="s">
        <v>666</v>
      </c>
      <c r="D111" s="76" t="s">
        <v>667</v>
      </c>
      <c r="E111" s="225">
        <v>270</v>
      </c>
      <c r="F111" s="223">
        <v>277</v>
      </c>
      <c r="G111" s="223">
        <v>269</v>
      </c>
      <c r="H111" s="224">
        <v>256</v>
      </c>
      <c r="I111" s="225">
        <v>83</v>
      </c>
      <c r="J111" s="223">
        <v>172</v>
      </c>
      <c r="K111" s="226"/>
      <c r="L111" s="230" t="str">
        <f t="shared" si="26"/>
        <v/>
      </c>
      <c r="M111" s="223">
        <v>77</v>
      </c>
      <c r="N111" s="223">
        <v>185</v>
      </c>
      <c r="O111" s="226"/>
      <c r="P111" s="230" t="str">
        <f t="shared" si="28"/>
        <v/>
      </c>
      <c r="Q111" s="223">
        <v>97</v>
      </c>
      <c r="R111" s="223">
        <v>171</v>
      </c>
      <c r="S111" s="226">
        <f t="shared" si="35"/>
        <v>0.63568773234200748</v>
      </c>
      <c r="T111" s="230" t="str">
        <f t="shared" si="29"/>
        <v>57.7% - 69.1%</v>
      </c>
      <c r="U111" s="223">
        <v>92</v>
      </c>
      <c r="V111" s="223">
        <v>164</v>
      </c>
      <c r="W111" s="226">
        <f t="shared" si="36"/>
        <v>0.640625</v>
      </c>
      <c r="X111" s="231" t="str">
        <f t="shared" si="30"/>
        <v>58.0% - 69.7%</v>
      </c>
      <c r="Y111" s="234">
        <v>15</v>
      </c>
      <c r="Z111" s="226">
        <f t="shared" si="31"/>
        <v>5.5555555555555552E-2</v>
      </c>
      <c r="AA111" s="257">
        <v>15</v>
      </c>
      <c r="AB111" s="226">
        <f t="shared" si="32"/>
        <v>5.4151624548736461E-2</v>
      </c>
      <c r="AC111" s="76">
        <v>1</v>
      </c>
      <c r="AD111" s="94">
        <f t="shared" si="33"/>
        <v>3.7174721189591076E-3</v>
      </c>
      <c r="AE111" s="76">
        <v>0</v>
      </c>
      <c r="AF111" s="96">
        <f t="shared" si="34"/>
        <v>0</v>
      </c>
      <c r="AG111" s="410" t="s">
        <v>686</v>
      </c>
      <c r="AH111" s="133">
        <v>0</v>
      </c>
      <c r="AI111" s="133">
        <v>0</v>
      </c>
      <c r="AJ111" s="133">
        <v>0</v>
      </c>
      <c r="AK111" s="133">
        <v>0</v>
      </c>
    </row>
    <row r="112" spans="1:37" s="77" customFormat="1" x14ac:dyDescent="0.2">
      <c r="A112" s="76" t="s">
        <v>687</v>
      </c>
      <c r="B112" s="76" t="s">
        <v>688</v>
      </c>
      <c r="C112" s="76" t="s">
        <v>689</v>
      </c>
      <c r="D112" s="76" t="s">
        <v>690</v>
      </c>
      <c r="E112" s="225">
        <v>2535</v>
      </c>
      <c r="F112" s="223">
        <v>2619</v>
      </c>
      <c r="G112" s="223">
        <v>2534</v>
      </c>
      <c r="H112" s="224">
        <v>2364</v>
      </c>
      <c r="I112" s="225">
        <v>652</v>
      </c>
      <c r="J112" s="223">
        <v>1696</v>
      </c>
      <c r="K112" s="226"/>
      <c r="L112" s="230" t="str">
        <f t="shared" si="26"/>
        <v/>
      </c>
      <c r="M112" s="223">
        <v>779</v>
      </c>
      <c r="N112" s="223">
        <v>1795</v>
      </c>
      <c r="O112" s="226">
        <f t="shared" si="27"/>
        <v>0.68537609774723174</v>
      </c>
      <c r="P112" s="230" t="str">
        <f t="shared" si="28"/>
        <v>66.7% - 70.3%</v>
      </c>
      <c r="Q112" s="223">
        <v>674</v>
      </c>
      <c r="R112" s="223">
        <v>1678</v>
      </c>
      <c r="S112" s="226"/>
      <c r="T112" s="230" t="str">
        <f t="shared" si="29"/>
        <v/>
      </c>
      <c r="U112" s="223">
        <v>663</v>
      </c>
      <c r="V112" s="223">
        <v>1573</v>
      </c>
      <c r="W112" s="226"/>
      <c r="X112" s="231" t="str">
        <f t="shared" si="30"/>
        <v/>
      </c>
      <c r="Y112" s="234">
        <v>187</v>
      </c>
      <c r="Z112" s="226">
        <f t="shared" si="31"/>
        <v>7.3767258382643003E-2</v>
      </c>
      <c r="AA112" s="257">
        <v>45</v>
      </c>
      <c r="AB112" s="226">
        <f t="shared" si="32"/>
        <v>1.7182130584192441E-2</v>
      </c>
      <c r="AC112" s="76">
        <v>182</v>
      </c>
      <c r="AD112" s="94">
        <f t="shared" si="33"/>
        <v>7.18232044198895E-2</v>
      </c>
      <c r="AE112" s="76">
        <v>128</v>
      </c>
      <c r="AF112" s="96">
        <f t="shared" si="34"/>
        <v>5.4145516074450083E-2</v>
      </c>
      <c r="AG112" s="410" t="s">
        <v>691</v>
      </c>
      <c r="AH112" s="133">
        <v>0</v>
      </c>
      <c r="AI112" s="133">
        <v>0</v>
      </c>
      <c r="AJ112" s="133">
        <v>0</v>
      </c>
      <c r="AK112" s="133">
        <v>1</v>
      </c>
    </row>
    <row r="113" spans="1:37" s="77" customFormat="1" x14ac:dyDescent="0.2">
      <c r="A113" s="76" t="s">
        <v>692</v>
      </c>
      <c r="B113" s="76" t="s">
        <v>693</v>
      </c>
      <c r="C113" s="76" t="s">
        <v>689</v>
      </c>
      <c r="D113" s="76" t="s">
        <v>690</v>
      </c>
      <c r="E113" s="225">
        <v>926</v>
      </c>
      <c r="F113" s="223">
        <v>954</v>
      </c>
      <c r="G113" s="223">
        <v>932</v>
      </c>
      <c r="H113" s="224">
        <v>896</v>
      </c>
      <c r="I113" s="225">
        <v>205</v>
      </c>
      <c r="J113" s="223">
        <v>638</v>
      </c>
      <c r="K113" s="226"/>
      <c r="L113" s="230" t="str">
        <f t="shared" si="26"/>
        <v/>
      </c>
      <c r="M113" s="223">
        <v>207</v>
      </c>
      <c r="N113" s="223">
        <v>733</v>
      </c>
      <c r="O113" s="226">
        <f t="shared" si="27"/>
        <v>0.76834381551362685</v>
      </c>
      <c r="P113" s="230" t="str">
        <f t="shared" si="28"/>
        <v>74.1% - 79.4%</v>
      </c>
      <c r="Q113" s="223">
        <v>226</v>
      </c>
      <c r="R113" s="223">
        <v>682</v>
      </c>
      <c r="S113" s="226">
        <f t="shared" si="35"/>
        <v>0.73175965665236054</v>
      </c>
      <c r="T113" s="230" t="str">
        <f t="shared" si="29"/>
        <v>70.2% - 75.9%</v>
      </c>
      <c r="U113" s="223">
        <v>217</v>
      </c>
      <c r="V113" s="223">
        <v>663</v>
      </c>
      <c r="W113" s="226">
        <f t="shared" si="36"/>
        <v>0.7399553571428571</v>
      </c>
      <c r="X113" s="231" t="str">
        <f t="shared" si="30"/>
        <v>71.0% - 76.8%</v>
      </c>
      <c r="Y113" s="234">
        <v>83</v>
      </c>
      <c r="Z113" s="226">
        <f t="shared" si="31"/>
        <v>8.9632829373650108E-2</v>
      </c>
      <c r="AA113" s="257">
        <v>14</v>
      </c>
      <c r="AB113" s="226">
        <f t="shared" si="32"/>
        <v>1.4675052410901468E-2</v>
      </c>
      <c r="AC113" s="76">
        <v>24</v>
      </c>
      <c r="AD113" s="94">
        <f t="shared" si="33"/>
        <v>2.575107296137339E-2</v>
      </c>
      <c r="AE113" s="76">
        <v>16</v>
      </c>
      <c r="AF113" s="96">
        <f t="shared" si="34"/>
        <v>1.7857142857142856E-2</v>
      </c>
      <c r="AG113" s="410" t="s">
        <v>694</v>
      </c>
      <c r="AH113" s="133">
        <v>0</v>
      </c>
      <c r="AI113" s="133">
        <v>0</v>
      </c>
      <c r="AJ113" s="133">
        <v>0</v>
      </c>
      <c r="AK113" s="133">
        <v>0</v>
      </c>
    </row>
    <row r="114" spans="1:37" s="77" customFormat="1" x14ac:dyDescent="0.2">
      <c r="A114" s="76" t="s">
        <v>695</v>
      </c>
      <c r="B114" s="76" t="s">
        <v>696</v>
      </c>
      <c r="C114" s="76" t="s">
        <v>689</v>
      </c>
      <c r="D114" s="76" t="s">
        <v>690</v>
      </c>
      <c r="E114" s="225">
        <v>910</v>
      </c>
      <c r="F114" s="223">
        <v>898</v>
      </c>
      <c r="G114" s="223">
        <v>880</v>
      </c>
      <c r="H114" s="224">
        <v>843</v>
      </c>
      <c r="I114" s="225">
        <v>324</v>
      </c>
      <c r="J114" s="223">
        <v>549</v>
      </c>
      <c r="K114" s="226">
        <f t="shared" si="25"/>
        <v>0.60329670329670326</v>
      </c>
      <c r="L114" s="230" t="str">
        <f t="shared" si="26"/>
        <v>57.1% - 63.5%</v>
      </c>
      <c r="M114" s="223">
        <v>331</v>
      </c>
      <c r="N114" s="223">
        <v>528</v>
      </c>
      <c r="O114" s="226">
        <f t="shared" si="27"/>
        <v>0.58797327394209353</v>
      </c>
      <c r="P114" s="230" t="str">
        <f t="shared" si="28"/>
        <v>55.5% - 62.0%</v>
      </c>
      <c r="Q114" s="223">
        <v>296</v>
      </c>
      <c r="R114" s="223">
        <v>552</v>
      </c>
      <c r="S114" s="226">
        <f t="shared" si="35"/>
        <v>0.62727272727272732</v>
      </c>
      <c r="T114" s="230" t="str">
        <f t="shared" si="29"/>
        <v>59.5% - 65.9%</v>
      </c>
      <c r="U114" s="223">
        <v>311</v>
      </c>
      <c r="V114" s="223">
        <v>499</v>
      </c>
      <c r="W114" s="226">
        <f t="shared" si="36"/>
        <v>0.5919335705812574</v>
      </c>
      <c r="X114" s="231" t="str">
        <f t="shared" si="30"/>
        <v>55.8% - 62.5%</v>
      </c>
      <c r="Y114" s="234">
        <v>37</v>
      </c>
      <c r="Z114" s="226">
        <f t="shared" si="31"/>
        <v>4.0659340659340661E-2</v>
      </c>
      <c r="AA114" s="257">
        <v>39</v>
      </c>
      <c r="AB114" s="226">
        <f t="shared" si="32"/>
        <v>4.3429844097995544E-2</v>
      </c>
      <c r="AC114" s="76">
        <v>32</v>
      </c>
      <c r="AD114" s="94">
        <f t="shared" si="33"/>
        <v>3.6363636363636362E-2</v>
      </c>
      <c r="AE114" s="76">
        <v>33</v>
      </c>
      <c r="AF114" s="96">
        <f t="shared" si="34"/>
        <v>3.9145907473309607E-2</v>
      </c>
      <c r="AG114" s="410" t="s">
        <v>697</v>
      </c>
      <c r="AH114" s="133">
        <v>0</v>
      </c>
      <c r="AI114" s="133">
        <v>0</v>
      </c>
      <c r="AJ114" s="133">
        <v>0</v>
      </c>
      <c r="AK114" s="133">
        <v>0</v>
      </c>
    </row>
    <row r="115" spans="1:37" s="77" customFormat="1" x14ac:dyDescent="0.2">
      <c r="A115" s="76" t="s">
        <v>698</v>
      </c>
      <c r="B115" s="76" t="s">
        <v>699</v>
      </c>
      <c r="C115" s="76" t="s">
        <v>689</v>
      </c>
      <c r="D115" s="76" t="s">
        <v>690</v>
      </c>
      <c r="E115" s="225">
        <v>1960</v>
      </c>
      <c r="F115" s="223">
        <v>2061</v>
      </c>
      <c r="G115" s="223">
        <v>1842</v>
      </c>
      <c r="H115" s="224">
        <v>1898</v>
      </c>
      <c r="I115" s="225">
        <v>253</v>
      </c>
      <c r="J115" s="223">
        <v>575</v>
      </c>
      <c r="K115" s="226"/>
      <c r="L115" s="230" t="str">
        <f t="shared" si="26"/>
        <v/>
      </c>
      <c r="M115" s="223">
        <v>573</v>
      </c>
      <c r="N115" s="223">
        <v>1375</v>
      </c>
      <c r="O115" s="226"/>
      <c r="P115" s="230" t="str">
        <f t="shared" si="28"/>
        <v/>
      </c>
      <c r="Q115" s="223">
        <v>524</v>
      </c>
      <c r="R115" s="223">
        <v>1231</v>
      </c>
      <c r="S115" s="226">
        <f t="shared" si="35"/>
        <v>0.66829533116178064</v>
      </c>
      <c r="T115" s="230" t="str">
        <f t="shared" si="29"/>
        <v>64.6% - 68.9%</v>
      </c>
      <c r="U115" s="223">
        <v>516</v>
      </c>
      <c r="V115" s="223">
        <v>1305</v>
      </c>
      <c r="W115" s="226">
        <f t="shared" si="36"/>
        <v>0.68756585879873555</v>
      </c>
      <c r="X115" s="231" t="str">
        <f t="shared" si="30"/>
        <v>66.6% - 70.8%</v>
      </c>
      <c r="Y115" s="234">
        <v>1132</v>
      </c>
      <c r="Z115" s="226">
        <f t="shared" si="31"/>
        <v>0.57755102040816331</v>
      </c>
      <c r="AA115" s="257">
        <v>113</v>
      </c>
      <c r="AB115" s="226">
        <f t="shared" si="32"/>
        <v>5.4827753517709847E-2</v>
      </c>
      <c r="AC115" s="76">
        <v>87</v>
      </c>
      <c r="AD115" s="94">
        <f t="shared" si="33"/>
        <v>4.7231270358306189E-2</v>
      </c>
      <c r="AE115" s="76">
        <v>77</v>
      </c>
      <c r="AF115" s="96">
        <f t="shared" si="34"/>
        <v>4.0569020021074813E-2</v>
      </c>
      <c r="AG115" s="410" t="s">
        <v>700</v>
      </c>
      <c r="AH115" s="133">
        <v>0</v>
      </c>
      <c r="AI115" s="133">
        <v>0</v>
      </c>
      <c r="AJ115" s="133">
        <v>0</v>
      </c>
      <c r="AK115" s="133">
        <v>0</v>
      </c>
    </row>
    <row r="116" spans="1:37" s="77" customFormat="1" x14ac:dyDescent="0.2">
      <c r="A116" s="76" t="s">
        <v>701</v>
      </c>
      <c r="B116" s="76" t="s">
        <v>702</v>
      </c>
      <c r="C116" s="76" t="s">
        <v>689</v>
      </c>
      <c r="D116" s="76" t="s">
        <v>690</v>
      </c>
      <c r="E116" s="225">
        <v>601</v>
      </c>
      <c r="F116" s="223">
        <v>629</v>
      </c>
      <c r="G116" s="223">
        <v>642</v>
      </c>
      <c r="H116" s="224">
        <v>654</v>
      </c>
      <c r="I116" s="225">
        <v>159</v>
      </c>
      <c r="J116" s="223">
        <v>437</v>
      </c>
      <c r="K116" s="226">
        <f t="shared" si="25"/>
        <v>0.72712146422628954</v>
      </c>
      <c r="L116" s="230" t="str">
        <f t="shared" si="26"/>
        <v>69.0% - 76.1%</v>
      </c>
      <c r="M116" s="223">
        <v>161</v>
      </c>
      <c r="N116" s="223">
        <v>467</v>
      </c>
      <c r="O116" s="226">
        <f t="shared" si="27"/>
        <v>0.74244833068362481</v>
      </c>
      <c r="P116" s="230" t="str">
        <f t="shared" si="28"/>
        <v>70.7% - 77.5%</v>
      </c>
      <c r="Q116" s="223">
        <v>136</v>
      </c>
      <c r="R116" s="223">
        <v>449</v>
      </c>
      <c r="S116" s="226"/>
      <c r="T116" s="230" t="str">
        <f t="shared" si="29"/>
        <v/>
      </c>
      <c r="U116" s="223">
        <v>161</v>
      </c>
      <c r="V116" s="223">
        <v>436</v>
      </c>
      <c r="W116" s="226"/>
      <c r="X116" s="231" t="str">
        <f t="shared" si="30"/>
        <v/>
      </c>
      <c r="Y116" s="234">
        <v>5</v>
      </c>
      <c r="Z116" s="226">
        <f t="shared" si="31"/>
        <v>8.3194675540765387E-3</v>
      </c>
      <c r="AA116" s="257">
        <v>1</v>
      </c>
      <c r="AB116" s="226">
        <f t="shared" si="32"/>
        <v>1.589825119236884E-3</v>
      </c>
      <c r="AC116" s="76">
        <v>57</v>
      </c>
      <c r="AD116" s="94">
        <f t="shared" si="33"/>
        <v>8.8785046728971959E-2</v>
      </c>
      <c r="AE116" s="76">
        <v>57</v>
      </c>
      <c r="AF116" s="96">
        <f t="shared" si="34"/>
        <v>8.7155963302752298E-2</v>
      </c>
      <c r="AG116" s="410" t="s">
        <v>703</v>
      </c>
      <c r="AH116" s="133">
        <v>0</v>
      </c>
      <c r="AI116" s="133">
        <v>0</v>
      </c>
      <c r="AJ116" s="133">
        <v>0</v>
      </c>
      <c r="AK116" s="133">
        <v>0</v>
      </c>
    </row>
    <row r="117" spans="1:37" s="77" customFormat="1" x14ac:dyDescent="0.2">
      <c r="A117" s="76" t="s">
        <v>704</v>
      </c>
      <c r="B117" s="76" t="s">
        <v>705</v>
      </c>
      <c r="C117" s="76" t="s">
        <v>689</v>
      </c>
      <c r="D117" s="76" t="s">
        <v>690</v>
      </c>
      <c r="E117" s="225">
        <v>839</v>
      </c>
      <c r="F117" s="223">
        <v>1002</v>
      </c>
      <c r="G117" s="223">
        <v>883</v>
      </c>
      <c r="H117" s="224">
        <v>870</v>
      </c>
      <c r="I117" s="225">
        <v>277</v>
      </c>
      <c r="J117" s="223">
        <v>558</v>
      </c>
      <c r="K117" s="226">
        <f t="shared" si="25"/>
        <v>0.66507747318235999</v>
      </c>
      <c r="L117" s="230" t="str">
        <f t="shared" si="26"/>
        <v>63.2% - 69.6%</v>
      </c>
      <c r="M117" s="223">
        <v>333</v>
      </c>
      <c r="N117" s="223">
        <v>667</v>
      </c>
      <c r="O117" s="226">
        <f t="shared" si="27"/>
        <v>0.66566866267465075</v>
      </c>
      <c r="P117" s="230" t="str">
        <f t="shared" si="28"/>
        <v>63.6% - 69.4%</v>
      </c>
      <c r="Q117" s="223">
        <v>292</v>
      </c>
      <c r="R117" s="223">
        <v>585</v>
      </c>
      <c r="S117" s="226">
        <f t="shared" si="35"/>
        <v>0.66251415628539068</v>
      </c>
      <c r="T117" s="230" t="str">
        <f t="shared" si="29"/>
        <v>63.1% - 69.3%</v>
      </c>
      <c r="U117" s="223">
        <v>292</v>
      </c>
      <c r="V117" s="223">
        <v>575</v>
      </c>
      <c r="W117" s="226">
        <f t="shared" si="36"/>
        <v>0.66091954022988508</v>
      </c>
      <c r="X117" s="231" t="str">
        <f t="shared" si="30"/>
        <v>62.9% - 69.2%</v>
      </c>
      <c r="Y117" s="234">
        <v>4</v>
      </c>
      <c r="Z117" s="226">
        <f t="shared" si="31"/>
        <v>4.7675804529201428E-3</v>
      </c>
      <c r="AA117" s="257">
        <v>2</v>
      </c>
      <c r="AB117" s="226">
        <f t="shared" si="32"/>
        <v>1.996007984031936E-3</v>
      </c>
      <c r="AC117" s="76">
        <v>6</v>
      </c>
      <c r="AD117" s="94">
        <f t="shared" si="33"/>
        <v>6.7950169875424689E-3</v>
      </c>
      <c r="AE117" s="76">
        <v>3</v>
      </c>
      <c r="AF117" s="96">
        <f t="shared" si="34"/>
        <v>3.4482758620689655E-3</v>
      </c>
      <c r="AG117" s="410" t="s">
        <v>706</v>
      </c>
      <c r="AH117" s="133">
        <v>0</v>
      </c>
      <c r="AI117" s="133">
        <v>0</v>
      </c>
      <c r="AJ117" s="133">
        <v>0</v>
      </c>
      <c r="AK117" s="133">
        <v>0</v>
      </c>
    </row>
    <row r="118" spans="1:37" s="77" customFormat="1" x14ac:dyDescent="0.2">
      <c r="A118" s="76" t="s">
        <v>707</v>
      </c>
      <c r="B118" s="76" t="s">
        <v>708</v>
      </c>
      <c r="C118" s="76" t="s">
        <v>689</v>
      </c>
      <c r="D118" s="76" t="s">
        <v>690</v>
      </c>
      <c r="E118" s="225">
        <v>842</v>
      </c>
      <c r="F118" s="223">
        <v>921</v>
      </c>
      <c r="G118" s="223">
        <v>862</v>
      </c>
      <c r="H118" s="224">
        <v>776</v>
      </c>
      <c r="I118" s="225">
        <v>308</v>
      </c>
      <c r="J118" s="223">
        <v>532</v>
      </c>
      <c r="K118" s="226">
        <f t="shared" si="25"/>
        <v>0.63182897862232779</v>
      </c>
      <c r="L118" s="230" t="str">
        <f t="shared" si="26"/>
        <v>59.9% - 66.4%</v>
      </c>
      <c r="M118" s="223">
        <v>304</v>
      </c>
      <c r="N118" s="223">
        <v>615</v>
      </c>
      <c r="O118" s="226">
        <f t="shared" si="27"/>
        <v>0.66775244299674263</v>
      </c>
      <c r="P118" s="230" t="str">
        <f t="shared" si="28"/>
        <v>63.7% - 69.7%</v>
      </c>
      <c r="Q118" s="223">
        <v>308</v>
      </c>
      <c r="R118" s="223">
        <v>554</v>
      </c>
      <c r="S118" s="226">
        <f t="shared" si="35"/>
        <v>0.64269141531322505</v>
      </c>
      <c r="T118" s="230" t="str">
        <f t="shared" si="29"/>
        <v>61.0% - 67.4%</v>
      </c>
      <c r="U118" s="223">
        <v>284</v>
      </c>
      <c r="V118" s="223">
        <v>491</v>
      </c>
      <c r="W118" s="226">
        <f t="shared" si="36"/>
        <v>0.63273195876288657</v>
      </c>
      <c r="X118" s="231" t="str">
        <f t="shared" si="30"/>
        <v>59.8% - 66.6%</v>
      </c>
      <c r="Y118" s="234">
        <v>2</v>
      </c>
      <c r="Z118" s="226">
        <f t="shared" si="31"/>
        <v>2.3752969121140144E-3</v>
      </c>
      <c r="AA118" s="257">
        <v>2</v>
      </c>
      <c r="AB118" s="226">
        <f t="shared" si="32"/>
        <v>2.1715526601520088E-3</v>
      </c>
      <c r="AC118" s="76">
        <v>0</v>
      </c>
      <c r="AD118" s="94">
        <f t="shared" si="33"/>
        <v>0</v>
      </c>
      <c r="AE118" s="76">
        <v>1</v>
      </c>
      <c r="AF118" s="96">
        <f t="shared" si="34"/>
        <v>1.288659793814433E-3</v>
      </c>
      <c r="AG118" s="410" t="s">
        <v>709</v>
      </c>
      <c r="AH118" s="133">
        <v>0</v>
      </c>
      <c r="AI118" s="133">
        <v>0</v>
      </c>
      <c r="AJ118" s="133">
        <v>0</v>
      </c>
      <c r="AK118" s="133">
        <v>0</v>
      </c>
    </row>
    <row r="119" spans="1:37" s="77" customFormat="1" x14ac:dyDescent="0.2">
      <c r="A119" s="76" t="s">
        <v>710</v>
      </c>
      <c r="B119" s="76" t="s">
        <v>711</v>
      </c>
      <c r="C119" s="76" t="s">
        <v>712</v>
      </c>
      <c r="D119" s="76" t="s">
        <v>713</v>
      </c>
      <c r="E119" s="225">
        <v>273</v>
      </c>
      <c r="F119" s="223">
        <v>261</v>
      </c>
      <c r="G119" s="223">
        <v>299</v>
      </c>
      <c r="H119" s="224">
        <v>277</v>
      </c>
      <c r="I119" s="225">
        <v>89</v>
      </c>
      <c r="J119" s="223">
        <v>178</v>
      </c>
      <c r="K119" s="226">
        <f t="shared" si="25"/>
        <v>0.65201465201465203</v>
      </c>
      <c r="L119" s="230" t="str">
        <f t="shared" si="26"/>
        <v>59.4% - 70.6%</v>
      </c>
      <c r="M119" s="223">
        <v>80</v>
      </c>
      <c r="N119" s="223">
        <v>181</v>
      </c>
      <c r="O119" s="226">
        <f t="shared" si="27"/>
        <v>0.69348659003831414</v>
      </c>
      <c r="P119" s="230" t="str">
        <f t="shared" si="28"/>
        <v>63.5% - 74.6%</v>
      </c>
      <c r="Q119" s="223">
        <v>90</v>
      </c>
      <c r="R119" s="223">
        <v>209</v>
      </c>
      <c r="S119" s="226">
        <f t="shared" si="35"/>
        <v>0.69899665551839463</v>
      </c>
      <c r="T119" s="230" t="str">
        <f t="shared" si="29"/>
        <v>64.5% - 74.8%</v>
      </c>
      <c r="U119" s="223">
        <v>88</v>
      </c>
      <c r="V119" s="223">
        <v>187</v>
      </c>
      <c r="W119" s="226">
        <f t="shared" si="36"/>
        <v>0.67509025270758127</v>
      </c>
      <c r="X119" s="231" t="str">
        <f t="shared" si="30"/>
        <v>61.8% - 72.8%</v>
      </c>
      <c r="Y119" s="234">
        <v>6</v>
      </c>
      <c r="Z119" s="226">
        <f t="shared" si="31"/>
        <v>2.197802197802198E-2</v>
      </c>
      <c r="AA119" s="257">
        <v>0</v>
      </c>
      <c r="AB119" s="226">
        <f t="shared" si="32"/>
        <v>0</v>
      </c>
      <c r="AC119" s="76">
        <v>0</v>
      </c>
      <c r="AD119" s="94">
        <f t="shared" si="33"/>
        <v>0</v>
      </c>
      <c r="AE119" s="76">
        <v>2</v>
      </c>
      <c r="AF119" s="96">
        <f t="shared" si="34"/>
        <v>7.2202166064981952E-3</v>
      </c>
      <c r="AG119" s="410" t="s">
        <v>714</v>
      </c>
      <c r="AH119" s="133">
        <v>0</v>
      </c>
      <c r="AI119" s="133">
        <v>0</v>
      </c>
      <c r="AJ119" s="133">
        <v>0</v>
      </c>
      <c r="AK119" s="133">
        <v>0</v>
      </c>
    </row>
    <row r="120" spans="1:37" s="77" customFormat="1" x14ac:dyDescent="0.2">
      <c r="A120" s="76" t="s">
        <v>715</v>
      </c>
      <c r="B120" s="76" t="s">
        <v>716</v>
      </c>
      <c r="C120" s="76" t="s">
        <v>712</v>
      </c>
      <c r="D120" s="76" t="s">
        <v>713</v>
      </c>
      <c r="E120" s="225">
        <v>236</v>
      </c>
      <c r="F120" s="223">
        <v>287</v>
      </c>
      <c r="G120" s="223">
        <v>236</v>
      </c>
      <c r="H120" s="224">
        <v>246</v>
      </c>
      <c r="I120" s="225">
        <v>84</v>
      </c>
      <c r="J120" s="223">
        <v>151</v>
      </c>
      <c r="K120" s="226"/>
      <c r="L120" s="230" t="str">
        <f t="shared" si="26"/>
        <v/>
      </c>
      <c r="M120" s="223">
        <v>104</v>
      </c>
      <c r="N120" s="223">
        <v>183</v>
      </c>
      <c r="O120" s="226">
        <f t="shared" si="27"/>
        <v>0.6376306620209059</v>
      </c>
      <c r="P120" s="230" t="str">
        <f t="shared" si="28"/>
        <v>58.1% - 69.1%</v>
      </c>
      <c r="Q120" s="223">
        <v>82</v>
      </c>
      <c r="R120" s="223">
        <v>152</v>
      </c>
      <c r="S120" s="226"/>
      <c r="T120" s="230" t="str">
        <f t="shared" si="29"/>
        <v/>
      </c>
      <c r="U120" s="223">
        <v>90</v>
      </c>
      <c r="V120" s="223">
        <v>154</v>
      </c>
      <c r="W120" s="226"/>
      <c r="X120" s="231" t="str">
        <f t="shared" si="30"/>
        <v/>
      </c>
      <c r="Y120" s="234">
        <v>1</v>
      </c>
      <c r="Z120" s="226"/>
      <c r="AA120" s="257">
        <v>0</v>
      </c>
      <c r="AB120" s="226">
        <f t="shared" si="32"/>
        <v>0</v>
      </c>
      <c r="AC120" s="76">
        <v>2</v>
      </c>
      <c r="AD120" s="94"/>
      <c r="AE120" s="76">
        <v>2</v>
      </c>
      <c r="AF120" s="96"/>
      <c r="AG120" s="410" t="s">
        <v>717</v>
      </c>
      <c r="AH120" s="133">
        <v>1</v>
      </c>
      <c r="AI120" s="133">
        <v>0</v>
      </c>
      <c r="AJ120" s="133">
        <v>1</v>
      </c>
      <c r="AK120" s="133">
        <v>1</v>
      </c>
    </row>
    <row r="121" spans="1:37" s="77" customFormat="1" x14ac:dyDescent="0.2">
      <c r="A121" s="76" t="s">
        <v>718</v>
      </c>
      <c r="B121" s="76" t="s">
        <v>719</v>
      </c>
      <c r="C121" s="76" t="s">
        <v>712</v>
      </c>
      <c r="D121" s="76" t="s">
        <v>713</v>
      </c>
      <c r="E121" s="225">
        <v>516</v>
      </c>
      <c r="F121" s="223">
        <v>600</v>
      </c>
      <c r="G121" s="223">
        <v>547</v>
      </c>
      <c r="H121" s="224">
        <v>529</v>
      </c>
      <c r="I121" s="225">
        <v>208</v>
      </c>
      <c r="J121" s="223">
        <v>296</v>
      </c>
      <c r="K121" s="226">
        <f t="shared" si="25"/>
        <v>0.5736434108527132</v>
      </c>
      <c r="L121" s="230" t="str">
        <f t="shared" si="26"/>
        <v>53.1% - 61.6%</v>
      </c>
      <c r="M121" s="223">
        <v>212</v>
      </c>
      <c r="N121" s="223">
        <v>387</v>
      </c>
      <c r="O121" s="226">
        <f t="shared" si="27"/>
        <v>0.64500000000000002</v>
      </c>
      <c r="P121" s="230" t="str">
        <f t="shared" si="28"/>
        <v>60.6% - 68.2%</v>
      </c>
      <c r="Q121" s="223">
        <v>161</v>
      </c>
      <c r="R121" s="223">
        <v>362</v>
      </c>
      <c r="S121" s="226">
        <f t="shared" si="35"/>
        <v>0.66179159049360148</v>
      </c>
      <c r="T121" s="230" t="str">
        <f t="shared" si="29"/>
        <v>62.1% - 70.0%</v>
      </c>
      <c r="U121" s="223">
        <v>176</v>
      </c>
      <c r="V121" s="223">
        <v>334</v>
      </c>
      <c r="W121" s="226">
        <f t="shared" si="36"/>
        <v>0.63137996219281667</v>
      </c>
      <c r="X121" s="231" t="str">
        <f t="shared" si="30"/>
        <v>58.9% - 67.1%</v>
      </c>
      <c r="Y121" s="234">
        <v>12</v>
      </c>
      <c r="Z121" s="226">
        <f t="shared" si="31"/>
        <v>2.3255813953488372E-2</v>
      </c>
      <c r="AA121" s="257">
        <v>1</v>
      </c>
      <c r="AB121" s="226">
        <f t="shared" si="32"/>
        <v>1.6666666666666668E-3</v>
      </c>
      <c r="AC121" s="76">
        <v>24</v>
      </c>
      <c r="AD121" s="94">
        <f t="shared" si="33"/>
        <v>4.3875685557586835E-2</v>
      </c>
      <c r="AE121" s="76">
        <v>19</v>
      </c>
      <c r="AF121" s="96">
        <f t="shared" si="34"/>
        <v>3.5916824196597356E-2</v>
      </c>
      <c r="AG121" s="410" t="s">
        <v>720</v>
      </c>
      <c r="AH121" s="133">
        <v>0</v>
      </c>
      <c r="AI121" s="133">
        <v>0</v>
      </c>
      <c r="AJ121" s="133">
        <v>0</v>
      </c>
      <c r="AK121" s="133">
        <v>0</v>
      </c>
    </row>
    <row r="122" spans="1:37" s="77" customFormat="1" x14ac:dyDescent="0.2">
      <c r="A122" s="76" t="s">
        <v>721</v>
      </c>
      <c r="B122" s="76" t="s">
        <v>722</v>
      </c>
      <c r="C122" s="76" t="s">
        <v>712</v>
      </c>
      <c r="D122" s="76" t="s">
        <v>713</v>
      </c>
      <c r="E122" s="225">
        <v>324</v>
      </c>
      <c r="F122" s="223">
        <v>303</v>
      </c>
      <c r="G122" s="223">
        <v>340</v>
      </c>
      <c r="H122" s="224">
        <v>309</v>
      </c>
      <c r="I122" s="225">
        <v>105</v>
      </c>
      <c r="J122" s="223">
        <v>188</v>
      </c>
      <c r="K122" s="226"/>
      <c r="L122" s="230" t="str">
        <f t="shared" si="26"/>
        <v/>
      </c>
      <c r="M122" s="223">
        <v>89</v>
      </c>
      <c r="N122" s="223">
        <v>199</v>
      </c>
      <c r="O122" s="226">
        <f t="shared" si="27"/>
        <v>0.65676567656765672</v>
      </c>
      <c r="P122" s="230" t="str">
        <f t="shared" si="28"/>
        <v>60.2% - 70.8%</v>
      </c>
      <c r="Q122" s="223">
        <v>105</v>
      </c>
      <c r="R122" s="223">
        <v>198</v>
      </c>
      <c r="S122" s="226"/>
      <c r="T122" s="230" t="str">
        <f t="shared" si="29"/>
        <v/>
      </c>
      <c r="U122" s="223">
        <v>88</v>
      </c>
      <c r="V122" s="223">
        <v>194</v>
      </c>
      <c r="W122" s="226"/>
      <c r="X122" s="231" t="str">
        <f t="shared" si="30"/>
        <v/>
      </c>
      <c r="Y122" s="234">
        <v>31</v>
      </c>
      <c r="Z122" s="226">
        <f t="shared" si="31"/>
        <v>9.5679012345679007E-2</v>
      </c>
      <c r="AA122" s="257">
        <v>15</v>
      </c>
      <c r="AB122" s="226">
        <f t="shared" si="32"/>
        <v>4.9504950495049507E-2</v>
      </c>
      <c r="AC122" s="76">
        <v>37</v>
      </c>
      <c r="AD122" s="94">
        <f t="shared" si="33"/>
        <v>0.10882352941176471</v>
      </c>
      <c r="AE122" s="76">
        <v>27</v>
      </c>
      <c r="AF122" s="96">
        <f t="shared" si="34"/>
        <v>8.7378640776699032E-2</v>
      </c>
      <c r="AG122" s="410" t="s">
        <v>723</v>
      </c>
      <c r="AH122" s="133">
        <v>0</v>
      </c>
      <c r="AI122" s="133">
        <v>0</v>
      </c>
      <c r="AJ122" s="133">
        <v>0</v>
      </c>
      <c r="AK122" s="133">
        <v>0</v>
      </c>
    </row>
    <row r="123" spans="1:37" s="77" customFormat="1" x14ac:dyDescent="0.2">
      <c r="A123" s="76" t="s">
        <v>724</v>
      </c>
      <c r="B123" s="76" t="s">
        <v>725</v>
      </c>
      <c r="C123" s="76" t="s">
        <v>712</v>
      </c>
      <c r="D123" s="76" t="s">
        <v>713</v>
      </c>
      <c r="E123" s="225">
        <v>688</v>
      </c>
      <c r="F123" s="223">
        <v>696</v>
      </c>
      <c r="G123" s="223">
        <v>645</v>
      </c>
      <c r="H123" s="224">
        <v>604</v>
      </c>
      <c r="I123" s="225">
        <v>147</v>
      </c>
      <c r="J123" s="223">
        <v>541</v>
      </c>
      <c r="K123" s="226">
        <f t="shared" si="25"/>
        <v>0.78633720930232553</v>
      </c>
      <c r="L123" s="230" t="str">
        <f t="shared" si="26"/>
        <v>75.4% - 81.5%</v>
      </c>
      <c r="M123" s="223">
        <v>119</v>
      </c>
      <c r="N123" s="223">
        <v>576</v>
      </c>
      <c r="O123" s="226">
        <f t="shared" si="27"/>
        <v>0.82758620689655171</v>
      </c>
      <c r="P123" s="230" t="str">
        <f t="shared" si="28"/>
        <v>79.8% - 85.4%</v>
      </c>
      <c r="Q123" s="223">
        <v>130</v>
      </c>
      <c r="R123" s="223">
        <v>514</v>
      </c>
      <c r="S123" s="226">
        <f t="shared" si="35"/>
        <v>0.79689922480620157</v>
      </c>
      <c r="T123" s="230" t="str">
        <f t="shared" si="29"/>
        <v>76.4% - 82.6%</v>
      </c>
      <c r="U123" s="223">
        <v>120</v>
      </c>
      <c r="V123" s="223">
        <v>483</v>
      </c>
      <c r="W123" s="226">
        <f t="shared" si="36"/>
        <v>0.79966887417218546</v>
      </c>
      <c r="X123" s="231" t="str">
        <f t="shared" si="30"/>
        <v>76.6% - 83.0%</v>
      </c>
      <c r="Y123" s="234">
        <v>0</v>
      </c>
      <c r="Z123" s="226">
        <f t="shared" si="31"/>
        <v>0</v>
      </c>
      <c r="AA123" s="257">
        <v>1</v>
      </c>
      <c r="AB123" s="226">
        <f t="shared" si="32"/>
        <v>1.4367816091954023E-3</v>
      </c>
      <c r="AC123" s="76">
        <v>1</v>
      </c>
      <c r="AD123" s="94">
        <f t="shared" si="33"/>
        <v>1.5503875968992248E-3</v>
      </c>
      <c r="AE123" s="76">
        <v>1</v>
      </c>
      <c r="AF123" s="96">
        <f t="shared" si="34"/>
        <v>1.6556291390728477E-3</v>
      </c>
      <c r="AG123" s="410" t="s">
        <v>726</v>
      </c>
      <c r="AH123" s="133">
        <v>0</v>
      </c>
      <c r="AI123" s="133">
        <v>0</v>
      </c>
      <c r="AJ123" s="133">
        <v>0</v>
      </c>
      <c r="AK123" s="133">
        <v>0</v>
      </c>
    </row>
    <row r="124" spans="1:37" s="77" customFormat="1" x14ac:dyDescent="0.2">
      <c r="A124" s="76" t="s">
        <v>727</v>
      </c>
      <c r="B124" s="76" t="s">
        <v>728</v>
      </c>
      <c r="C124" s="76" t="s">
        <v>712</v>
      </c>
      <c r="D124" s="76" t="s">
        <v>713</v>
      </c>
      <c r="E124" s="225">
        <v>1029</v>
      </c>
      <c r="F124" s="223">
        <v>1124</v>
      </c>
      <c r="G124" s="223">
        <v>1045</v>
      </c>
      <c r="H124" s="224">
        <v>1045</v>
      </c>
      <c r="I124" s="225">
        <v>280</v>
      </c>
      <c r="J124" s="223">
        <v>720</v>
      </c>
      <c r="K124" s="226">
        <f t="shared" si="25"/>
        <v>0.69970845481049559</v>
      </c>
      <c r="L124" s="230" t="str">
        <f t="shared" si="26"/>
        <v>67.1% - 72.7%</v>
      </c>
      <c r="M124" s="223">
        <v>309</v>
      </c>
      <c r="N124" s="223">
        <v>812</v>
      </c>
      <c r="O124" s="226">
        <f t="shared" si="27"/>
        <v>0.72241992882562278</v>
      </c>
      <c r="P124" s="230" t="str">
        <f t="shared" si="28"/>
        <v>69.6% - 74.8%</v>
      </c>
      <c r="Q124" s="223">
        <v>307</v>
      </c>
      <c r="R124" s="223">
        <v>735</v>
      </c>
      <c r="S124" s="226">
        <f t="shared" si="35"/>
        <v>0.70334928229665072</v>
      </c>
      <c r="T124" s="230" t="str">
        <f t="shared" si="29"/>
        <v>67.5% - 73.0%</v>
      </c>
      <c r="U124" s="223">
        <v>283</v>
      </c>
      <c r="V124" s="223">
        <v>751</v>
      </c>
      <c r="W124" s="226">
        <f t="shared" si="36"/>
        <v>0.71866028708133967</v>
      </c>
      <c r="X124" s="231" t="str">
        <f t="shared" si="30"/>
        <v>69.1% - 74.5%</v>
      </c>
      <c r="Y124" s="234">
        <v>29</v>
      </c>
      <c r="Z124" s="226">
        <f t="shared" si="31"/>
        <v>2.8182701652089408E-2</v>
      </c>
      <c r="AA124" s="257">
        <v>3</v>
      </c>
      <c r="AB124" s="226">
        <f t="shared" si="32"/>
        <v>2.6690391459074734E-3</v>
      </c>
      <c r="AC124" s="76">
        <v>3</v>
      </c>
      <c r="AD124" s="94">
        <f t="shared" si="33"/>
        <v>2.8708133971291866E-3</v>
      </c>
      <c r="AE124" s="76">
        <v>11</v>
      </c>
      <c r="AF124" s="96">
        <f t="shared" si="34"/>
        <v>1.0526315789473684E-2</v>
      </c>
      <c r="AG124" s="410" t="s">
        <v>729</v>
      </c>
      <c r="AH124" s="133">
        <v>0</v>
      </c>
      <c r="AI124" s="133">
        <v>0</v>
      </c>
      <c r="AJ124" s="133">
        <v>0</v>
      </c>
      <c r="AK124" s="133">
        <v>0</v>
      </c>
    </row>
    <row r="125" spans="1:37" s="77" customFormat="1" x14ac:dyDescent="0.2">
      <c r="A125" s="76" t="s">
        <v>730</v>
      </c>
      <c r="B125" s="76" t="s">
        <v>731</v>
      </c>
      <c r="C125" s="76" t="s">
        <v>712</v>
      </c>
      <c r="D125" s="76" t="s">
        <v>713</v>
      </c>
      <c r="E125" s="225">
        <v>378</v>
      </c>
      <c r="F125" s="223">
        <v>429</v>
      </c>
      <c r="G125" s="223">
        <v>406</v>
      </c>
      <c r="H125" s="224">
        <v>413</v>
      </c>
      <c r="I125" s="225">
        <v>108</v>
      </c>
      <c r="J125" s="223">
        <v>262</v>
      </c>
      <c r="K125" s="226">
        <f t="shared" si="25"/>
        <v>0.69312169312169314</v>
      </c>
      <c r="L125" s="230" t="str">
        <f t="shared" si="26"/>
        <v>64.5% - 73.7%</v>
      </c>
      <c r="M125" s="223">
        <v>126</v>
      </c>
      <c r="N125" s="223">
        <v>302</v>
      </c>
      <c r="O125" s="226">
        <f t="shared" si="27"/>
        <v>0.703962703962704</v>
      </c>
      <c r="P125" s="230" t="str">
        <f t="shared" si="28"/>
        <v>65.9% - 74.5%</v>
      </c>
      <c r="Q125" s="223">
        <v>140</v>
      </c>
      <c r="R125" s="223">
        <v>265</v>
      </c>
      <c r="S125" s="226">
        <f t="shared" si="35"/>
        <v>0.65270935960591137</v>
      </c>
      <c r="T125" s="230" t="str">
        <f t="shared" si="29"/>
        <v>60.5% - 69.7%</v>
      </c>
      <c r="U125" s="223">
        <v>106</v>
      </c>
      <c r="V125" s="223">
        <v>305</v>
      </c>
      <c r="W125" s="226">
        <f t="shared" si="36"/>
        <v>0.73849878934624702</v>
      </c>
      <c r="X125" s="231" t="str">
        <f t="shared" si="30"/>
        <v>69.4% - 77.9%</v>
      </c>
      <c r="Y125" s="234">
        <v>8</v>
      </c>
      <c r="Z125" s="226">
        <f t="shared" si="31"/>
        <v>2.1164021164021163E-2</v>
      </c>
      <c r="AA125" s="257">
        <v>1</v>
      </c>
      <c r="AB125" s="226">
        <f t="shared" si="32"/>
        <v>2.331002331002331E-3</v>
      </c>
      <c r="AC125" s="76">
        <v>1</v>
      </c>
      <c r="AD125" s="94">
        <f t="shared" si="33"/>
        <v>2.4630541871921183E-3</v>
      </c>
      <c r="AE125" s="76">
        <v>2</v>
      </c>
      <c r="AF125" s="96">
        <f t="shared" si="34"/>
        <v>4.8426150121065378E-3</v>
      </c>
      <c r="AG125" s="410" t="s">
        <v>732</v>
      </c>
      <c r="AH125" s="133">
        <v>0</v>
      </c>
      <c r="AI125" s="133">
        <v>0</v>
      </c>
      <c r="AJ125" s="133">
        <v>0</v>
      </c>
      <c r="AK125" s="133">
        <v>0</v>
      </c>
    </row>
    <row r="126" spans="1:37" s="77" customFormat="1" x14ac:dyDescent="0.2">
      <c r="A126" s="76" t="s">
        <v>733</v>
      </c>
      <c r="B126" s="76" t="s">
        <v>734</v>
      </c>
      <c r="C126" s="76" t="s">
        <v>712</v>
      </c>
      <c r="D126" s="76" t="s">
        <v>713</v>
      </c>
      <c r="E126" s="225">
        <v>256</v>
      </c>
      <c r="F126" s="223">
        <v>245</v>
      </c>
      <c r="G126" s="223">
        <v>241</v>
      </c>
      <c r="H126" s="224">
        <v>264</v>
      </c>
      <c r="I126" s="225">
        <v>53</v>
      </c>
      <c r="J126" s="223">
        <v>201</v>
      </c>
      <c r="K126" s="226"/>
      <c r="L126" s="230" t="str">
        <f t="shared" si="26"/>
        <v/>
      </c>
      <c r="M126" s="223">
        <v>48</v>
      </c>
      <c r="N126" s="223">
        <v>196</v>
      </c>
      <c r="O126" s="226"/>
      <c r="P126" s="230" t="str">
        <f t="shared" si="28"/>
        <v/>
      </c>
      <c r="Q126" s="223">
        <v>50</v>
      </c>
      <c r="R126" s="223">
        <v>190</v>
      </c>
      <c r="S126" s="226"/>
      <c r="T126" s="230" t="str">
        <f t="shared" si="29"/>
        <v/>
      </c>
      <c r="U126" s="223">
        <v>71</v>
      </c>
      <c r="V126" s="223">
        <v>188</v>
      </c>
      <c r="W126" s="226">
        <f t="shared" si="36"/>
        <v>0.71212121212121215</v>
      </c>
      <c r="X126" s="231" t="str">
        <f t="shared" si="30"/>
        <v>65.5% - 76.3%</v>
      </c>
      <c r="Y126" s="234">
        <v>2</v>
      </c>
      <c r="Z126" s="226"/>
      <c r="AA126" s="257">
        <v>1</v>
      </c>
      <c r="AB126" s="226"/>
      <c r="AC126" s="76">
        <v>1</v>
      </c>
      <c r="AD126" s="94"/>
      <c r="AE126" s="76">
        <v>5</v>
      </c>
      <c r="AF126" s="96">
        <f t="shared" si="34"/>
        <v>1.893939393939394E-2</v>
      </c>
      <c r="AG126" s="410" t="s">
        <v>735</v>
      </c>
      <c r="AH126" s="133">
        <v>1</v>
      </c>
      <c r="AI126" s="133">
        <v>1</v>
      </c>
      <c r="AJ126" s="133">
        <v>1</v>
      </c>
      <c r="AK126" s="133">
        <v>0</v>
      </c>
    </row>
    <row r="127" spans="1:37" s="77" customFormat="1" x14ac:dyDescent="0.2">
      <c r="A127" s="76" t="s">
        <v>736</v>
      </c>
      <c r="B127" s="76" t="s">
        <v>737</v>
      </c>
      <c r="C127" s="76" t="s">
        <v>712</v>
      </c>
      <c r="D127" s="76" t="s">
        <v>713</v>
      </c>
      <c r="E127" s="225">
        <v>264</v>
      </c>
      <c r="F127" s="223">
        <v>290</v>
      </c>
      <c r="G127" s="223">
        <v>285</v>
      </c>
      <c r="H127" s="224">
        <v>240</v>
      </c>
      <c r="I127" s="225">
        <v>39</v>
      </c>
      <c r="J127" s="223">
        <v>222</v>
      </c>
      <c r="K127" s="226">
        <f t="shared" si="25"/>
        <v>0.84090909090909094</v>
      </c>
      <c r="L127" s="230" t="str">
        <f t="shared" si="26"/>
        <v>79.2% - 88.0%</v>
      </c>
      <c r="M127" s="223">
        <v>43</v>
      </c>
      <c r="N127" s="223">
        <v>244</v>
      </c>
      <c r="O127" s="226">
        <f t="shared" si="27"/>
        <v>0.8413793103448276</v>
      </c>
      <c r="P127" s="230" t="str">
        <f t="shared" si="28"/>
        <v>79.5% - 87.9%</v>
      </c>
      <c r="Q127" s="223">
        <v>39</v>
      </c>
      <c r="R127" s="223">
        <v>246</v>
      </c>
      <c r="S127" s="226">
        <f t="shared" si="35"/>
        <v>0.86315789473684212</v>
      </c>
      <c r="T127" s="230" t="str">
        <f t="shared" si="29"/>
        <v>81.8% - 89.8%</v>
      </c>
      <c r="U127" s="223">
        <v>39</v>
      </c>
      <c r="V127" s="223">
        <v>200</v>
      </c>
      <c r="W127" s="226">
        <f t="shared" si="36"/>
        <v>0.83333333333333337</v>
      </c>
      <c r="X127" s="231" t="str">
        <f t="shared" si="30"/>
        <v>78.1% - 87.5%</v>
      </c>
      <c r="Y127" s="234">
        <v>3</v>
      </c>
      <c r="Z127" s="226">
        <f t="shared" si="31"/>
        <v>1.1363636363636364E-2</v>
      </c>
      <c r="AA127" s="257">
        <v>3</v>
      </c>
      <c r="AB127" s="226">
        <f t="shared" si="32"/>
        <v>1.0344827586206896E-2</v>
      </c>
      <c r="AC127" s="76">
        <v>0</v>
      </c>
      <c r="AD127" s="94">
        <f t="shared" si="33"/>
        <v>0</v>
      </c>
      <c r="AE127" s="76">
        <v>1</v>
      </c>
      <c r="AF127" s="96">
        <f t="shared" si="34"/>
        <v>4.1666666666666666E-3</v>
      </c>
      <c r="AG127" s="410" t="s">
        <v>738</v>
      </c>
      <c r="AH127" s="133">
        <v>0</v>
      </c>
      <c r="AI127" s="133">
        <v>0</v>
      </c>
      <c r="AJ127" s="133">
        <v>0</v>
      </c>
      <c r="AK127" s="133">
        <v>0</v>
      </c>
    </row>
    <row r="128" spans="1:37" s="77" customFormat="1" x14ac:dyDescent="0.2">
      <c r="A128" s="76" t="s">
        <v>739</v>
      </c>
      <c r="B128" s="76" t="s">
        <v>740</v>
      </c>
      <c r="C128" s="76" t="s">
        <v>712</v>
      </c>
      <c r="D128" s="76" t="s">
        <v>713</v>
      </c>
      <c r="E128" s="225">
        <v>1522</v>
      </c>
      <c r="F128" s="223">
        <v>1477</v>
      </c>
      <c r="G128" s="223">
        <v>1548</v>
      </c>
      <c r="H128" s="224">
        <v>1376</v>
      </c>
      <c r="I128" s="225">
        <v>433</v>
      </c>
      <c r="J128" s="223">
        <v>1087</v>
      </c>
      <c r="K128" s="226">
        <f t="shared" si="25"/>
        <v>0.71419185282523001</v>
      </c>
      <c r="L128" s="230" t="str">
        <f t="shared" si="26"/>
        <v>69.1% - 73.6%</v>
      </c>
      <c r="M128" s="223">
        <v>434</v>
      </c>
      <c r="N128" s="223">
        <v>1043</v>
      </c>
      <c r="O128" s="226">
        <f t="shared" si="27"/>
        <v>0.70616113744075826</v>
      </c>
      <c r="P128" s="230" t="str">
        <f t="shared" si="28"/>
        <v>68.2% - 72.9%</v>
      </c>
      <c r="Q128" s="223">
        <v>440</v>
      </c>
      <c r="R128" s="223">
        <v>1105</v>
      </c>
      <c r="S128" s="226">
        <f t="shared" si="35"/>
        <v>0.71382428940568476</v>
      </c>
      <c r="T128" s="230" t="str">
        <f t="shared" si="29"/>
        <v>69.1% - 73.6%</v>
      </c>
      <c r="U128" s="223">
        <v>395</v>
      </c>
      <c r="V128" s="223">
        <v>977</v>
      </c>
      <c r="W128" s="226">
        <f t="shared" si="36"/>
        <v>0.71002906976744184</v>
      </c>
      <c r="X128" s="231" t="str">
        <f t="shared" si="30"/>
        <v>68.5% - 73.3%</v>
      </c>
      <c r="Y128" s="234">
        <v>2</v>
      </c>
      <c r="Z128" s="226">
        <f t="shared" si="31"/>
        <v>1.3140604467805519E-3</v>
      </c>
      <c r="AA128" s="257">
        <v>0</v>
      </c>
      <c r="AB128" s="226">
        <f t="shared" si="32"/>
        <v>0</v>
      </c>
      <c r="AC128" s="76">
        <v>3</v>
      </c>
      <c r="AD128" s="94">
        <f t="shared" si="33"/>
        <v>1.937984496124031E-3</v>
      </c>
      <c r="AE128" s="76">
        <v>4</v>
      </c>
      <c r="AF128" s="96">
        <f t="shared" si="34"/>
        <v>2.9069767441860465E-3</v>
      </c>
      <c r="AG128" s="410" t="s">
        <v>741</v>
      </c>
      <c r="AH128" s="133">
        <v>0</v>
      </c>
      <c r="AI128" s="133">
        <v>0</v>
      </c>
      <c r="AJ128" s="133">
        <v>0</v>
      </c>
      <c r="AK128" s="133">
        <v>0</v>
      </c>
    </row>
    <row r="129" spans="1:37" s="77" customFormat="1" x14ac:dyDescent="0.2">
      <c r="A129" s="76" t="s">
        <v>742</v>
      </c>
      <c r="B129" s="76" t="s">
        <v>743</v>
      </c>
      <c r="C129" s="76" t="s">
        <v>744</v>
      </c>
      <c r="D129" s="76" t="s">
        <v>745</v>
      </c>
      <c r="E129" s="225">
        <v>2553</v>
      </c>
      <c r="F129" s="223">
        <v>2681</v>
      </c>
      <c r="G129" s="223">
        <v>1566</v>
      </c>
      <c r="H129" s="224">
        <v>1546</v>
      </c>
      <c r="I129" s="225">
        <v>459</v>
      </c>
      <c r="J129" s="223">
        <v>2057</v>
      </c>
      <c r="K129" s="226">
        <f t="shared" si="25"/>
        <v>0.80571876224050132</v>
      </c>
      <c r="L129" s="230" t="str">
        <f t="shared" si="26"/>
        <v>79.0% - 82.1%</v>
      </c>
      <c r="M129" s="223">
        <v>544</v>
      </c>
      <c r="N129" s="223">
        <v>2111</v>
      </c>
      <c r="O129" s="226">
        <f t="shared" si="27"/>
        <v>0.78739276389406943</v>
      </c>
      <c r="P129" s="230" t="str">
        <f t="shared" si="28"/>
        <v>77.1% - 80.2%</v>
      </c>
      <c r="Q129" s="223">
        <v>348</v>
      </c>
      <c r="R129" s="223">
        <v>1187</v>
      </c>
      <c r="S129" s="226"/>
      <c r="T129" s="230" t="str">
        <f t="shared" si="29"/>
        <v/>
      </c>
      <c r="U129" s="223">
        <v>374</v>
      </c>
      <c r="V129" s="223">
        <v>1151</v>
      </c>
      <c r="W129" s="226"/>
      <c r="X129" s="231" t="str">
        <f t="shared" si="30"/>
        <v/>
      </c>
      <c r="Y129" s="234">
        <v>37</v>
      </c>
      <c r="Z129" s="226">
        <f t="shared" si="31"/>
        <v>1.4492753623188406E-2</v>
      </c>
      <c r="AA129" s="257">
        <v>26</v>
      </c>
      <c r="AB129" s="226">
        <f t="shared" si="32"/>
        <v>9.6978739276389406E-3</v>
      </c>
      <c r="AC129" s="76">
        <v>31</v>
      </c>
      <c r="AD129" s="94"/>
      <c r="AE129" s="76">
        <v>21</v>
      </c>
      <c r="AF129" s="96"/>
      <c r="AG129" s="410" t="s">
        <v>746</v>
      </c>
      <c r="AH129" s="133">
        <v>0</v>
      </c>
      <c r="AI129" s="133">
        <v>0</v>
      </c>
      <c r="AJ129" s="133">
        <v>1</v>
      </c>
      <c r="AK129" s="133">
        <v>1</v>
      </c>
    </row>
    <row r="130" spans="1:37" s="77" customFormat="1" x14ac:dyDescent="0.2">
      <c r="A130" s="76" t="s">
        <v>747</v>
      </c>
      <c r="B130" s="76" t="s">
        <v>748</v>
      </c>
      <c r="C130" s="76" t="s">
        <v>744</v>
      </c>
      <c r="D130" s="76" t="s">
        <v>745</v>
      </c>
      <c r="E130" s="225">
        <v>595</v>
      </c>
      <c r="F130" s="223">
        <v>584</v>
      </c>
      <c r="G130" s="223">
        <v>553</v>
      </c>
      <c r="H130" s="224">
        <v>545</v>
      </c>
      <c r="I130" s="225">
        <v>159</v>
      </c>
      <c r="J130" s="223">
        <v>433</v>
      </c>
      <c r="K130" s="226">
        <f t="shared" si="25"/>
        <v>0.72773109243697476</v>
      </c>
      <c r="L130" s="230" t="str">
        <f t="shared" si="26"/>
        <v>69.1% - 76.2%</v>
      </c>
      <c r="M130" s="223">
        <v>169</v>
      </c>
      <c r="N130" s="223">
        <v>409</v>
      </c>
      <c r="O130" s="226">
        <f t="shared" si="27"/>
        <v>0.70034246575342463</v>
      </c>
      <c r="P130" s="230" t="str">
        <f t="shared" si="28"/>
        <v>66.2% - 73.6%</v>
      </c>
      <c r="Q130" s="223">
        <v>141</v>
      </c>
      <c r="R130" s="223">
        <v>411</v>
      </c>
      <c r="S130" s="226">
        <f t="shared" si="35"/>
        <v>0.74321880650994576</v>
      </c>
      <c r="T130" s="230" t="str">
        <f t="shared" si="29"/>
        <v>70.5% - 77.8%</v>
      </c>
      <c r="U130" s="223">
        <v>151</v>
      </c>
      <c r="V130" s="223">
        <v>392</v>
      </c>
      <c r="W130" s="226">
        <f t="shared" si="36"/>
        <v>0.7192660550458716</v>
      </c>
      <c r="X130" s="231" t="str">
        <f t="shared" si="30"/>
        <v>68.0% - 75.5%</v>
      </c>
      <c r="Y130" s="234">
        <v>3</v>
      </c>
      <c r="Z130" s="226">
        <f t="shared" si="31"/>
        <v>5.0420168067226894E-3</v>
      </c>
      <c r="AA130" s="257">
        <v>6</v>
      </c>
      <c r="AB130" s="226">
        <f t="shared" si="32"/>
        <v>1.0273972602739725E-2</v>
      </c>
      <c r="AC130" s="76">
        <v>1</v>
      </c>
      <c r="AD130" s="94">
        <f t="shared" si="33"/>
        <v>1.8083182640144665E-3</v>
      </c>
      <c r="AE130" s="76">
        <v>2</v>
      </c>
      <c r="AF130" s="96">
        <f t="shared" si="34"/>
        <v>3.669724770642202E-3</v>
      </c>
      <c r="AG130" s="410" t="s">
        <v>749</v>
      </c>
      <c r="AH130" s="133">
        <v>0</v>
      </c>
      <c r="AI130" s="133">
        <v>0</v>
      </c>
      <c r="AJ130" s="133">
        <v>0</v>
      </c>
      <c r="AK130" s="133">
        <v>0</v>
      </c>
    </row>
    <row r="131" spans="1:37" s="77" customFormat="1" x14ac:dyDescent="0.2">
      <c r="A131" s="76" t="s">
        <v>750</v>
      </c>
      <c r="B131" s="76" t="s">
        <v>751</v>
      </c>
      <c r="C131" s="76" t="s">
        <v>744</v>
      </c>
      <c r="D131" s="76" t="s">
        <v>745</v>
      </c>
      <c r="E131" s="225">
        <v>1031</v>
      </c>
      <c r="F131" s="223">
        <v>1032</v>
      </c>
      <c r="G131" s="223">
        <v>987</v>
      </c>
      <c r="H131" s="224">
        <v>1005</v>
      </c>
      <c r="I131" s="225">
        <v>240</v>
      </c>
      <c r="J131" s="223">
        <v>782</v>
      </c>
      <c r="K131" s="226">
        <f t="shared" si="25"/>
        <v>0.75848690591658585</v>
      </c>
      <c r="L131" s="230" t="str">
        <f t="shared" si="26"/>
        <v>73.1% - 78.4%</v>
      </c>
      <c r="M131" s="223">
        <v>222</v>
      </c>
      <c r="N131" s="223">
        <v>807</v>
      </c>
      <c r="O131" s="226">
        <f t="shared" si="27"/>
        <v>0.78197674418604646</v>
      </c>
      <c r="P131" s="230" t="str">
        <f t="shared" si="28"/>
        <v>75.6% - 80.6%</v>
      </c>
      <c r="Q131" s="223">
        <v>220</v>
      </c>
      <c r="R131" s="223">
        <v>760</v>
      </c>
      <c r="S131" s="226">
        <f t="shared" si="35"/>
        <v>0.7700101317122594</v>
      </c>
      <c r="T131" s="230" t="str">
        <f t="shared" si="29"/>
        <v>74.3% - 79.5%</v>
      </c>
      <c r="U131" s="223">
        <v>205</v>
      </c>
      <c r="V131" s="223">
        <v>793</v>
      </c>
      <c r="W131" s="226">
        <f t="shared" si="36"/>
        <v>0.78905472636815921</v>
      </c>
      <c r="X131" s="231" t="str">
        <f t="shared" si="30"/>
        <v>76.3% - 81.3%</v>
      </c>
      <c r="Y131" s="234">
        <v>9</v>
      </c>
      <c r="Z131" s="226">
        <f t="shared" si="31"/>
        <v>8.7293889427740058E-3</v>
      </c>
      <c r="AA131" s="257">
        <v>3</v>
      </c>
      <c r="AB131" s="226">
        <f t="shared" si="32"/>
        <v>2.9069767441860465E-3</v>
      </c>
      <c r="AC131" s="76">
        <v>7</v>
      </c>
      <c r="AD131" s="94">
        <f t="shared" si="33"/>
        <v>7.0921985815602835E-3</v>
      </c>
      <c r="AE131" s="76">
        <v>7</v>
      </c>
      <c r="AF131" s="96">
        <f t="shared" si="34"/>
        <v>6.965174129353234E-3</v>
      </c>
      <c r="AG131" s="410" t="s">
        <v>752</v>
      </c>
      <c r="AH131" s="133">
        <v>0</v>
      </c>
      <c r="AI131" s="133">
        <v>0</v>
      </c>
      <c r="AJ131" s="133">
        <v>0</v>
      </c>
      <c r="AK131" s="133">
        <v>0</v>
      </c>
    </row>
    <row r="132" spans="1:37" s="77" customFormat="1" x14ac:dyDescent="0.2">
      <c r="A132" s="76" t="s">
        <v>753</v>
      </c>
      <c r="B132" s="76" t="s">
        <v>754</v>
      </c>
      <c r="C132" s="76" t="s">
        <v>744</v>
      </c>
      <c r="D132" s="76" t="s">
        <v>745</v>
      </c>
      <c r="E132" s="225">
        <v>320</v>
      </c>
      <c r="F132" s="223">
        <v>365</v>
      </c>
      <c r="G132" s="223">
        <v>317</v>
      </c>
      <c r="H132" s="224">
        <v>313</v>
      </c>
      <c r="I132" s="225">
        <v>56</v>
      </c>
      <c r="J132" s="223">
        <v>263</v>
      </c>
      <c r="K132" s="226">
        <f t="shared" si="25"/>
        <v>0.82187500000000002</v>
      </c>
      <c r="L132" s="230" t="str">
        <f t="shared" si="26"/>
        <v>77.6% - 86.0%</v>
      </c>
      <c r="M132" s="223">
        <v>51</v>
      </c>
      <c r="N132" s="223">
        <v>312</v>
      </c>
      <c r="O132" s="226">
        <f t="shared" si="27"/>
        <v>0.85479452054794525</v>
      </c>
      <c r="P132" s="230" t="str">
        <f t="shared" si="28"/>
        <v>81.5% - 88.7%</v>
      </c>
      <c r="Q132" s="223">
        <v>59</v>
      </c>
      <c r="R132" s="223">
        <v>258</v>
      </c>
      <c r="S132" s="226">
        <f t="shared" si="35"/>
        <v>0.81388012618296535</v>
      </c>
      <c r="T132" s="230" t="str">
        <f t="shared" si="29"/>
        <v>76.7% - 85.3%</v>
      </c>
      <c r="U132" s="223">
        <v>61</v>
      </c>
      <c r="V132" s="223">
        <v>251</v>
      </c>
      <c r="W132" s="226">
        <f t="shared" si="36"/>
        <v>0.80191693290734822</v>
      </c>
      <c r="X132" s="231" t="str">
        <f t="shared" si="30"/>
        <v>75.4% - 84.2%</v>
      </c>
      <c r="Y132" s="234">
        <v>1</v>
      </c>
      <c r="Z132" s="226">
        <f t="shared" si="31"/>
        <v>3.1250000000000002E-3</v>
      </c>
      <c r="AA132" s="257">
        <v>2</v>
      </c>
      <c r="AB132" s="226">
        <f t="shared" si="32"/>
        <v>5.4794520547945206E-3</v>
      </c>
      <c r="AC132" s="76">
        <v>0</v>
      </c>
      <c r="AD132" s="94">
        <f t="shared" si="33"/>
        <v>0</v>
      </c>
      <c r="AE132" s="76">
        <v>1</v>
      </c>
      <c r="AF132" s="96">
        <f t="shared" si="34"/>
        <v>3.1948881789137379E-3</v>
      </c>
      <c r="AG132" s="410" t="s">
        <v>755</v>
      </c>
      <c r="AH132" s="133">
        <v>0</v>
      </c>
      <c r="AI132" s="133">
        <v>0</v>
      </c>
      <c r="AJ132" s="133">
        <v>0</v>
      </c>
      <c r="AK132" s="133">
        <v>0</v>
      </c>
    </row>
    <row r="133" spans="1:37" s="77" customFormat="1" x14ac:dyDescent="0.2">
      <c r="A133" s="76" t="s">
        <v>756</v>
      </c>
      <c r="B133" s="76" t="s">
        <v>757</v>
      </c>
      <c r="C133" s="76" t="s">
        <v>744</v>
      </c>
      <c r="D133" s="76" t="s">
        <v>745</v>
      </c>
      <c r="E133" s="225">
        <v>606</v>
      </c>
      <c r="F133" s="223">
        <v>563</v>
      </c>
      <c r="G133" s="223">
        <v>605</v>
      </c>
      <c r="H133" s="224">
        <v>553</v>
      </c>
      <c r="I133" s="225">
        <v>119</v>
      </c>
      <c r="J133" s="223">
        <v>487</v>
      </c>
      <c r="K133" s="226">
        <f t="shared" si="25"/>
        <v>0.80363036303630364</v>
      </c>
      <c r="L133" s="230" t="str">
        <f t="shared" si="26"/>
        <v>77.0% - 83.3%</v>
      </c>
      <c r="M133" s="223">
        <v>113</v>
      </c>
      <c r="N133" s="223">
        <v>450</v>
      </c>
      <c r="O133" s="226">
        <f t="shared" si="27"/>
        <v>0.79928952042628776</v>
      </c>
      <c r="P133" s="230" t="str">
        <f t="shared" si="28"/>
        <v>76.4% - 83.0%</v>
      </c>
      <c r="Q133" s="223">
        <v>113</v>
      </c>
      <c r="R133" s="223">
        <v>492</v>
      </c>
      <c r="S133" s="226">
        <f t="shared" si="35"/>
        <v>0.81322314049586775</v>
      </c>
      <c r="T133" s="230" t="str">
        <f t="shared" si="29"/>
        <v>78.0% - 84.2%</v>
      </c>
      <c r="U133" s="223">
        <v>103</v>
      </c>
      <c r="V133" s="223">
        <v>450</v>
      </c>
      <c r="W133" s="226">
        <f t="shared" si="36"/>
        <v>0.8137432188065099</v>
      </c>
      <c r="X133" s="231" t="str">
        <f t="shared" si="30"/>
        <v>77.9% - 84.4%</v>
      </c>
      <c r="Y133" s="234">
        <v>0</v>
      </c>
      <c r="Z133" s="226">
        <f t="shared" si="31"/>
        <v>0</v>
      </c>
      <c r="AA133" s="257">
        <v>0</v>
      </c>
      <c r="AB133" s="226">
        <f t="shared" si="32"/>
        <v>0</v>
      </c>
      <c r="AC133" s="76">
        <v>0</v>
      </c>
      <c r="AD133" s="94">
        <f t="shared" si="33"/>
        <v>0</v>
      </c>
      <c r="AE133" s="76">
        <v>0</v>
      </c>
      <c r="AF133" s="96">
        <f t="shared" si="34"/>
        <v>0</v>
      </c>
      <c r="AG133" s="410" t="s">
        <v>758</v>
      </c>
      <c r="AH133" s="133">
        <v>0</v>
      </c>
      <c r="AI133" s="133">
        <v>0</v>
      </c>
      <c r="AJ133" s="133">
        <v>0</v>
      </c>
      <c r="AK133" s="133">
        <v>0</v>
      </c>
    </row>
    <row r="134" spans="1:37" s="77" customFormat="1" x14ac:dyDescent="0.2">
      <c r="A134" s="76" t="s">
        <v>759</v>
      </c>
      <c r="B134" s="76" t="s">
        <v>760</v>
      </c>
      <c r="C134" s="76" t="s">
        <v>744</v>
      </c>
      <c r="D134" s="76" t="s">
        <v>745</v>
      </c>
      <c r="E134" s="225">
        <v>565</v>
      </c>
      <c r="F134" s="223">
        <v>630</v>
      </c>
      <c r="G134" s="223">
        <v>599</v>
      </c>
      <c r="H134" s="224">
        <v>538</v>
      </c>
      <c r="I134" s="225">
        <v>102</v>
      </c>
      <c r="J134" s="223">
        <v>463</v>
      </c>
      <c r="K134" s="226">
        <f t="shared" si="25"/>
        <v>0.8194690265486726</v>
      </c>
      <c r="L134" s="230" t="str">
        <f t="shared" si="26"/>
        <v>78.6% - 84.9%</v>
      </c>
      <c r="M134" s="223">
        <v>124</v>
      </c>
      <c r="N134" s="223">
        <v>506</v>
      </c>
      <c r="O134" s="226">
        <f t="shared" si="27"/>
        <v>0.80317460317460321</v>
      </c>
      <c r="P134" s="230" t="str">
        <f t="shared" si="28"/>
        <v>77.0% - 83.2%</v>
      </c>
      <c r="Q134" s="223">
        <v>127</v>
      </c>
      <c r="R134" s="223">
        <v>472</v>
      </c>
      <c r="S134" s="226">
        <f t="shared" si="35"/>
        <v>0.78797996661101832</v>
      </c>
      <c r="T134" s="230" t="str">
        <f t="shared" si="29"/>
        <v>75.3% - 81.9%</v>
      </c>
      <c r="U134" s="223">
        <v>100</v>
      </c>
      <c r="V134" s="223">
        <v>438</v>
      </c>
      <c r="W134" s="226">
        <f t="shared" si="36"/>
        <v>0.81412639405204457</v>
      </c>
      <c r="X134" s="231" t="str">
        <f t="shared" si="30"/>
        <v>77.9% - 84.5%</v>
      </c>
      <c r="Y134" s="234">
        <v>0</v>
      </c>
      <c r="Z134" s="226">
        <f t="shared" si="31"/>
        <v>0</v>
      </c>
      <c r="AA134" s="257">
        <v>0</v>
      </c>
      <c r="AB134" s="226">
        <f t="shared" si="32"/>
        <v>0</v>
      </c>
      <c r="AC134" s="76">
        <v>0</v>
      </c>
      <c r="AD134" s="94">
        <f t="shared" si="33"/>
        <v>0</v>
      </c>
      <c r="AE134" s="76">
        <v>0</v>
      </c>
      <c r="AF134" s="96">
        <f t="shared" si="34"/>
        <v>0</v>
      </c>
      <c r="AG134" s="410" t="s">
        <v>761</v>
      </c>
      <c r="AH134" s="133">
        <v>0</v>
      </c>
      <c r="AI134" s="133">
        <v>0</v>
      </c>
      <c r="AJ134" s="133">
        <v>0</v>
      </c>
      <c r="AK134" s="133">
        <v>0</v>
      </c>
    </row>
    <row r="135" spans="1:37" s="77" customFormat="1" x14ac:dyDescent="0.2">
      <c r="A135" s="76" t="s">
        <v>762</v>
      </c>
      <c r="B135" s="76" t="s">
        <v>763</v>
      </c>
      <c r="C135" s="76" t="s">
        <v>744</v>
      </c>
      <c r="D135" s="76" t="s">
        <v>745</v>
      </c>
      <c r="E135" s="225">
        <v>413</v>
      </c>
      <c r="F135" s="223">
        <v>420</v>
      </c>
      <c r="G135" s="223">
        <v>391</v>
      </c>
      <c r="H135" s="224">
        <v>393</v>
      </c>
      <c r="I135" s="225">
        <v>121</v>
      </c>
      <c r="J135" s="223">
        <v>284</v>
      </c>
      <c r="K135" s="226">
        <f t="shared" si="25"/>
        <v>0.68765133171912829</v>
      </c>
      <c r="L135" s="230" t="str">
        <f t="shared" si="26"/>
        <v>64.1% - 73.0%</v>
      </c>
      <c r="M135" s="223">
        <v>128</v>
      </c>
      <c r="N135" s="223">
        <v>287</v>
      </c>
      <c r="O135" s="226">
        <f t="shared" si="27"/>
        <v>0.68333333333333335</v>
      </c>
      <c r="P135" s="230" t="str">
        <f t="shared" si="28"/>
        <v>63.7% - 72.6%</v>
      </c>
      <c r="Q135" s="223">
        <v>109</v>
      </c>
      <c r="R135" s="223">
        <v>276</v>
      </c>
      <c r="S135" s="226">
        <f t="shared" si="35"/>
        <v>0.70588235294117652</v>
      </c>
      <c r="T135" s="230" t="str">
        <f t="shared" si="29"/>
        <v>65.9% - 74.9%</v>
      </c>
      <c r="U135" s="223">
        <v>121</v>
      </c>
      <c r="V135" s="223">
        <v>268</v>
      </c>
      <c r="W135" s="226">
        <f t="shared" si="36"/>
        <v>0.68193384223918574</v>
      </c>
      <c r="X135" s="231" t="str">
        <f t="shared" si="30"/>
        <v>63.4% - 72.6%</v>
      </c>
      <c r="Y135" s="234">
        <v>8</v>
      </c>
      <c r="Z135" s="226">
        <f t="shared" si="31"/>
        <v>1.9370460048426151E-2</v>
      </c>
      <c r="AA135" s="257">
        <v>5</v>
      </c>
      <c r="AB135" s="226">
        <f t="shared" si="32"/>
        <v>1.1904761904761904E-2</v>
      </c>
      <c r="AC135" s="76">
        <v>6</v>
      </c>
      <c r="AD135" s="94">
        <f t="shared" si="33"/>
        <v>1.5345268542199489E-2</v>
      </c>
      <c r="AE135" s="76">
        <v>4</v>
      </c>
      <c r="AF135" s="96">
        <f t="shared" si="34"/>
        <v>1.0178117048346057E-2</v>
      </c>
      <c r="AG135" s="410" t="s">
        <v>764</v>
      </c>
      <c r="AH135" s="133">
        <v>0</v>
      </c>
      <c r="AI135" s="133">
        <v>0</v>
      </c>
      <c r="AJ135" s="133">
        <v>0</v>
      </c>
      <c r="AK135" s="133">
        <v>0</v>
      </c>
    </row>
    <row r="136" spans="1:37" s="77" customFormat="1" x14ac:dyDescent="0.2">
      <c r="A136" s="76" t="s">
        <v>765</v>
      </c>
      <c r="B136" s="76" t="s">
        <v>766</v>
      </c>
      <c r="C136" s="76" t="s">
        <v>744</v>
      </c>
      <c r="D136" s="76" t="s">
        <v>745</v>
      </c>
      <c r="E136" s="225">
        <v>588</v>
      </c>
      <c r="F136" s="223">
        <v>628</v>
      </c>
      <c r="G136" s="223">
        <v>453</v>
      </c>
      <c r="H136" s="224">
        <v>448</v>
      </c>
      <c r="I136" s="225">
        <v>144</v>
      </c>
      <c r="J136" s="223">
        <v>443</v>
      </c>
      <c r="K136" s="226">
        <f t="shared" si="25"/>
        <v>0.75340136054421769</v>
      </c>
      <c r="L136" s="230" t="str">
        <f t="shared" si="26"/>
        <v>71.7% - 78.7%</v>
      </c>
      <c r="M136" s="223">
        <v>146</v>
      </c>
      <c r="N136" s="223">
        <v>482</v>
      </c>
      <c r="O136" s="226">
        <f t="shared" si="27"/>
        <v>0.76751592356687903</v>
      </c>
      <c r="P136" s="230" t="str">
        <f t="shared" si="28"/>
        <v>73.3% - 79.9%</v>
      </c>
      <c r="Q136" s="223">
        <v>112</v>
      </c>
      <c r="R136" s="223">
        <v>339</v>
      </c>
      <c r="S136" s="226"/>
      <c r="T136" s="230" t="str">
        <f t="shared" si="29"/>
        <v/>
      </c>
      <c r="U136" s="223">
        <v>107</v>
      </c>
      <c r="V136" s="223">
        <v>341</v>
      </c>
      <c r="W136" s="226"/>
      <c r="X136" s="231" t="str">
        <f t="shared" si="30"/>
        <v/>
      </c>
      <c r="Y136" s="234">
        <v>1</v>
      </c>
      <c r="Z136" s="226">
        <f t="shared" si="31"/>
        <v>1.7006802721088435E-3</v>
      </c>
      <c r="AA136" s="257">
        <v>0</v>
      </c>
      <c r="AB136" s="226">
        <f t="shared" si="32"/>
        <v>0</v>
      </c>
      <c r="AC136" s="76">
        <v>2</v>
      </c>
      <c r="AD136" s="94"/>
      <c r="AE136" s="76">
        <v>0</v>
      </c>
      <c r="AF136" s="96"/>
      <c r="AG136" s="410" t="s">
        <v>767</v>
      </c>
      <c r="AH136" s="133">
        <v>0</v>
      </c>
      <c r="AI136" s="133">
        <v>0</v>
      </c>
      <c r="AJ136" s="133">
        <v>1</v>
      </c>
      <c r="AK136" s="133">
        <v>1</v>
      </c>
    </row>
    <row r="137" spans="1:37" s="77" customFormat="1" x14ac:dyDescent="0.2">
      <c r="A137" s="76" t="s">
        <v>768</v>
      </c>
      <c r="B137" s="76" t="s">
        <v>769</v>
      </c>
      <c r="C137" s="76" t="s">
        <v>770</v>
      </c>
      <c r="D137" s="76" t="s">
        <v>771</v>
      </c>
      <c r="E137" s="225">
        <v>769</v>
      </c>
      <c r="F137" s="223">
        <v>846</v>
      </c>
      <c r="G137" s="223">
        <v>872</v>
      </c>
      <c r="H137" s="224">
        <v>742</v>
      </c>
      <c r="I137" s="225">
        <v>232</v>
      </c>
      <c r="J137" s="223">
        <v>536</v>
      </c>
      <c r="K137" s="226">
        <f t="shared" si="25"/>
        <v>0.69700910273081929</v>
      </c>
      <c r="L137" s="230" t="str">
        <f t="shared" si="26"/>
        <v>66.4% - 72.8%</v>
      </c>
      <c r="M137" s="223">
        <v>237</v>
      </c>
      <c r="N137" s="223">
        <v>607</v>
      </c>
      <c r="O137" s="226">
        <f t="shared" si="27"/>
        <v>0.71749408983451535</v>
      </c>
      <c r="P137" s="230" t="str">
        <f t="shared" si="28"/>
        <v>68.6% - 74.7%</v>
      </c>
      <c r="Q137" s="223">
        <v>231</v>
      </c>
      <c r="R137" s="223">
        <v>640</v>
      </c>
      <c r="S137" s="226">
        <f t="shared" si="35"/>
        <v>0.73394495412844041</v>
      </c>
      <c r="T137" s="230" t="str">
        <f t="shared" si="29"/>
        <v>70.4% - 76.2%</v>
      </c>
      <c r="U137" s="223">
        <v>211</v>
      </c>
      <c r="V137" s="223">
        <v>526</v>
      </c>
      <c r="W137" s="226">
        <f t="shared" si="36"/>
        <v>0.70889487870619949</v>
      </c>
      <c r="X137" s="231" t="str">
        <f t="shared" si="30"/>
        <v>67.5% - 74.0%</v>
      </c>
      <c r="Y137" s="234">
        <v>1</v>
      </c>
      <c r="Z137" s="226">
        <f t="shared" si="31"/>
        <v>1.3003901170351106E-3</v>
      </c>
      <c r="AA137" s="257">
        <v>2</v>
      </c>
      <c r="AB137" s="226">
        <f t="shared" si="32"/>
        <v>2.3640661938534278E-3</v>
      </c>
      <c r="AC137" s="76">
        <v>1</v>
      </c>
      <c r="AD137" s="94">
        <f t="shared" si="33"/>
        <v>1.1467889908256881E-3</v>
      </c>
      <c r="AE137" s="76">
        <v>5</v>
      </c>
      <c r="AF137" s="96">
        <f t="shared" si="34"/>
        <v>6.7385444743935314E-3</v>
      </c>
      <c r="AG137" s="410" t="s">
        <v>772</v>
      </c>
      <c r="AH137" s="133">
        <v>0</v>
      </c>
      <c r="AI137" s="133">
        <v>0</v>
      </c>
      <c r="AJ137" s="133">
        <v>0</v>
      </c>
      <c r="AK137" s="133">
        <v>0</v>
      </c>
    </row>
    <row r="138" spans="1:37" s="77" customFormat="1" x14ac:dyDescent="0.2">
      <c r="A138" s="76" t="s">
        <v>773</v>
      </c>
      <c r="B138" s="76" t="s">
        <v>774</v>
      </c>
      <c r="C138" s="76" t="s">
        <v>770</v>
      </c>
      <c r="D138" s="76" t="s">
        <v>771</v>
      </c>
      <c r="E138" s="225">
        <v>401</v>
      </c>
      <c r="F138" s="223">
        <v>421</v>
      </c>
      <c r="G138" s="223">
        <v>407</v>
      </c>
      <c r="H138" s="224">
        <v>372</v>
      </c>
      <c r="I138" s="225">
        <v>93</v>
      </c>
      <c r="J138" s="223">
        <v>307</v>
      </c>
      <c r="K138" s="226">
        <f t="shared" si="25"/>
        <v>0.76558603491271815</v>
      </c>
      <c r="L138" s="230" t="str">
        <f t="shared" si="26"/>
        <v>72.2% - 80.4%</v>
      </c>
      <c r="M138" s="223">
        <v>112</v>
      </c>
      <c r="N138" s="223">
        <v>309</v>
      </c>
      <c r="O138" s="226">
        <f t="shared" si="27"/>
        <v>0.73396674584323041</v>
      </c>
      <c r="P138" s="230" t="str">
        <f t="shared" si="28"/>
        <v>69.0% - 77.4%</v>
      </c>
      <c r="Q138" s="223">
        <v>104</v>
      </c>
      <c r="R138" s="223">
        <v>302</v>
      </c>
      <c r="S138" s="226">
        <f t="shared" si="35"/>
        <v>0.74201474201474205</v>
      </c>
      <c r="T138" s="230" t="str">
        <f t="shared" si="29"/>
        <v>69.7% - 78.2%</v>
      </c>
      <c r="U138" s="223">
        <v>90</v>
      </c>
      <c r="V138" s="223">
        <v>280</v>
      </c>
      <c r="W138" s="226">
        <f t="shared" si="36"/>
        <v>0.75268817204301075</v>
      </c>
      <c r="X138" s="231" t="str">
        <f t="shared" si="30"/>
        <v>70.6% - 79.4%</v>
      </c>
      <c r="Y138" s="234">
        <v>1</v>
      </c>
      <c r="Z138" s="226">
        <f t="shared" si="31"/>
        <v>2.4937655860349127E-3</v>
      </c>
      <c r="AA138" s="257">
        <v>0</v>
      </c>
      <c r="AB138" s="226">
        <f t="shared" si="32"/>
        <v>0</v>
      </c>
      <c r="AC138" s="76">
        <v>1</v>
      </c>
      <c r="AD138" s="94">
        <f t="shared" si="33"/>
        <v>2.4570024570024569E-3</v>
      </c>
      <c r="AE138" s="76">
        <v>2</v>
      </c>
      <c r="AF138" s="96">
        <f t="shared" si="34"/>
        <v>5.3763440860215058E-3</v>
      </c>
      <c r="AG138" s="410" t="s">
        <v>775</v>
      </c>
      <c r="AH138" s="133">
        <v>0</v>
      </c>
      <c r="AI138" s="133">
        <v>0</v>
      </c>
      <c r="AJ138" s="133">
        <v>0</v>
      </c>
      <c r="AK138" s="133">
        <v>0</v>
      </c>
    </row>
    <row r="139" spans="1:37" s="77" customFormat="1" x14ac:dyDescent="0.2">
      <c r="A139" s="76" t="s">
        <v>776</v>
      </c>
      <c r="B139" s="76" t="s">
        <v>777</v>
      </c>
      <c r="C139" s="76" t="s">
        <v>770</v>
      </c>
      <c r="D139" s="76" t="s">
        <v>771</v>
      </c>
      <c r="E139" s="225">
        <v>1027</v>
      </c>
      <c r="F139" s="223">
        <v>1023</v>
      </c>
      <c r="G139" s="223">
        <v>1002</v>
      </c>
      <c r="H139" s="224">
        <v>945</v>
      </c>
      <c r="I139" s="225">
        <v>249</v>
      </c>
      <c r="J139" s="223">
        <v>734</v>
      </c>
      <c r="K139" s="226">
        <f t="shared" si="25"/>
        <v>0.7147030185004869</v>
      </c>
      <c r="L139" s="230" t="str">
        <f t="shared" si="26"/>
        <v>68.6% - 74.1%</v>
      </c>
      <c r="M139" s="223">
        <v>238</v>
      </c>
      <c r="N139" s="223">
        <v>769</v>
      </c>
      <c r="O139" s="226">
        <f t="shared" si="27"/>
        <v>0.75171065493646139</v>
      </c>
      <c r="P139" s="230" t="str">
        <f t="shared" si="28"/>
        <v>72.4% - 77.7%</v>
      </c>
      <c r="Q139" s="223">
        <v>225</v>
      </c>
      <c r="R139" s="223">
        <v>760</v>
      </c>
      <c r="S139" s="226">
        <f t="shared" si="35"/>
        <v>0.75848303393213568</v>
      </c>
      <c r="T139" s="230" t="str">
        <f t="shared" si="29"/>
        <v>73.1% - 78.4%</v>
      </c>
      <c r="U139" s="223">
        <v>181</v>
      </c>
      <c r="V139" s="223">
        <v>739</v>
      </c>
      <c r="W139" s="226">
        <f t="shared" si="36"/>
        <v>0.78201058201058204</v>
      </c>
      <c r="X139" s="231" t="str">
        <f t="shared" si="30"/>
        <v>75.5% - 80.7%</v>
      </c>
      <c r="Y139" s="234">
        <v>44</v>
      </c>
      <c r="Z139" s="226">
        <f t="shared" si="31"/>
        <v>4.2843232716650435E-2</v>
      </c>
      <c r="AA139" s="257">
        <v>16</v>
      </c>
      <c r="AB139" s="226">
        <f t="shared" si="32"/>
        <v>1.5640273704789834E-2</v>
      </c>
      <c r="AC139" s="76">
        <v>17</v>
      </c>
      <c r="AD139" s="94">
        <f t="shared" si="33"/>
        <v>1.6966067864271458E-2</v>
      </c>
      <c r="AE139" s="76">
        <v>25</v>
      </c>
      <c r="AF139" s="96">
        <f t="shared" si="34"/>
        <v>2.6455026455026454E-2</v>
      </c>
      <c r="AG139" s="410" t="s">
        <v>778</v>
      </c>
      <c r="AH139" s="133">
        <v>0</v>
      </c>
      <c r="AI139" s="133">
        <v>0</v>
      </c>
      <c r="AJ139" s="133">
        <v>0</v>
      </c>
      <c r="AK139" s="133">
        <v>0</v>
      </c>
    </row>
    <row r="140" spans="1:37" s="77" customFormat="1" x14ac:dyDescent="0.2">
      <c r="A140" s="76" t="s">
        <v>779</v>
      </c>
      <c r="B140" s="76" t="s">
        <v>780</v>
      </c>
      <c r="C140" s="76" t="s">
        <v>770</v>
      </c>
      <c r="D140" s="76" t="s">
        <v>771</v>
      </c>
      <c r="E140" s="225">
        <v>898</v>
      </c>
      <c r="F140" s="223">
        <v>895</v>
      </c>
      <c r="G140" s="223">
        <v>864</v>
      </c>
      <c r="H140" s="224">
        <v>829</v>
      </c>
      <c r="I140" s="225">
        <v>190</v>
      </c>
      <c r="J140" s="223">
        <v>702</v>
      </c>
      <c r="K140" s="226">
        <f t="shared" si="25"/>
        <v>0.78173719376391981</v>
      </c>
      <c r="L140" s="230" t="str">
        <f t="shared" si="26"/>
        <v>75.4% - 80.8%</v>
      </c>
      <c r="M140" s="223">
        <v>215</v>
      </c>
      <c r="N140" s="223">
        <v>677</v>
      </c>
      <c r="O140" s="226">
        <f t="shared" si="27"/>
        <v>0.75642458100558663</v>
      </c>
      <c r="P140" s="230" t="str">
        <f t="shared" si="28"/>
        <v>72.7% - 78.3%</v>
      </c>
      <c r="Q140" s="223">
        <v>196</v>
      </c>
      <c r="R140" s="223">
        <v>654</v>
      </c>
      <c r="S140" s="226">
        <f t="shared" si="35"/>
        <v>0.75694444444444442</v>
      </c>
      <c r="T140" s="230" t="str">
        <f t="shared" si="29"/>
        <v>72.7% - 78.4%</v>
      </c>
      <c r="U140" s="223">
        <v>199</v>
      </c>
      <c r="V140" s="223">
        <v>627</v>
      </c>
      <c r="W140" s="226">
        <f t="shared" si="36"/>
        <v>0.75633293124246082</v>
      </c>
      <c r="X140" s="231" t="str">
        <f t="shared" si="30"/>
        <v>72.6% - 78.4%</v>
      </c>
      <c r="Y140" s="234">
        <v>6</v>
      </c>
      <c r="Z140" s="226">
        <f t="shared" si="31"/>
        <v>6.6815144766146995E-3</v>
      </c>
      <c r="AA140" s="257">
        <v>3</v>
      </c>
      <c r="AB140" s="226">
        <f t="shared" si="32"/>
        <v>3.3519553072625698E-3</v>
      </c>
      <c r="AC140" s="76">
        <v>14</v>
      </c>
      <c r="AD140" s="94">
        <f t="shared" si="33"/>
        <v>1.6203703703703703E-2</v>
      </c>
      <c r="AE140" s="76">
        <v>3</v>
      </c>
      <c r="AF140" s="96">
        <f t="shared" si="34"/>
        <v>3.6188178528347406E-3</v>
      </c>
      <c r="AG140" s="410" t="s">
        <v>781</v>
      </c>
      <c r="AH140" s="133">
        <v>0</v>
      </c>
      <c r="AI140" s="133">
        <v>0</v>
      </c>
      <c r="AJ140" s="133">
        <v>0</v>
      </c>
      <c r="AK140" s="133">
        <v>0</v>
      </c>
    </row>
    <row r="141" spans="1:37" s="77" customFormat="1" x14ac:dyDescent="0.2">
      <c r="A141" s="76" t="s">
        <v>782</v>
      </c>
      <c r="B141" s="76" t="s">
        <v>783</v>
      </c>
      <c r="C141" s="76" t="s">
        <v>770</v>
      </c>
      <c r="D141" s="76" t="s">
        <v>771</v>
      </c>
      <c r="E141" s="225">
        <v>474</v>
      </c>
      <c r="F141" s="223">
        <v>522</v>
      </c>
      <c r="G141" s="223">
        <v>463</v>
      </c>
      <c r="H141" s="224">
        <v>456</v>
      </c>
      <c r="I141" s="225">
        <v>86</v>
      </c>
      <c r="J141" s="223">
        <v>386</v>
      </c>
      <c r="K141" s="226">
        <f t="shared" si="25"/>
        <v>0.81434599156118148</v>
      </c>
      <c r="L141" s="230" t="str">
        <f t="shared" si="26"/>
        <v>77.7% - 84.7%</v>
      </c>
      <c r="M141" s="223">
        <v>119</v>
      </c>
      <c r="N141" s="223">
        <v>402</v>
      </c>
      <c r="O141" s="226">
        <f t="shared" si="27"/>
        <v>0.77011494252873558</v>
      </c>
      <c r="P141" s="230" t="str">
        <f t="shared" si="28"/>
        <v>73.2% - 80.4%</v>
      </c>
      <c r="Q141" s="223">
        <v>91</v>
      </c>
      <c r="R141" s="223">
        <v>370</v>
      </c>
      <c r="S141" s="226">
        <f t="shared" si="35"/>
        <v>0.79913606911447088</v>
      </c>
      <c r="T141" s="230" t="str">
        <f t="shared" si="29"/>
        <v>76.0% - 83.3%</v>
      </c>
      <c r="U141" s="223">
        <v>77</v>
      </c>
      <c r="V141" s="223">
        <v>377</v>
      </c>
      <c r="W141" s="226">
        <f t="shared" si="36"/>
        <v>0.82675438596491224</v>
      </c>
      <c r="X141" s="231" t="str">
        <f t="shared" si="30"/>
        <v>78.9% - 85.9%</v>
      </c>
      <c r="Y141" s="234">
        <v>2</v>
      </c>
      <c r="Z141" s="226">
        <f t="shared" si="31"/>
        <v>4.2194092827004216E-3</v>
      </c>
      <c r="AA141" s="257">
        <v>1</v>
      </c>
      <c r="AB141" s="226">
        <f t="shared" si="32"/>
        <v>1.9157088122605363E-3</v>
      </c>
      <c r="AC141" s="76">
        <v>2</v>
      </c>
      <c r="AD141" s="94">
        <f t="shared" si="33"/>
        <v>4.3196544276457886E-3</v>
      </c>
      <c r="AE141" s="76">
        <v>2</v>
      </c>
      <c r="AF141" s="96">
        <f t="shared" si="34"/>
        <v>4.3859649122807015E-3</v>
      </c>
      <c r="AG141" s="410" t="s">
        <v>784</v>
      </c>
      <c r="AH141" s="133">
        <v>0</v>
      </c>
      <c r="AI141" s="133">
        <v>0</v>
      </c>
      <c r="AJ141" s="133">
        <v>0</v>
      </c>
      <c r="AK141" s="133">
        <v>0</v>
      </c>
    </row>
    <row r="142" spans="1:37" s="77" customFormat="1" x14ac:dyDescent="0.2">
      <c r="A142" s="76" t="s">
        <v>785</v>
      </c>
      <c r="B142" s="76" t="s">
        <v>786</v>
      </c>
      <c r="C142" s="76" t="s">
        <v>770</v>
      </c>
      <c r="D142" s="76" t="s">
        <v>771</v>
      </c>
      <c r="E142" s="225">
        <v>506</v>
      </c>
      <c r="F142" s="223">
        <v>572</v>
      </c>
      <c r="G142" s="223">
        <v>498</v>
      </c>
      <c r="H142" s="224">
        <v>554</v>
      </c>
      <c r="I142" s="225">
        <v>126</v>
      </c>
      <c r="J142" s="223">
        <v>379</v>
      </c>
      <c r="K142" s="226">
        <f t="shared" si="25"/>
        <v>0.74901185770750989</v>
      </c>
      <c r="L142" s="230" t="str">
        <f t="shared" si="26"/>
        <v>70.9% - 78.5%</v>
      </c>
      <c r="M142" s="223">
        <v>157</v>
      </c>
      <c r="N142" s="223">
        <v>393</v>
      </c>
      <c r="O142" s="226">
        <f t="shared" si="27"/>
        <v>0.68706293706293708</v>
      </c>
      <c r="P142" s="230" t="str">
        <f t="shared" si="28"/>
        <v>64.8% - 72.4%</v>
      </c>
      <c r="Q142" s="223">
        <v>138</v>
      </c>
      <c r="R142" s="223">
        <v>355</v>
      </c>
      <c r="S142" s="226">
        <f t="shared" si="35"/>
        <v>0.71285140562248994</v>
      </c>
      <c r="T142" s="230" t="str">
        <f t="shared" si="29"/>
        <v>67.2% - 75.1%</v>
      </c>
      <c r="U142" s="223">
        <v>162</v>
      </c>
      <c r="V142" s="223">
        <v>389</v>
      </c>
      <c r="W142" s="226">
        <f t="shared" si="36"/>
        <v>0.70216606498194944</v>
      </c>
      <c r="X142" s="231" t="str">
        <f t="shared" si="30"/>
        <v>66.3% - 73.9%</v>
      </c>
      <c r="Y142" s="234">
        <v>1</v>
      </c>
      <c r="Z142" s="226">
        <f t="shared" si="31"/>
        <v>1.976284584980237E-3</v>
      </c>
      <c r="AA142" s="257">
        <v>22</v>
      </c>
      <c r="AB142" s="226">
        <f t="shared" si="32"/>
        <v>3.8461538461538464E-2</v>
      </c>
      <c r="AC142" s="76">
        <v>5</v>
      </c>
      <c r="AD142" s="94">
        <f t="shared" si="33"/>
        <v>1.0040160642570281E-2</v>
      </c>
      <c r="AE142" s="76">
        <v>3</v>
      </c>
      <c r="AF142" s="96">
        <f t="shared" si="34"/>
        <v>5.415162454873646E-3</v>
      </c>
      <c r="AG142" s="410" t="s">
        <v>787</v>
      </c>
      <c r="AH142" s="133">
        <v>0</v>
      </c>
      <c r="AI142" s="133">
        <v>0</v>
      </c>
      <c r="AJ142" s="133">
        <v>0</v>
      </c>
      <c r="AK142" s="133">
        <v>0</v>
      </c>
    </row>
    <row r="143" spans="1:37" s="77" customFormat="1" x14ac:dyDescent="0.2">
      <c r="A143" s="76" t="s">
        <v>788</v>
      </c>
      <c r="B143" s="76" t="s">
        <v>789</v>
      </c>
      <c r="C143" s="76" t="s">
        <v>770</v>
      </c>
      <c r="D143" s="76" t="s">
        <v>771</v>
      </c>
      <c r="E143" s="225">
        <v>895</v>
      </c>
      <c r="F143" s="223">
        <v>871</v>
      </c>
      <c r="G143" s="223">
        <v>799</v>
      </c>
      <c r="H143" s="224">
        <v>682</v>
      </c>
      <c r="I143" s="225">
        <v>197</v>
      </c>
      <c r="J143" s="223">
        <v>644</v>
      </c>
      <c r="K143" s="226"/>
      <c r="L143" s="230" t="str">
        <f t="shared" si="26"/>
        <v/>
      </c>
      <c r="M143" s="223">
        <v>96</v>
      </c>
      <c r="N143" s="223">
        <v>716</v>
      </c>
      <c r="O143" s="226"/>
      <c r="P143" s="230" t="str">
        <f t="shared" si="28"/>
        <v/>
      </c>
      <c r="Q143" s="223">
        <v>209</v>
      </c>
      <c r="R143" s="223">
        <v>581</v>
      </c>
      <c r="S143" s="226">
        <f t="shared" si="35"/>
        <v>0.72715894868585729</v>
      </c>
      <c r="T143" s="230" t="str">
        <f t="shared" si="29"/>
        <v>69.5% - 75.7%</v>
      </c>
      <c r="U143" s="223">
        <v>169</v>
      </c>
      <c r="V143" s="223">
        <v>510</v>
      </c>
      <c r="W143" s="226"/>
      <c r="X143" s="231" t="str">
        <f t="shared" si="30"/>
        <v/>
      </c>
      <c r="Y143" s="234">
        <v>54</v>
      </c>
      <c r="Z143" s="226">
        <f t="shared" si="31"/>
        <v>6.0335195530726256E-2</v>
      </c>
      <c r="AA143" s="257">
        <v>59</v>
      </c>
      <c r="AB143" s="226">
        <f t="shared" si="32"/>
        <v>6.7738231917336397E-2</v>
      </c>
      <c r="AC143" s="76">
        <v>9</v>
      </c>
      <c r="AD143" s="94">
        <f t="shared" si="33"/>
        <v>1.1264080100125156E-2</v>
      </c>
      <c r="AE143" s="76">
        <v>3</v>
      </c>
      <c r="AF143" s="96"/>
      <c r="AG143" s="410" t="s">
        <v>790</v>
      </c>
      <c r="AH143" s="133">
        <v>0</v>
      </c>
      <c r="AI143" s="133">
        <v>0</v>
      </c>
      <c r="AJ143" s="133">
        <v>0</v>
      </c>
      <c r="AK143" s="133">
        <v>1</v>
      </c>
    </row>
    <row r="144" spans="1:37" s="77" customFormat="1" x14ac:dyDescent="0.2">
      <c r="A144" s="76" t="s">
        <v>791</v>
      </c>
      <c r="B144" s="76" t="s">
        <v>792</v>
      </c>
      <c r="C144" s="76" t="s">
        <v>793</v>
      </c>
      <c r="D144" s="76" t="s">
        <v>794</v>
      </c>
      <c r="E144" s="225">
        <v>1393</v>
      </c>
      <c r="F144" s="223">
        <v>1428</v>
      </c>
      <c r="G144" s="223">
        <v>1254</v>
      </c>
      <c r="H144" s="224">
        <v>1305</v>
      </c>
      <c r="I144" s="225">
        <v>304</v>
      </c>
      <c r="J144" s="223">
        <v>1082</v>
      </c>
      <c r="K144" s="226">
        <f t="shared" si="25"/>
        <v>0.77674084709260593</v>
      </c>
      <c r="L144" s="230" t="str">
        <f t="shared" si="26"/>
        <v>75.4% - 79.8%</v>
      </c>
      <c r="M144" s="223">
        <v>297</v>
      </c>
      <c r="N144" s="223">
        <v>1127</v>
      </c>
      <c r="O144" s="226">
        <f t="shared" si="27"/>
        <v>0.78921568627450978</v>
      </c>
      <c r="P144" s="230" t="str">
        <f t="shared" si="28"/>
        <v>76.7% - 81.0%</v>
      </c>
      <c r="Q144" s="223">
        <v>304</v>
      </c>
      <c r="R144" s="223">
        <v>946</v>
      </c>
      <c r="S144" s="226">
        <f t="shared" si="35"/>
        <v>0.75438596491228072</v>
      </c>
      <c r="T144" s="230" t="str">
        <f t="shared" si="29"/>
        <v>73.0% - 77.7%</v>
      </c>
      <c r="U144" s="223">
        <v>262</v>
      </c>
      <c r="V144" s="223">
        <v>1028</v>
      </c>
      <c r="W144" s="226">
        <f t="shared" si="36"/>
        <v>0.78773946360153257</v>
      </c>
      <c r="X144" s="231" t="str">
        <f t="shared" si="30"/>
        <v>76.5% - 80.9%</v>
      </c>
      <c r="Y144" s="234">
        <v>7</v>
      </c>
      <c r="Z144" s="226">
        <f t="shared" si="31"/>
        <v>5.0251256281407036E-3</v>
      </c>
      <c r="AA144" s="257">
        <v>4</v>
      </c>
      <c r="AB144" s="226">
        <f t="shared" si="32"/>
        <v>2.8011204481792717E-3</v>
      </c>
      <c r="AC144" s="76">
        <v>4</v>
      </c>
      <c r="AD144" s="94">
        <f t="shared" si="33"/>
        <v>3.189792663476874E-3</v>
      </c>
      <c r="AE144" s="76">
        <v>15</v>
      </c>
      <c r="AF144" s="96">
        <f t="shared" si="34"/>
        <v>1.1494252873563218E-2</v>
      </c>
      <c r="AG144" s="410" t="s">
        <v>795</v>
      </c>
      <c r="AH144" s="133">
        <v>0</v>
      </c>
      <c r="AI144" s="133">
        <v>0</v>
      </c>
      <c r="AJ144" s="133">
        <v>0</v>
      </c>
      <c r="AK144" s="133">
        <v>0</v>
      </c>
    </row>
    <row r="145" spans="1:37" s="77" customFormat="1" x14ac:dyDescent="0.2">
      <c r="A145" s="76" t="s">
        <v>796</v>
      </c>
      <c r="B145" s="76" t="s">
        <v>797</v>
      </c>
      <c r="C145" s="76" t="s">
        <v>793</v>
      </c>
      <c r="D145" s="76" t="s">
        <v>794</v>
      </c>
      <c r="E145" s="225">
        <v>234</v>
      </c>
      <c r="F145" s="223">
        <v>230</v>
      </c>
      <c r="G145" s="223">
        <v>239</v>
      </c>
      <c r="H145" s="224">
        <v>244</v>
      </c>
      <c r="I145" s="225">
        <v>83</v>
      </c>
      <c r="J145" s="223">
        <v>145</v>
      </c>
      <c r="K145" s="226">
        <f t="shared" si="25"/>
        <v>0.61965811965811968</v>
      </c>
      <c r="L145" s="230" t="str">
        <f t="shared" si="26"/>
        <v>55.6% - 67.9%</v>
      </c>
      <c r="M145" s="223">
        <v>69</v>
      </c>
      <c r="N145" s="223">
        <v>158</v>
      </c>
      <c r="O145" s="226">
        <f t="shared" si="27"/>
        <v>0.68695652173913047</v>
      </c>
      <c r="P145" s="230" t="str">
        <f t="shared" si="28"/>
        <v>62.4% - 74.3%</v>
      </c>
      <c r="Q145" s="223">
        <v>73</v>
      </c>
      <c r="R145" s="223">
        <v>157</v>
      </c>
      <c r="S145" s="226">
        <f t="shared" si="35"/>
        <v>0.65690376569037656</v>
      </c>
      <c r="T145" s="230" t="str">
        <f t="shared" si="29"/>
        <v>59.5% - 71.4%</v>
      </c>
      <c r="U145" s="223">
        <v>64</v>
      </c>
      <c r="V145" s="223">
        <v>176</v>
      </c>
      <c r="W145" s="226">
        <f t="shared" si="36"/>
        <v>0.72131147540983609</v>
      </c>
      <c r="X145" s="231" t="str">
        <f t="shared" si="30"/>
        <v>66.2% - 77.4%</v>
      </c>
      <c r="Y145" s="234">
        <v>6</v>
      </c>
      <c r="Z145" s="226">
        <f t="shared" si="31"/>
        <v>2.564102564102564E-2</v>
      </c>
      <c r="AA145" s="257">
        <v>3</v>
      </c>
      <c r="AB145" s="226">
        <f t="shared" si="32"/>
        <v>1.3043478260869565E-2</v>
      </c>
      <c r="AC145" s="76">
        <v>9</v>
      </c>
      <c r="AD145" s="94">
        <f t="shared" si="33"/>
        <v>3.7656903765690378E-2</v>
      </c>
      <c r="AE145" s="76">
        <v>4</v>
      </c>
      <c r="AF145" s="96">
        <f t="shared" si="34"/>
        <v>1.6393442622950821E-2</v>
      </c>
      <c r="AG145" s="410" t="s">
        <v>798</v>
      </c>
      <c r="AH145" s="133">
        <v>0</v>
      </c>
      <c r="AI145" s="133">
        <v>0</v>
      </c>
      <c r="AJ145" s="133">
        <v>0</v>
      </c>
      <c r="AK145" s="133">
        <v>0</v>
      </c>
    </row>
    <row r="146" spans="1:37" s="77" customFormat="1" x14ac:dyDescent="0.2">
      <c r="A146" s="76" t="s">
        <v>799</v>
      </c>
      <c r="B146" s="76" t="s">
        <v>800</v>
      </c>
      <c r="C146" s="76" t="s">
        <v>793</v>
      </c>
      <c r="D146" s="76" t="s">
        <v>794</v>
      </c>
      <c r="E146" s="225">
        <v>1694</v>
      </c>
      <c r="F146" s="223">
        <v>1738</v>
      </c>
      <c r="G146" s="223">
        <v>1589</v>
      </c>
      <c r="H146" s="224">
        <v>1549</v>
      </c>
      <c r="I146" s="225">
        <v>347</v>
      </c>
      <c r="J146" s="223">
        <v>1304</v>
      </c>
      <c r="K146" s="226">
        <f t="shared" si="25"/>
        <v>0.76977567886658793</v>
      </c>
      <c r="L146" s="230" t="str">
        <f t="shared" si="26"/>
        <v>74.9% - 78.9%</v>
      </c>
      <c r="M146" s="223">
        <v>342</v>
      </c>
      <c r="N146" s="223">
        <v>1363</v>
      </c>
      <c r="O146" s="226">
        <f t="shared" si="27"/>
        <v>0.78423475258918296</v>
      </c>
      <c r="P146" s="230" t="str">
        <f t="shared" si="28"/>
        <v>76.4% - 80.3%</v>
      </c>
      <c r="Q146" s="223">
        <v>408</v>
      </c>
      <c r="R146" s="223">
        <v>1179</v>
      </c>
      <c r="S146" s="226">
        <f t="shared" si="35"/>
        <v>0.74197608558842043</v>
      </c>
      <c r="T146" s="230" t="str">
        <f t="shared" si="29"/>
        <v>72.0% - 76.3%</v>
      </c>
      <c r="U146" s="223">
        <v>436</v>
      </c>
      <c r="V146" s="223">
        <v>1107</v>
      </c>
      <c r="W146" s="226">
        <f t="shared" si="36"/>
        <v>0.71465461588121371</v>
      </c>
      <c r="X146" s="231" t="str">
        <f t="shared" si="30"/>
        <v>69.2% - 73.7%</v>
      </c>
      <c r="Y146" s="234">
        <v>43</v>
      </c>
      <c r="Z146" s="226">
        <f t="shared" si="31"/>
        <v>2.5383707201889021E-2</v>
      </c>
      <c r="AA146" s="257">
        <v>33</v>
      </c>
      <c r="AB146" s="226">
        <f t="shared" si="32"/>
        <v>1.8987341772151899E-2</v>
      </c>
      <c r="AC146" s="76">
        <v>2</v>
      </c>
      <c r="AD146" s="94">
        <f t="shared" si="33"/>
        <v>1.2586532410320957E-3</v>
      </c>
      <c r="AE146" s="76">
        <v>6</v>
      </c>
      <c r="AF146" s="96">
        <f t="shared" si="34"/>
        <v>3.8734667527437058E-3</v>
      </c>
      <c r="AG146" s="410" t="s">
        <v>801</v>
      </c>
      <c r="AH146" s="133">
        <v>0</v>
      </c>
      <c r="AI146" s="133">
        <v>0</v>
      </c>
      <c r="AJ146" s="133">
        <v>0</v>
      </c>
      <c r="AK146" s="133">
        <v>0</v>
      </c>
    </row>
    <row r="147" spans="1:37" s="77" customFormat="1" x14ac:dyDescent="0.2">
      <c r="A147" s="76" t="s">
        <v>802</v>
      </c>
      <c r="B147" s="76" t="s">
        <v>803</v>
      </c>
      <c r="C147" s="76" t="s">
        <v>793</v>
      </c>
      <c r="D147" s="76" t="s">
        <v>794</v>
      </c>
      <c r="E147" s="225">
        <v>1851</v>
      </c>
      <c r="F147" s="223">
        <v>1873</v>
      </c>
      <c r="G147" s="223">
        <v>1836</v>
      </c>
      <c r="H147" s="224">
        <v>1787</v>
      </c>
      <c r="I147" s="225">
        <v>360</v>
      </c>
      <c r="J147" s="223">
        <v>1486</v>
      </c>
      <c r="K147" s="226">
        <f t="shared" si="25"/>
        <v>0.8028092922744462</v>
      </c>
      <c r="L147" s="230" t="str">
        <f t="shared" si="26"/>
        <v>78.4% - 82.0%</v>
      </c>
      <c r="M147" s="223">
        <v>387</v>
      </c>
      <c r="N147" s="223">
        <v>1475</v>
      </c>
      <c r="O147" s="226">
        <f t="shared" si="27"/>
        <v>0.78750667378537109</v>
      </c>
      <c r="P147" s="230" t="str">
        <f t="shared" si="28"/>
        <v>76.8% - 80.5%</v>
      </c>
      <c r="Q147" s="223">
        <v>374</v>
      </c>
      <c r="R147" s="223">
        <v>1449</v>
      </c>
      <c r="S147" s="226">
        <f t="shared" si="35"/>
        <v>0.78921568627450978</v>
      </c>
      <c r="T147" s="230" t="str">
        <f t="shared" si="29"/>
        <v>77.0% - 80.7%</v>
      </c>
      <c r="U147" s="223">
        <v>357</v>
      </c>
      <c r="V147" s="223">
        <v>1425</v>
      </c>
      <c r="W147" s="226">
        <f t="shared" si="36"/>
        <v>0.79742585338556238</v>
      </c>
      <c r="X147" s="231" t="str">
        <f t="shared" si="30"/>
        <v>77.8% - 81.5%</v>
      </c>
      <c r="Y147" s="234">
        <v>5</v>
      </c>
      <c r="Z147" s="226">
        <f t="shared" si="31"/>
        <v>2.7012425715829281E-3</v>
      </c>
      <c r="AA147" s="257">
        <v>11</v>
      </c>
      <c r="AB147" s="226">
        <f t="shared" si="32"/>
        <v>5.8729311265349705E-3</v>
      </c>
      <c r="AC147" s="76">
        <v>13</v>
      </c>
      <c r="AD147" s="94">
        <f t="shared" si="33"/>
        <v>7.0806100217864921E-3</v>
      </c>
      <c r="AE147" s="76">
        <v>5</v>
      </c>
      <c r="AF147" s="96">
        <f t="shared" si="34"/>
        <v>2.7979854504756574E-3</v>
      </c>
      <c r="AG147" s="410" t="s">
        <v>804</v>
      </c>
      <c r="AH147" s="133">
        <v>0</v>
      </c>
      <c r="AI147" s="133">
        <v>0</v>
      </c>
      <c r="AJ147" s="133">
        <v>0</v>
      </c>
      <c r="AK147" s="133">
        <v>0</v>
      </c>
    </row>
    <row r="148" spans="1:37" s="77" customFormat="1" x14ac:dyDescent="0.2">
      <c r="A148" s="76" t="s">
        <v>805</v>
      </c>
      <c r="B148" s="76" t="s">
        <v>806</v>
      </c>
      <c r="C148" s="76" t="s">
        <v>793</v>
      </c>
      <c r="D148" s="76" t="s">
        <v>794</v>
      </c>
      <c r="E148" s="225">
        <v>832</v>
      </c>
      <c r="F148" s="223">
        <v>898</v>
      </c>
      <c r="G148" s="223">
        <v>824</v>
      </c>
      <c r="H148" s="224">
        <v>847</v>
      </c>
      <c r="I148" s="225">
        <v>187</v>
      </c>
      <c r="J148" s="223">
        <v>645</v>
      </c>
      <c r="K148" s="226">
        <f t="shared" si="25"/>
        <v>0.77524038461538458</v>
      </c>
      <c r="L148" s="230" t="str">
        <f t="shared" si="26"/>
        <v>74.6% - 80.2%</v>
      </c>
      <c r="M148" s="223">
        <v>219</v>
      </c>
      <c r="N148" s="223">
        <v>679</v>
      </c>
      <c r="O148" s="226">
        <f t="shared" si="27"/>
        <v>0.75612472160356348</v>
      </c>
      <c r="P148" s="230" t="str">
        <f t="shared" si="28"/>
        <v>72.7% - 78.3%</v>
      </c>
      <c r="Q148" s="223">
        <v>227</v>
      </c>
      <c r="R148" s="223">
        <v>597</v>
      </c>
      <c r="S148" s="226">
        <f t="shared" si="35"/>
        <v>0.72451456310679607</v>
      </c>
      <c r="T148" s="230" t="str">
        <f t="shared" si="29"/>
        <v>69.3% - 75.4%</v>
      </c>
      <c r="U148" s="223">
        <v>194</v>
      </c>
      <c r="V148" s="223">
        <v>653</v>
      </c>
      <c r="W148" s="226">
        <f t="shared" si="36"/>
        <v>0.77095631641086182</v>
      </c>
      <c r="X148" s="231" t="str">
        <f t="shared" si="30"/>
        <v>74.1% - 79.8%</v>
      </c>
      <c r="Y148" s="234">
        <v>0</v>
      </c>
      <c r="Z148" s="226">
        <f t="shared" si="31"/>
        <v>0</v>
      </c>
      <c r="AA148" s="257">
        <v>0</v>
      </c>
      <c r="AB148" s="226">
        <f t="shared" si="32"/>
        <v>0</v>
      </c>
      <c r="AC148" s="76">
        <v>0</v>
      </c>
      <c r="AD148" s="94">
        <f t="shared" si="33"/>
        <v>0</v>
      </c>
      <c r="AE148" s="76">
        <v>0</v>
      </c>
      <c r="AF148" s="96">
        <f t="shared" si="34"/>
        <v>0</v>
      </c>
      <c r="AG148" s="410" t="s">
        <v>807</v>
      </c>
      <c r="AH148" s="133">
        <v>0</v>
      </c>
      <c r="AI148" s="133">
        <v>0</v>
      </c>
      <c r="AJ148" s="133">
        <v>0</v>
      </c>
      <c r="AK148" s="133">
        <v>0</v>
      </c>
    </row>
    <row r="149" spans="1:37" s="77" customFormat="1" x14ac:dyDescent="0.2">
      <c r="A149" s="76" t="s">
        <v>808</v>
      </c>
      <c r="B149" s="76" t="s">
        <v>809</v>
      </c>
      <c r="C149" s="76" t="s">
        <v>793</v>
      </c>
      <c r="D149" s="76" t="s">
        <v>794</v>
      </c>
      <c r="E149" s="225">
        <v>850</v>
      </c>
      <c r="F149" s="223">
        <v>895</v>
      </c>
      <c r="G149" s="223">
        <v>843</v>
      </c>
      <c r="H149" s="224">
        <v>849</v>
      </c>
      <c r="I149" s="225">
        <v>122</v>
      </c>
      <c r="J149" s="223">
        <v>665</v>
      </c>
      <c r="K149" s="226"/>
      <c r="L149" s="230" t="str">
        <f t="shared" si="26"/>
        <v/>
      </c>
      <c r="M149" s="223">
        <v>161</v>
      </c>
      <c r="N149" s="223">
        <v>676</v>
      </c>
      <c r="O149" s="226"/>
      <c r="P149" s="230" t="str">
        <f t="shared" si="28"/>
        <v/>
      </c>
      <c r="Q149" s="223">
        <v>148</v>
      </c>
      <c r="R149" s="223">
        <v>644</v>
      </c>
      <c r="S149" s="226"/>
      <c r="T149" s="230" t="str">
        <f t="shared" si="29"/>
        <v/>
      </c>
      <c r="U149" s="223">
        <v>118</v>
      </c>
      <c r="V149" s="223">
        <v>514</v>
      </c>
      <c r="W149" s="226"/>
      <c r="X149" s="231" t="str">
        <f t="shared" si="30"/>
        <v/>
      </c>
      <c r="Y149" s="234">
        <v>63</v>
      </c>
      <c r="Z149" s="226">
        <f t="shared" si="31"/>
        <v>7.4117647058823524E-2</v>
      </c>
      <c r="AA149" s="257">
        <v>58</v>
      </c>
      <c r="AB149" s="226">
        <f t="shared" si="32"/>
        <v>6.4804469273743018E-2</v>
      </c>
      <c r="AC149" s="76">
        <v>51</v>
      </c>
      <c r="AD149" s="94">
        <f t="shared" si="33"/>
        <v>6.0498220640569395E-2</v>
      </c>
      <c r="AE149" s="76">
        <v>217</v>
      </c>
      <c r="AF149" s="96">
        <f t="shared" si="34"/>
        <v>0.25559481743227325</v>
      </c>
      <c r="AG149" s="410" t="s">
        <v>810</v>
      </c>
      <c r="AH149" s="133">
        <v>0</v>
      </c>
      <c r="AI149" s="133">
        <v>0</v>
      </c>
      <c r="AJ149" s="133">
        <v>0</v>
      </c>
      <c r="AK149" s="133">
        <v>0</v>
      </c>
    </row>
    <row r="150" spans="1:37" s="77" customFormat="1" x14ac:dyDescent="0.2">
      <c r="A150" s="76" t="s">
        <v>811</v>
      </c>
      <c r="B150" s="76" t="s">
        <v>812</v>
      </c>
      <c r="C150" s="76" t="s">
        <v>793</v>
      </c>
      <c r="D150" s="76" t="s">
        <v>794</v>
      </c>
      <c r="E150" s="225">
        <v>1853</v>
      </c>
      <c r="F150" s="223">
        <v>1965</v>
      </c>
      <c r="G150" s="223">
        <v>1848</v>
      </c>
      <c r="H150" s="224">
        <v>1833</v>
      </c>
      <c r="I150" s="225">
        <v>391</v>
      </c>
      <c r="J150" s="223">
        <v>1405</v>
      </c>
      <c r="K150" s="226">
        <f t="shared" si="25"/>
        <v>0.75822989746357261</v>
      </c>
      <c r="L150" s="230" t="str">
        <f t="shared" si="26"/>
        <v>73.8% - 77.7%</v>
      </c>
      <c r="M150" s="223">
        <v>460</v>
      </c>
      <c r="N150" s="223">
        <v>1472</v>
      </c>
      <c r="O150" s="226">
        <f t="shared" si="27"/>
        <v>0.74910941475826975</v>
      </c>
      <c r="P150" s="230" t="str">
        <f t="shared" si="28"/>
        <v>72.9% - 76.8%</v>
      </c>
      <c r="Q150" s="223">
        <v>425</v>
      </c>
      <c r="R150" s="223">
        <v>1364</v>
      </c>
      <c r="S150" s="226">
        <f t="shared" si="35"/>
        <v>0.73809523809523814</v>
      </c>
      <c r="T150" s="230" t="str">
        <f t="shared" si="29"/>
        <v>71.8% - 75.8%</v>
      </c>
      <c r="U150" s="223">
        <v>410</v>
      </c>
      <c r="V150" s="223">
        <v>1388</v>
      </c>
      <c r="W150" s="226">
        <f t="shared" si="36"/>
        <v>0.75722858701582108</v>
      </c>
      <c r="X150" s="231" t="str">
        <f t="shared" si="30"/>
        <v>73.7% - 77.6%</v>
      </c>
      <c r="Y150" s="234">
        <v>57</v>
      </c>
      <c r="Z150" s="226">
        <f t="shared" si="31"/>
        <v>3.076092822450081E-2</v>
      </c>
      <c r="AA150" s="257">
        <v>33</v>
      </c>
      <c r="AB150" s="226">
        <f t="shared" si="32"/>
        <v>1.6793893129770993E-2</v>
      </c>
      <c r="AC150" s="76">
        <v>59</v>
      </c>
      <c r="AD150" s="94">
        <f t="shared" si="33"/>
        <v>3.1926406926406928E-2</v>
      </c>
      <c r="AE150" s="76">
        <v>35</v>
      </c>
      <c r="AF150" s="96">
        <f t="shared" si="34"/>
        <v>1.9094380796508457E-2</v>
      </c>
      <c r="AG150" s="410" t="s">
        <v>813</v>
      </c>
      <c r="AH150" s="133">
        <v>0</v>
      </c>
      <c r="AI150" s="133">
        <v>0</v>
      </c>
      <c r="AJ150" s="133">
        <v>0</v>
      </c>
      <c r="AK150" s="133">
        <v>0</v>
      </c>
    </row>
    <row r="151" spans="1:37" s="77" customFormat="1" x14ac:dyDescent="0.2">
      <c r="A151" s="76" t="s">
        <v>814</v>
      </c>
      <c r="B151" s="76" t="s">
        <v>815</v>
      </c>
      <c r="C151" s="76" t="s">
        <v>816</v>
      </c>
      <c r="D151" s="76" t="s">
        <v>817</v>
      </c>
      <c r="E151" s="225">
        <v>741</v>
      </c>
      <c r="F151" s="223">
        <v>783</v>
      </c>
      <c r="G151" s="223">
        <v>754</v>
      </c>
      <c r="H151" s="224">
        <v>729</v>
      </c>
      <c r="I151" s="225">
        <v>173</v>
      </c>
      <c r="J151" s="223">
        <v>565</v>
      </c>
      <c r="K151" s="226">
        <f t="shared" si="25"/>
        <v>0.76248313090418351</v>
      </c>
      <c r="L151" s="230" t="str">
        <f t="shared" si="26"/>
        <v>73.1% - 79.2%</v>
      </c>
      <c r="M151" s="223">
        <v>172</v>
      </c>
      <c r="N151" s="223">
        <v>608</v>
      </c>
      <c r="O151" s="226">
        <f t="shared" si="27"/>
        <v>0.77650063856960405</v>
      </c>
      <c r="P151" s="230" t="str">
        <f t="shared" si="28"/>
        <v>74.6% - 80.4%</v>
      </c>
      <c r="Q151" s="223">
        <v>170</v>
      </c>
      <c r="R151" s="223">
        <v>578</v>
      </c>
      <c r="S151" s="226">
        <f t="shared" si="35"/>
        <v>0.76657824933687002</v>
      </c>
      <c r="T151" s="230" t="str">
        <f t="shared" si="29"/>
        <v>73.5% - 79.5%</v>
      </c>
      <c r="U151" s="223">
        <v>178</v>
      </c>
      <c r="V151" s="223">
        <v>546</v>
      </c>
      <c r="W151" s="226">
        <f t="shared" si="36"/>
        <v>0.74897119341563789</v>
      </c>
      <c r="X151" s="231" t="str">
        <f t="shared" si="30"/>
        <v>71.6% - 77.9%</v>
      </c>
      <c r="Y151" s="234">
        <v>3</v>
      </c>
      <c r="Z151" s="226">
        <f t="shared" si="31"/>
        <v>4.048582995951417E-3</v>
      </c>
      <c r="AA151" s="257">
        <v>3</v>
      </c>
      <c r="AB151" s="226">
        <f t="shared" si="32"/>
        <v>3.8314176245210726E-3</v>
      </c>
      <c r="AC151" s="76">
        <v>6</v>
      </c>
      <c r="AD151" s="94">
        <f t="shared" si="33"/>
        <v>7.9575596816976128E-3</v>
      </c>
      <c r="AE151" s="76">
        <v>5</v>
      </c>
      <c r="AF151" s="96">
        <f t="shared" si="34"/>
        <v>6.8587105624142658E-3</v>
      </c>
      <c r="AG151" s="410" t="s">
        <v>818</v>
      </c>
      <c r="AH151" s="133">
        <v>0</v>
      </c>
      <c r="AI151" s="133">
        <v>0</v>
      </c>
      <c r="AJ151" s="133">
        <v>0</v>
      </c>
      <c r="AK151" s="133">
        <v>0</v>
      </c>
    </row>
    <row r="152" spans="1:37" s="77" customFormat="1" x14ac:dyDescent="0.2">
      <c r="A152" s="76" t="s">
        <v>819</v>
      </c>
      <c r="B152" s="76" t="s">
        <v>820</v>
      </c>
      <c r="C152" s="76" t="s">
        <v>816</v>
      </c>
      <c r="D152" s="76" t="s">
        <v>817</v>
      </c>
      <c r="E152" s="225">
        <v>1351</v>
      </c>
      <c r="F152" s="223">
        <v>1435</v>
      </c>
      <c r="G152" s="223">
        <v>1378</v>
      </c>
      <c r="H152" s="224">
        <v>1302</v>
      </c>
      <c r="I152" s="225">
        <v>325</v>
      </c>
      <c r="J152" s="223">
        <v>1026</v>
      </c>
      <c r="K152" s="226">
        <f t="shared" si="25"/>
        <v>0.75943745373797189</v>
      </c>
      <c r="L152" s="230" t="str">
        <f t="shared" si="26"/>
        <v>73.6% - 78.1%</v>
      </c>
      <c r="M152" s="223">
        <v>315</v>
      </c>
      <c r="N152" s="223">
        <v>1120</v>
      </c>
      <c r="O152" s="226">
        <f t="shared" si="27"/>
        <v>0.78048780487804881</v>
      </c>
      <c r="P152" s="230" t="str">
        <f t="shared" si="28"/>
        <v>75.8% - 80.1%</v>
      </c>
      <c r="Q152" s="223">
        <v>333</v>
      </c>
      <c r="R152" s="223">
        <v>1044</v>
      </c>
      <c r="S152" s="226">
        <f t="shared" si="35"/>
        <v>0.75761973875181421</v>
      </c>
      <c r="T152" s="230" t="str">
        <f t="shared" si="29"/>
        <v>73.4% - 78.0%</v>
      </c>
      <c r="U152" s="223">
        <v>299</v>
      </c>
      <c r="V152" s="223">
        <v>1002</v>
      </c>
      <c r="W152" s="226">
        <f t="shared" si="36"/>
        <v>0.7695852534562212</v>
      </c>
      <c r="X152" s="231" t="str">
        <f t="shared" si="30"/>
        <v>74.6% - 79.2%</v>
      </c>
      <c r="Y152" s="234">
        <v>0</v>
      </c>
      <c r="Z152" s="226">
        <f t="shared" si="31"/>
        <v>0</v>
      </c>
      <c r="AA152" s="257">
        <v>0</v>
      </c>
      <c r="AB152" s="226">
        <f t="shared" si="32"/>
        <v>0</v>
      </c>
      <c r="AC152" s="76">
        <v>1</v>
      </c>
      <c r="AD152" s="94">
        <f t="shared" si="33"/>
        <v>7.2568940493468795E-4</v>
      </c>
      <c r="AE152" s="76">
        <v>1</v>
      </c>
      <c r="AF152" s="96">
        <f t="shared" si="34"/>
        <v>7.6804915514592934E-4</v>
      </c>
      <c r="AG152" s="410" t="s">
        <v>821</v>
      </c>
      <c r="AH152" s="133">
        <v>0</v>
      </c>
      <c r="AI152" s="133">
        <v>0</v>
      </c>
      <c r="AJ152" s="133">
        <v>0</v>
      </c>
      <c r="AK152" s="133">
        <v>0</v>
      </c>
    </row>
    <row r="153" spans="1:37" s="77" customFormat="1" x14ac:dyDescent="0.2">
      <c r="A153" s="76" t="s">
        <v>822</v>
      </c>
      <c r="B153" s="76" t="s">
        <v>823</v>
      </c>
      <c r="C153" s="76" t="s">
        <v>816</v>
      </c>
      <c r="D153" s="76" t="s">
        <v>817</v>
      </c>
      <c r="E153" s="225">
        <v>573</v>
      </c>
      <c r="F153" s="223">
        <v>599</v>
      </c>
      <c r="G153" s="223">
        <v>569</v>
      </c>
      <c r="H153" s="224">
        <v>548</v>
      </c>
      <c r="I153" s="225">
        <v>157</v>
      </c>
      <c r="J153" s="223">
        <v>346</v>
      </c>
      <c r="K153" s="226"/>
      <c r="L153" s="230" t="str">
        <f t="shared" si="26"/>
        <v/>
      </c>
      <c r="M153" s="223">
        <v>190</v>
      </c>
      <c r="N153" s="223">
        <v>388</v>
      </c>
      <c r="O153" s="226">
        <f t="shared" si="27"/>
        <v>0.64774624373956591</v>
      </c>
      <c r="P153" s="230" t="str">
        <f t="shared" si="28"/>
        <v>60.9% - 68.5%</v>
      </c>
      <c r="Q153" s="223">
        <v>179</v>
      </c>
      <c r="R153" s="223">
        <v>380</v>
      </c>
      <c r="S153" s="226">
        <f t="shared" si="35"/>
        <v>0.66783831282952544</v>
      </c>
      <c r="T153" s="230" t="str">
        <f t="shared" si="29"/>
        <v>62.8% - 70.5%</v>
      </c>
      <c r="U153" s="223">
        <v>165</v>
      </c>
      <c r="V153" s="223">
        <v>361</v>
      </c>
      <c r="W153" s="226">
        <f t="shared" si="36"/>
        <v>0.65875912408759119</v>
      </c>
      <c r="X153" s="231" t="str">
        <f t="shared" si="30"/>
        <v>61.8% - 69.7%</v>
      </c>
      <c r="Y153" s="234">
        <v>70</v>
      </c>
      <c r="Z153" s="226">
        <f t="shared" si="31"/>
        <v>0.12216404886561955</v>
      </c>
      <c r="AA153" s="257">
        <v>21</v>
      </c>
      <c r="AB153" s="226">
        <f t="shared" si="32"/>
        <v>3.5058430717863104E-2</v>
      </c>
      <c r="AC153" s="76">
        <v>10</v>
      </c>
      <c r="AD153" s="94">
        <f t="shared" si="33"/>
        <v>1.7574692442882251E-2</v>
      </c>
      <c r="AE153" s="76">
        <v>22</v>
      </c>
      <c r="AF153" s="96">
        <f t="shared" si="34"/>
        <v>4.0145985401459854E-2</v>
      </c>
      <c r="AG153" s="410" t="s">
        <v>824</v>
      </c>
      <c r="AH153" s="133">
        <v>0</v>
      </c>
      <c r="AI153" s="133">
        <v>0</v>
      </c>
      <c r="AJ153" s="133">
        <v>0</v>
      </c>
      <c r="AK153" s="133">
        <v>0</v>
      </c>
    </row>
    <row r="154" spans="1:37" s="77" customFormat="1" x14ac:dyDescent="0.2">
      <c r="A154" s="76" t="s">
        <v>825</v>
      </c>
      <c r="B154" s="76" t="s">
        <v>826</v>
      </c>
      <c r="C154" s="76" t="s">
        <v>816</v>
      </c>
      <c r="D154" s="76" t="s">
        <v>817</v>
      </c>
      <c r="E154" s="225">
        <v>596</v>
      </c>
      <c r="F154" s="223">
        <v>668</v>
      </c>
      <c r="G154" s="223">
        <v>614</v>
      </c>
      <c r="H154" s="224">
        <v>574</v>
      </c>
      <c r="I154" s="225">
        <v>162</v>
      </c>
      <c r="J154" s="223">
        <v>329</v>
      </c>
      <c r="K154" s="226"/>
      <c r="L154" s="230" t="str">
        <f t="shared" si="26"/>
        <v/>
      </c>
      <c r="M154" s="223">
        <v>221</v>
      </c>
      <c r="N154" s="223">
        <v>421</v>
      </c>
      <c r="O154" s="226">
        <f t="shared" si="27"/>
        <v>0.63023952095808389</v>
      </c>
      <c r="P154" s="230" t="str">
        <f t="shared" si="28"/>
        <v>59.3% - 66.6%</v>
      </c>
      <c r="Q154" s="223">
        <v>178</v>
      </c>
      <c r="R154" s="223">
        <v>387</v>
      </c>
      <c r="S154" s="226"/>
      <c r="T154" s="230" t="str">
        <f t="shared" si="29"/>
        <v/>
      </c>
      <c r="U154" s="223">
        <v>178</v>
      </c>
      <c r="V154" s="223">
        <v>344</v>
      </c>
      <c r="W154" s="226"/>
      <c r="X154" s="231" t="str">
        <f t="shared" si="30"/>
        <v/>
      </c>
      <c r="Y154" s="234">
        <v>105</v>
      </c>
      <c r="Z154" s="226">
        <f t="shared" si="31"/>
        <v>0.1761744966442953</v>
      </c>
      <c r="AA154" s="257">
        <v>26</v>
      </c>
      <c r="AB154" s="226">
        <f t="shared" si="32"/>
        <v>3.8922155688622756E-2</v>
      </c>
      <c r="AC154" s="76">
        <v>49</v>
      </c>
      <c r="AD154" s="94">
        <f t="shared" si="33"/>
        <v>7.9804560260586313E-2</v>
      </c>
      <c r="AE154" s="76">
        <v>52</v>
      </c>
      <c r="AF154" s="96">
        <f t="shared" si="34"/>
        <v>9.0592334494773524E-2</v>
      </c>
      <c r="AG154" s="410" t="s">
        <v>827</v>
      </c>
      <c r="AH154" s="133">
        <v>0</v>
      </c>
      <c r="AI154" s="133">
        <v>0</v>
      </c>
      <c r="AJ154" s="133">
        <v>0</v>
      </c>
      <c r="AK154" s="133">
        <v>0</v>
      </c>
    </row>
    <row r="155" spans="1:37" s="77" customFormat="1" x14ac:dyDescent="0.2">
      <c r="A155" s="76" t="s">
        <v>828</v>
      </c>
      <c r="B155" s="76" t="s">
        <v>829</v>
      </c>
      <c r="C155" s="76" t="s">
        <v>816</v>
      </c>
      <c r="D155" s="76" t="s">
        <v>817</v>
      </c>
      <c r="E155" s="225">
        <v>394</v>
      </c>
      <c r="F155" s="223">
        <v>387</v>
      </c>
      <c r="G155" s="223">
        <v>404</v>
      </c>
      <c r="H155" s="224">
        <v>388</v>
      </c>
      <c r="I155" s="225">
        <v>97</v>
      </c>
      <c r="J155" s="223">
        <v>275</v>
      </c>
      <c r="K155" s="226"/>
      <c r="L155" s="230" t="str">
        <f t="shared" si="26"/>
        <v/>
      </c>
      <c r="M155" s="223">
        <v>100</v>
      </c>
      <c r="N155" s="223">
        <v>278</v>
      </c>
      <c r="O155" s="226">
        <f t="shared" si="27"/>
        <v>0.71834625322997414</v>
      </c>
      <c r="P155" s="230" t="str">
        <f t="shared" si="28"/>
        <v>67.2% - 76.1%</v>
      </c>
      <c r="Q155" s="223">
        <v>127</v>
      </c>
      <c r="R155" s="223">
        <v>273</v>
      </c>
      <c r="S155" s="226">
        <f t="shared" si="35"/>
        <v>0.67574257425742579</v>
      </c>
      <c r="T155" s="230" t="str">
        <f t="shared" si="29"/>
        <v>62.9% - 72.0%</v>
      </c>
      <c r="U155" s="223">
        <v>116</v>
      </c>
      <c r="V155" s="223">
        <v>266</v>
      </c>
      <c r="W155" s="226">
        <f t="shared" si="36"/>
        <v>0.68556701030927836</v>
      </c>
      <c r="X155" s="231" t="str">
        <f t="shared" si="30"/>
        <v>63.8% - 73.0%</v>
      </c>
      <c r="Y155" s="234">
        <v>22</v>
      </c>
      <c r="Z155" s="226">
        <f t="shared" si="31"/>
        <v>5.5837563451776651E-2</v>
      </c>
      <c r="AA155" s="257">
        <v>9</v>
      </c>
      <c r="AB155" s="226">
        <f t="shared" si="32"/>
        <v>2.3255813953488372E-2</v>
      </c>
      <c r="AC155" s="76">
        <v>4</v>
      </c>
      <c r="AD155" s="94">
        <f t="shared" si="33"/>
        <v>9.9009900990099011E-3</v>
      </c>
      <c r="AE155" s="76">
        <v>6</v>
      </c>
      <c r="AF155" s="96">
        <f t="shared" si="34"/>
        <v>1.5463917525773196E-2</v>
      </c>
      <c r="AG155" s="410" t="s">
        <v>830</v>
      </c>
      <c r="AH155" s="133">
        <v>0</v>
      </c>
      <c r="AI155" s="133">
        <v>0</v>
      </c>
      <c r="AJ155" s="133">
        <v>0</v>
      </c>
      <c r="AK155" s="133">
        <v>0</v>
      </c>
    </row>
    <row r="156" spans="1:37" s="77" customFormat="1" x14ac:dyDescent="0.2">
      <c r="A156" s="76" t="s">
        <v>831</v>
      </c>
      <c r="B156" s="76" t="s">
        <v>832</v>
      </c>
      <c r="C156" s="76" t="s">
        <v>816</v>
      </c>
      <c r="D156" s="76" t="s">
        <v>817</v>
      </c>
      <c r="E156" s="225">
        <v>285</v>
      </c>
      <c r="F156" s="223">
        <v>336</v>
      </c>
      <c r="G156" s="223">
        <v>301</v>
      </c>
      <c r="H156" s="224">
        <v>306</v>
      </c>
      <c r="I156" s="225">
        <v>76</v>
      </c>
      <c r="J156" s="223">
        <v>159</v>
      </c>
      <c r="K156" s="226"/>
      <c r="L156" s="230" t="str">
        <f t="shared" si="26"/>
        <v/>
      </c>
      <c r="M156" s="223">
        <v>106</v>
      </c>
      <c r="N156" s="223">
        <v>215</v>
      </c>
      <c r="O156" s="226">
        <f t="shared" si="27"/>
        <v>0.63988095238095233</v>
      </c>
      <c r="P156" s="230" t="str">
        <f t="shared" si="28"/>
        <v>58.7% - 68.9%</v>
      </c>
      <c r="Q156" s="223">
        <v>93</v>
      </c>
      <c r="R156" s="223">
        <v>189</v>
      </c>
      <c r="S156" s="226"/>
      <c r="T156" s="230" t="str">
        <f t="shared" si="29"/>
        <v/>
      </c>
      <c r="U156" s="223">
        <v>85</v>
      </c>
      <c r="V156" s="223">
        <v>204</v>
      </c>
      <c r="W156" s="226"/>
      <c r="X156" s="231" t="str">
        <f t="shared" si="30"/>
        <v/>
      </c>
      <c r="Y156" s="234">
        <v>50</v>
      </c>
      <c r="Z156" s="226">
        <f t="shared" si="31"/>
        <v>0.17543859649122806</v>
      </c>
      <c r="AA156" s="257">
        <v>15</v>
      </c>
      <c r="AB156" s="226">
        <f t="shared" si="32"/>
        <v>4.4642857142857144E-2</v>
      </c>
      <c r="AC156" s="76">
        <v>19</v>
      </c>
      <c r="AD156" s="94">
        <f t="shared" si="33"/>
        <v>6.3122923588039864E-2</v>
      </c>
      <c r="AE156" s="76">
        <v>17</v>
      </c>
      <c r="AF156" s="96">
        <f t="shared" si="34"/>
        <v>5.5555555555555552E-2</v>
      </c>
      <c r="AG156" s="410" t="s">
        <v>833</v>
      </c>
      <c r="AH156" s="133">
        <v>0</v>
      </c>
      <c r="AI156" s="133">
        <v>0</v>
      </c>
      <c r="AJ156" s="133">
        <v>0</v>
      </c>
      <c r="AK156" s="133">
        <v>0</v>
      </c>
    </row>
    <row r="157" spans="1:37" s="77" customFormat="1" x14ac:dyDescent="0.2">
      <c r="A157" s="76" t="s">
        <v>834</v>
      </c>
      <c r="B157" s="76" t="s">
        <v>835</v>
      </c>
      <c r="C157" s="76" t="s">
        <v>816</v>
      </c>
      <c r="D157" s="76" t="s">
        <v>817</v>
      </c>
      <c r="E157" s="225">
        <v>875</v>
      </c>
      <c r="F157" s="223">
        <v>891</v>
      </c>
      <c r="G157" s="223">
        <v>946</v>
      </c>
      <c r="H157" s="224">
        <v>890</v>
      </c>
      <c r="I157" s="225">
        <v>215</v>
      </c>
      <c r="J157" s="223">
        <v>660</v>
      </c>
      <c r="K157" s="226">
        <f t="shared" si="25"/>
        <v>0.75428571428571434</v>
      </c>
      <c r="L157" s="230" t="str">
        <f t="shared" si="26"/>
        <v>72.5% - 78.2%</v>
      </c>
      <c r="M157" s="223">
        <v>220</v>
      </c>
      <c r="N157" s="223">
        <v>667</v>
      </c>
      <c r="O157" s="226">
        <f t="shared" si="27"/>
        <v>0.7485970819304153</v>
      </c>
      <c r="P157" s="230" t="str">
        <f t="shared" si="28"/>
        <v>71.9% - 77.6%</v>
      </c>
      <c r="Q157" s="223">
        <v>276</v>
      </c>
      <c r="R157" s="223">
        <v>666</v>
      </c>
      <c r="S157" s="226">
        <f t="shared" si="35"/>
        <v>0.70401691331923888</v>
      </c>
      <c r="T157" s="230" t="str">
        <f t="shared" si="29"/>
        <v>67.4% - 73.2%</v>
      </c>
      <c r="U157" s="223">
        <v>245</v>
      </c>
      <c r="V157" s="223">
        <v>639</v>
      </c>
      <c r="W157" s="226">
        <f t="shared" si="36"/>
        <v>0.71797752808988768</v>
      </c>
      <c r="X157" s="231" t="str">
        <f t="shared" si="30"/>
        <v>68.8% - 74.7%</v>
      </c>
      <c r="Y157" s="234">
        <v>0</v>
      </c>
      <c r="Z157" s="226">
        <f t="shared" si="31"/>
        <v>0</v>
      </c>
      <c r="AA157" s="257">
        <v>4</v>
      </c>
      <c r="AB157" s="226">
        <f t="shared" si="32"/>
        <v>4.4893378226711564E-3</v>
      </c>
      <c r="AC157" s="76">
        <v>4</v>
      </c>
      <c r="AD157" s="94">
        <f t="shared" si="33"/>
        <v>4.2283298097251587E-3</v>
      </c>
      <c r="AE157" s="76">
        <v>6</v>
      </c>
      <c r="AF157" s="96">
        <f t="shared" si="34"/>
        <v>6.7415730337078653E-3</v>
      </c>
      <c r="AG157" s="410" t="s">
        <v>836</v>
      </c>
      <c r="AH157" s="133">
        <v>0</v>
      </c>
      <c r="AI157" s="133">
        <v>0</v>
      </c>
      <c r="AJ157" s="133">
        <v>0</v>
      </c>
      <c r="AK157" s="133">
        <v>0</v>
      </c>
    </row>
    <row r="158" spans="1:37" s="77" customFormat="1" x14ac:dyDescent="0.2">
      <c r="A158" s="76" t="s">
        <v>837</v>
      </c>
      <c r="B158" s="76" t="s">
        <v>838</v>
      </c>
      <c r="C158" s="76" t="s">
        <v>839</v>
      </c>
      <c r="D158" s="76" t="s">
        <v>840</v>
      </c>
      <c r="E158" s="225">
        <v>181</v>
      </c>
      <c r="F158" s="223">
        <v>202</v>
      </c>
      <c r="G158" s="223">
        <v>209</v>
      </c>
      <c r="H158" s="224">
        <v>304</v>
      </c>
      <c r="I158" s="225">
        <v>63</v>
      </c>
      <c r="J158" s="223">
        <v>118</v>
      </c>
      <c r="K158" s="226"/>
      <c r="L158" s="230" t="str">
        <f t="shared" si="26"/>
        <v/>
      </c>
      <c r="M158" s="223">
        <v>62</v>
      </c>
      <c r="N158" s="223">
        <v>140</v>
      </c>
      <c r="O158" s="226"/>
      <c r="P158" s="230" t="str">
        <f t="shared" si="28"/>
        <v/>
      </c>
      <c r="Q158" s="223">
        <v>59</v>
      </c>
      <c r="R158" s="223">
        <v>150</v>
      </c>
      <c r="S158" s="226"/>
      <c r="T158" s="230" t="str">
        <f t="shared" si="29"/>
        <v/>
      </c>
      <c r="U158" s="223">
        <v>129</v>
      </c>
      <c r="V158" s="223">
        <v>172</v>
      </c>
      <c r="W158" s="226"/>
      <c r="X158" s="231" t="str">
        <f t="shared" si="30"/>
        <v/>
      </c>
      <c r="Y158" s="234">
        <v>0</v>
      </c>
      <c r="Z158" s="226"/>
      <c r="AA158" s="257">
        <v>0</v>
      </c>
      <c r="AB158" s="226"/>
      <c r="AC158" s="76">
        <v>0</v>
      </c>
      <c r="AD158" s="94"/>
      <c r="AE158" s="76">
        <v>3</v>
      </c>
      <c r="AF158" s="96"/>
      <c r="AG158" s="410" t="s">
        <v>841</v>
      </c>
      <c r="AH158" s="133">
        <v>1</v>
      </c>
      <c r="AI158" s="133">
        <v>1</v>
      </c>
      <c r="AJ158" s="133">
        <v>1</v>
      </c>
      <c r="AK158" s="133">
        <v>1</v>
      </c>
    </row>
    <row r="159" spans="1:37" s="77" customFormat="1" x14ac:dyDescent="0.2">
      <c r="A159" s="76" t="s">
        <v>842</v>
      </c>
      <c r="B159" s="76" t="s">
        <v>843</v>
      </c>
      <c r="C159" s="76" t="s">
        <v>839</v>
      </c>
      <c r="D159" s="76" t="s">
        <v>840</v>
      </c>
      <c r="E159" s="225">
        <v>370</v>
      </c>
      <c r="F159" s="223">
        <v>388</v>
      </c>
      <c r="G159" s="223">
        <v>379</v>
      </c>
      <c r="H159" s="224">
        <v>349</v>
      </c>
      <c r="I159" s="225">
        <v>108</v>
      </c>
      <c r="J159" s="223">
        <v>261</v>
      </c>
      <c r="K159" s="226">
        <f t="shared" si="25"/>
        <v>0.70540540540540542</v>
      </c>
      <c r="L159" s="230" t="str">
        <f t="shared" si="26"/>
        <v>65.7% - 75.0%</v>
      </c>
      <c r="M159" s="223">
        <v>90</v>
      </c>
      <c r="N159" s="223">
        <v>298</v>
      </c>
      <c r="O159" s="226">
        <f t="shared" si="27"/>
        <v>0.76804123711340211</v>
      </c>
      <c r="P159" s="230" t="str">
        <f t="shared" si="28"/>
        <v>72.4% - 80.7%</v>
      </c>
      <c r="Q159" s="223">
        <v>109</v>
      </c>
      <c r="R159" s="223">
        <v>268</v>
      </c>
      <c r="S159" s="226">
        <f t="shared" si="35"/>
        <v>0.70712401055408969</v>
      </c>
      <c r="T159" s="230" t="str">
        <f t="shared" si="29"/>
        <v>65.9% - 75.1%</v>
      </c>
      <c r="U159" s="223">
        <v>82</v>
      </c>
      <c r="V159" s="223">
        <v>267</v>
      </c>
      <c r="W159" s="226">
        <f t="shared" si="36"/>
        <v>0.76504297994269344</v>
      </c>
      <c r="X159" s="231" t="str">
        <f t="shared" si="30"/>
        <v>71.8% - 80.6%</v>
      </c>
      <c r="Y159" s="234">
        <v>1</v>
      </c>
      <c r="Z159" s="226">
        <f t="shared" si="31"/>
        <v>2.7027027027027029E-3</v>
      </c>
      <c r="AA159" s="257">
        <v>0</v>
      </c>
      <c r="AB159" s="226">
        <f t="shared" si="32"/>
        <v>0</v>
      </c>
      <c r="AC159" s="76">
        <v>2</v>
      </c>
      <c r="AD159" s="94">
        <f t="shared" si="33"/>
        <v>5.2770448548812663E-3</v>
      </c>
      <c r="AE159" s="76">
        <v>0</v>
      </c>
      <c r="AF159" s="96">
        <f t="shared" si="34"/>
        <v>0</v>
      </c>
      <c r="AG159" s="410" t="s">
        <v>844</v>
      </c>
      <c r="AH159" s="133">
        <v>0</v>
      </c>
      <c r="AI159" s="133">
        <v>0</v>
      </c>
      <c r="AJ159" s="133">
        <v>0</v>
      </c>
      <c r="AK159" s="133">
        <v>0</v>
      </c>
    </row>
    <row r="160" spans="1:37" s="77" customFormat="1" x14ac:dyDescent="0.2">
      <c r="A160" s="76" t="s">
        <v>845</v>
      </c>
      <c r="B160" s="76" t="s">
        <v>846</v>
      </c>
      <c r="C160" s="76" t="s">
        <v>839</v>
      </c>
      <c r="D160" s="76" t="s">
        <v>840</v>
      </c>
      <c r="E160" s="225">
        <v>510</v>
      </c>
      <c r="F160" s="223">
        <v>542</v>
      </c>
      <c r="G160" s="223">
        <v>523</v>
      </c>
      <c r="H160" s="224">
        <v>461</v>
      </c>
      <c r="I160" s="225">
        <v>256</v>
      </c>
      <c r="J160" s="223">
        <v>251</v>
      </c>
      <c r="K160" s="226">
        <f t="shared" si="25"/>
        <v>0.49215686274509801</v>
      </c>
      <c r="L160" s="230" t="str">
        <f t="shared" si="26"/>
        <v>44.9% - 53.5%</v>
      </c>
      <c r="M160" s="223">
        <v>217</v>
      </c>
      <c r="N160" s="223">
        <v>325</v>
      </c>
      <c r="O160" s="226">
        <f t="shared" si="27"/>
        <v>0.59963099630996308</v>
      </c>
      <c r="P160" s="230" t="str">
        <f t="shared" si="28"/>
        <v>55.8% - 64.0%</v>
      </c>
      <c r="Q160" s="223">
        <v>210</v>
      </c>
      <c r="R160" s="223">
        <v>311</v>
      </c>
      <c r="S160" s="226">
        <f t="shared" si="35"/>
        <v>0.5946462715105163</v>
      </c>
      <c r="T160" s="230" t="str">
        <f t="shared" si="29"/>
        <v>55.2% - 63.6%</v>
      </c>
      <c r="U160" s="223">
        <v>156</v>
      </c>
      <c r="V160" s="223">
        <v>304</v>
      </c>
      <c r="W160" s="226">
        <f t="shared" si="36"/>
        <v>0.65943600867678964</v>
      </c>
      <c r="X160" s="231" t="str">
        <f t="shared" si="30"/>
        <v>61.5% - 70.1%</v>
      </c>
      <c r="Y160" s="234">
        <v>3</v>
      </c>
      <c r="Z160" s="226">
        <f t="shared" si="31"/>
        <v>5.8823529411764705E-3</v>
      </c>
      <c r="AA160" s="257">
        <v>0</v>
      </c>
      <c r="AB160" s="226">
        <f t="shared" si="32"/>
        <v>0</v>
      </c>
      <c r="AC160" s="76">
        <v>2</v>
      </c>
      <c r="AD160" s="94">
        <f t="shared" si="33"/>
        <v>3.8240917782026767E-3</v>
      </c>
      <c r="AE160" s="76">
        <v>1</v>
      </c>
      <c r="AF160" s="96">
        <f t="shared" si="34"/>
        <v>2.1691973969631237E-3</v>
      </c>
      <c r="AG160" s="410" t="s">
        <v>847</v>
      </c>
      <c r="AH160" s="133">
        <v>0</v>
      </c>
      <c r="AI160" s="133">
        <v>0</v>
      </c>
      <c r="AJ160" s="133">
        <v>0</v>
      </c>
      <c r="AK160" s="133">
        <v>0</v>
      </c>
    </row>
    <row r="161" spans="1:37" s="77" customFormat="1" x14ac:dyDescent="0.2">
      <c r="A161" s="76" t="s">
        <v>848</v>
      </c>
      <c r="B161" s="76" t="s">
        <v>849</v>
      </c>
      <c r="C161" s="76" t="s">
        <v>839</v>
      </c>
      <c r="D161" s="76" t="s">
        <v>840</v>
      </c>
      <c r="E161" s="225">
        <v>653</v>
      </c>
      <c r="F161" s="223">
        <v>640</v>
      </c>
      <c r="G161" s="223">
        <v>638</v>
      </c>
      <c r="H161" s="224">
        <v>548</v>
      </c>
      <c r="I161" s="225">
        <v>140</v>
      </c>
      <c r="J161" s="223">
        <v>499</v>
      </c>
      <c r="K161" s="226">
        <f t="shared" si="25"/>
        <v>0.76416539050535992</v>
      </c>
      <c r="L161" s="230" t="str">
        <f t="shared" si="26"/>
        <v>73.0% - 79.5%</v>
      </c>
      <c r="M161" s="223">
        <v>157</v>
      </c>
      <c r="N161" s="223">
        <v>475</v>
      </c>
      <c r="O161" s="226">
        <f t="shared" si="27"/>
        <v>0.7421875</v>
      </c>
      <c r="P161" s="230" t="str">
        <f t="shared" si="28"/>
        <v>70.7% - 77.5%</v>
      </c>
      <c r="Q161" s="223">
        <v>148</v>
      </c>
      <c r="R161" s="223">
        <v>483</v>
      </c>
      <c r="S161" s="226">
        <f t="shared" si="35"/>
        <v>0.75705329153605017</v>
      </c>
      <c r="T161" s="230" t="str">
        <f t="shared" si="29"/>
        <v>72.2% - 78.9%</v>
      </c>
      <c r="U161" s="223">
        <v>119</v>
      </c>
      <c r="V161" s="223">
        <v>416</v>
      </c>
      <c r="W161" s="226"/>
      <c r="X161" s="231" t="str">
        <f t="shared" si="30"/>
        <v/>
      </c>
      <c r="Y161" s="234">
        <v>14</v>
      </c>
      <c r="Z161" s="226">
        <f t="shared" si="31"/>
        <v>2.1439509954058193E-2</v>
      </c>
      <c r="AA161" s="257">
        <v>8</v>
      </c>
      <c r="AB161" s="226">
        <f t="shared" si="32"/>
        <v>1.2500000000000001E-2</v>
      </c>
      <c r="AC161" s="76">
        <v>7</v>
      </c>
      <c r="AD161" s="94">
        <f t="shared" si="33"/>
        <v>1.0971786833855799E-2</v>
      </c>
      <c r="AE161" s="76">
        <v>13</v>
      </c>
      <c r="AF161" s="96"/>
      <c r="AG161" s="410" t="s">
        <v>850</v>
      </c>
      <c r="AH161" s="133">
        <v>0</v>
      </c>
      <c r="AI161" s="133">
        <v>0</v>
      </c>
      <c r="AJ161" s="133">
        <v>0</v>
      </c>
      <c r="AK161" s="133">
        <v>1</v>
      </c>
    </row>
    <row r="162" spans="1:37" s="77" customFormat="1" x14ac:dyDescent="0.2">
      <c r="A162" s="76" t="s">
        <v>851</v>
      </c>
      <c r="B162" s="76" t="s">
        <v>852</v>
      </c>
      <c r="C162" s="76" t="s">
        <v>839</v>
      </c>
      <c r="D162" s="76" t="s">
        <v>840</v>
      </c>
      <c r="E162" s="225">
        <v>526</v>
      </c>
      <c r="F162" s="223">
        <v>563</v>
      </c>
      <c r="G162" s="223">
        <v>510</v>
      </c>
      <c r="H162" s="224">
        <v>511</v>
      </c>
      <c r="I162" s="225">
        <v>141</v>
      </c>
      <c r="J162" s="223">
        <v>381</v>
      </c>
      <c r="K162" s="226">
        <f t="shared" si="25"/>
        <v>0.7243346007604563</v>
      </c>
      <c r="L162" s="230" t="str">
        <f t="shared" si="26"/>
        <v>68.5% - 76.1%</v>
      </c>
      <c r="M162" s="223">
        <v>161</v>
      </c>
      <c r="N162" s="223">
        <v>397</v>
      </c>
      <c r="O162" s="226">
        <f t="shared" si="27"/>
        <v>0.70515097690941386</v>
      </c>
      <c r="P162" s="230" t="str">
        <f t="shared" si="28"/>
        <v>66.6% - 74.1%</v>
      </c>
      <c r="Q162" s="223">
        <v>122</v>
      </c>
      <c r="R162" s="223">
        <v>369</v>
      </c>
      <c r="S162" s="226">
        <f t="shared" si="35"/>
        <v>0.72352941176470587</v>
      </c>
      <c r="T162" s="230" t="str">
        <f t="shared" si="29"/>
        <v>68.3% - 76.1%</v>
      </c>
      <c r="U162" s="223">
        <v>131</v>
      </c>
      <c r="V162" s="223">
        <v>367</v>
      </c>
      <c r="W162" s="226">
        <f t="shared" si="36"/>
        <v>0.71819960861056753</v>
      </c>
      <c r="X162" s="231" t="str">
        <f t="shared" si="30"/>
        <v>67.8% - 75.5%</v>
      </c>
      <c r="Y162" s="234">
        <v>4</v>
      </c>
      <c r="Z162" s="226">
        <f t="shared" si="31"/>
        <v>7.6045627376425855E-3</v>
      </c>
      <c r="AA162" s="257">
        <v>5</v>
      </c>
      <c r="AB162" s="226">
        <f t="shared" si="32"/>
        <v>8.8809946714031966E-3</v>
      </c>
      <c r="AC162" s="76">
        <v>19</v>
      </c>
      <c r="AD162" s="94">
        <f t="shared" si="33"/>
        <v>3.7254901960784313E-2</v>
      </c>
      <c r="AE162" s="76">
        <v>13</v>
      </c>
      <c r="AF162" s="96">
        <f t="shared" si="34"/>
        <v>2.5440313111545987E-2</v>
      </c>
      <c r="AG162" s="410" t="s">
        <v>853</v>
      </c>
      <c r="AH162" s="133">
        <v>0</v>
      </c>
      <c r="AI162" s="133">
        <v>0</v>
      </c>
      <c r="AJ162" s="133">
        <v>0</v>
      </c>
      <c r="AK162" s="133">
        <v>0</v>
      </c>
    </row>
    <row r="163" spans="1:37" s="77" customFormat="1" x14ac:dyDescent="0.2">
      <c r="A163" s="76" t="s">
        <v>854</v>
      </c>
      <c r="B163" s="76" t="s">
        <v>855</v>
      </c>
      <c r="C163" s="76" t="s">
        <v>839</v>
      </c>
      <c r="D163" s="76" t="s">
        <v>840</v>
      </c>
      <c r="E163" s="225">
        <v>479</v>
      </c>
      <c r="F163" s="223">
        <v>482</v>
      </c>
      <c r="G163" s="223">
        <v>229</v>
      </c>
      <c r="H163" s="224">
        <v>267</v>
      </c>
      <c r="I163" s="225">
        <v>148</v>
      </c>
      <c r="J163" s="223">
        <v>330</v>
      </c>
      <c r="K163" s="226"/>
      <c r="L163" s="230" t="str">
        <f t="shared" si="26"/>
        <v/>
      </c>
      <c r="M163" s="223">
        <v>124</v>
      </c>
      <c r="N163" s="223">
        <v>358</v>
      </c>
      <c r="O163" s="226"/>
      <c r="P163" s="230" t="str">
        <f t="shared" si="28"/>
        <v/>
      </c>
      <c r="Q163" s="223">
        <v>65</v>
      </c>
      <c r="R163" s="223">
        <v>164</v>
      </c>
      <c r="S163" s="226"/>
      <c r="T163" s="230" t="str">
        <f t="shared" si="29"/>
        <v/>
      </c>
      <c r="U163" s="223">
        <v>78</v>
      </c>
      <c r="V163" s="223">
        <v>189</v>
      </c>
      <c r="W163" s="226"/>
      <c r="X163" s="231" t="str">
        <f t="shared" si="30"/>
        <v/>
      </c>
      <c r="Y163" s="234">
        <v>1</v>
      </c>
      <c r="Z163" s="226"/>
      <c r="AA163" s="257">
        <v>0</v>
      </c>
      <c r="AB163" s="226"/>
      <c r="AC163" s="76">
        <v>0</v>
      </c>
      <c r="AD163" s="94"/>
      <c r="AE163" s="76">
        <v>0</v>
      </c>
      <c r="AF163" s="96"/>
      <c r="AG163" s="410" t="s">
        <v>856</v>
      </c>
      <c r="AH163" s="133">
        <v>1</v>
      </c>
      <c r="AI163" s="133">
        <v>1</v>
      </c>
      <c r="AJ163" s="133">
        <v>1</v>
      </c>
      <c r="AK163" s="133">
        <v>1</v>
      </c>
    </row>
    <row r="164" spans="1:37" s="77" customFormat="1" x14ac:dyDescent="0.2">
      <c r="A164" s="76" t="s">
        <v>857</v>
      </c>
      <c r="B164" s="76" t="s">
        <v>858</v>
      </c>
      <c r="C164" s="76" t="s">
        <v>839</v>
      </c>
      <c r="D164" s="76" t="s">
        <v>840</v>
      </c>
      <c r="E164" s="225">
        <v>949</v>
      </c>
      <c r="F164" s="223">
        <v>925</v>
      </c>
      <c r="G164" s="223">
        <v>917</v>
      </c>
      <c r="H164" s="224">
        <v>839</v>
      </c>
      <c r="I164" s="225">
        <v>617</v>
      </c>
      <c r="J164" s="223">
        <v>332</v>
      </c>
      <c r="K164" s="226">
        <f t="shared" si="25"/>
        <v>0.34984193888303478</v>
      </c>
      <c r="L164" s="230" t="str">
        <f t="shared" si="26"/>
        <v>32.0% - 38.1%</v>
      </c>
      <c r="M164" s="223">
        <v>440</v>
      </c>
      <c r="N164" s="223">
        <v>485</v>
      </c>
      <c r="O164" s="226">
        <f t="shared" si="27"/>
        <v>0.5243243243243243</v>
      </c>
      <c r="P164" s="230" t="str">
        <f t="shared" si="28"/>
        <v>49.2% - 55.6%</v>
      </c>
      <c r="Q164" s="223">
        <v>454</v>
      </c>
      <c r="R164" s="223">
        <v>463</v>
      </c>
      <c r="S164" s="226">
        <f t="shared" si="35"/>
        <v>0.50490730643402404</v>
      </c>
      <c r="T164" s="230" t="str">
        <f t="shared" si="29"/>
        <v>47.3% - 53.7%</v>
      </c>
      <c r="U164" s="223">
        <v>357</v>
      </c>
      <c r="V164" s="223">
        <v>482</v>
      </c>
      <c r="W164" s="226">
        <f t="shared" si="36"/>
        <v>0.57449344457687723</v>
      </c>
      <c r="X164" s="231" t="str">
        <f t="shared" si="30"/>
        <v>54.1% - 60.8%</v>
      </c>
      <c r="Y164" s="234">
        <v>0</v>
      </c>
      <c r="Z164" s="226">
        <f t="shared" si="31"/>
        <v>0</v>
      </c>
      <c r="AA164" s="257">
        <v>0</v>
      </c>
      <c r="AB164" s="226">
        <f t="shared" si="32"/>
        <v>0</v>
      </c>
      <c r="AC164" s="76">
        <v>0</v>
      </c>
      <c r="AD164" s="94">
        <f t="shared" si="33"/>
        <v>0</v>
      </c>
      <c r="AE164" s="76">
        <v>0</v>
      </c>
      <c r="AF164" s="96">
        <f t="shared" si="34"/>
        <v>0</v>
      </c>
      <c r="AG164" s="410" t="s">
        <v>859</v>
      </c>
      <c r="AH164" s="133">
        <v>0</v>
      </c>
      <c r="AI164" s="133">
        <v>0</v>
      </c>
      <c r="AJ164" s="133">
        <v>0</v>
      </c>
      <c r="AK164" s="133">
        <v>0</v>
      </c>
    </row>
    <row r="165" spans="1:37" s="77" customFormat="1" x14ac:dyDescent="0.2">
      <c r="A165" s="76" t="s">
        <v>860</v>
      </c>
      <c r="B165" s="76" t="s">
        <v>861</v>
      </c>
      <c r="C165" s="76" t="s">
        <v>839</v>
      </c>
      <c r="D165" s="76" t="s">
        <v>840</v>
      </c>
      <c r="E165" s="225">
        <v>503</v>
      </c>
      <c r="F165" s="223">
        <v>516</v>
      </c>
      <c r="G165" s="223">
        <v>491</v>
      </c>
      <c r="H165" s="224">
        <v>507</v>
      </c>
      <c r="I165" s="225">
        <v>154</v>
      </c>
      <c r="J165" s="223">
        <v>339</v>
      </c>
      <c r="K165" s="226">
        <f t="shared" si="25"/>
        <v>0.67395626242544726</v>
      </c>
      <c r="L165" s="230" t="str">
        <f t="shared" si="26"/>
        <v>63.2% - 71.3%</v>
      </c>
      <c r="M165" s="223">
        <v>168</v>
      </c>
      <c r="N165" s="223">
        <v>344</v>
      </c>
      <c r="O165" s="226">
        <f t="shared" si="27"/>
        <v>0.66666666666666663</v>
      </c>
      <c r="P165" s="230" t="str">
        <f t="shared" si="28"/>
        <v>62.5% - 70.6%</v>
      </c>
      <c r="Q165" s="223">
        <v>143</v>
      </c>
      <c r="R165" s="223">
        <v>332</v>
      </c>
      <c r="S165" s="226">
        <f t="shared" si="35"/>
        <v>0.6761710794297352</v>
      </c>
      <c r="T165" s="230" t="str">
        <f t="shared" si="29"/>
        <v>63.4% - 71.6%</v>
      </c>
      <c r="U165" s="223">
        <v>146</v>
      </c>
      <c r="V165" s="223">
        <v>346</v>
      </c>
      <c r="W165" s="226">
        <f t="shared" si="36"/>
        <v>0.68244575936883634</v>
      </c>
      <c r="X165" s="231" t="str">
        <f t="shared" si="30"/>
        <v>64.1% - 72.1%</v>
      </c>
      <c r="Y165" s="234">
        <v>10</v>
      </c>
      <c r="Z165" s="226">
        <f t="shared" si="31"/>
        <v>1.9880715705765408E-2</v>
      </c>
      <c r="AA165" s="257">
        <v>4</v>
      </c>
      <c r="AB165" s="226">
        <f t="shared" si="32"/>
        <v>7.7519379844961239E-3</v>
      </c>
      <c r="AC165" s="76">
        <v>16</v>
      </c>
      <c r="AD165" s="94">
        <f t="shared" si="33"/>
        <v>3.2586558044806514E-2</v>
      </c>
      <c r="AE165" s="76">
        <v>15</v>
      </c>
      <c r="AF165" s="96">
        <f t="shared" si="34"/>
        <v>2.9585798816568046E-2</v>
      </c>
      <c r="AG165" s="410" t="s">
        <v>862</v>
      </c>
      <c r="AH165" s="133">
        <v>0</v>
      </c>
      <c r="AI165" s="133">
        <v>0</v>
      </c>
      <c r="AJ165" s="133">
        <v>0</v>
      </c>
      <c r="AK165" s="133">
        <v>0</v>
      </c>
    </row>
    <row r="166" spans="1:37" s="77" customFormat="1" x14ac:dyDescent="0.2">
      <c r="A166" s="76" t="s">
        <v>863</v>
      </c>
      <c r="B166" s="76" t="s">
        <v>864</v>
      </c>
      <c r="C166" s="76" t="s">
        <v>865</v>
      </c>
      <c r="D166" s="76" t="s">
        <v>866</v>
      </c>
      <c r="E166" s="225">
        <v>448</v>
      </c>
      <c r="F166" s="223">
        <v>501</v>
      </c>
      <c r="G166" s="223">
        <v>451</v>
      </c>
      <c r="H166" s="224">
        <v>411</v>
      </c>
      <c r="I166" s="225">
        <v>59</v>
      </c>
      <c r="J166" s="223">
        <v>383</v>
      </c>
      <c r="K166" s="226">
        <f t="shared" ref="K166:K229" si="37">J166/E166</f>
        <v>0.8549107142857143</v>
      </c>
      <c r="L166" s="230" t="str">
        <f t="shared" ref="L166:L229" si="38">IF(ISNUMBER(K166),TEXT(((2*J166)+(1.96^2)-(1.96*((1.96^2)+(4*J166*(100%-K166)))^0.5))/(2*(E166+(1.96^2))),"0.0%")&amp;" - "&amp;TEXT(((2*J166)+(1.96^2)+(1.96*((1.96^2)+(4*J166*(100%-K166)))^0.5))/(2*(E166+(1.96^2))),"0.0%"),"")</f>
        <v>81.9% - 88.5%</v>
      </c>
      <c r="M166" s="223">
        <v>65</v>
      </c>
      <c r="N166" s="223">
        <v>429</v>
      </c>
      <c r="O166" s="226">
        <f t="shared" ref="O166:O229" si="39">N166/F166</f>
        <v>0.85628742514970058</v>
      </c>
      <c r="P166" s="230" t="str">
        <f t="shared" ref="P166:P229" si="40">IF(ISNUMBER(O166),TEXT(((2*N166)+(1.96^2)-(1.96*((1.96^2)+(4*N166*(100%-O166)))^0.5))/(2*(F166+(1.96^2))),"0.0%")&amp;" - "&amp;TEXT(((2*N166)+(1.96^2)+(1.96*((1.96^2)+(4*N166*(100%-O166)))^0.5))/(2*(F166+(1.96^2))),"0.0%"),"")</f>
        <v>82.3% - 88.4%</v>
      </c>
      <c r="Q166" s="223">
        <v>66</v>
      </c>
      <c r="R166" s="223">
        <v>363</v>
      </c>
      <c r="S166" s="226">
        <f t="shared" ref="S166:S229" si="41">R166/G166</f>
        <v>0.80487804878048785</v>
      </c>
      <c r="T166" s="230" t="str">
        <f t="shared" ref="T166:T229" si="42">IF(ISNUMBER(S166),TEXT(((2*R166)+(1.96^2)-(1.96*((1.96^2)+(4*R166*(100%-S166)))^0.5))/(2*(G166+(1.96^2))),"0.0%")&amp;" - "&amp;TEXT(((2*R166)+(1.96^2)+(1.96*((1.96^2)+(4*R166*(100%-S166)))^0.5))/(2*(G166+(1.96^2))),"0.0%"),"")</f>
        <v>76.6% - 83.9%</v>
      </c>
      <c r="U166" s="223">
        <v>53</v>
      </c>
      <c r="V166" s="223">
        <v>349</v>
      </c>
      <c r="W166" s="226">
        <f t="shared" ref="W166:W229" si="43">V166/H166</f>
        <v>0.84914841849148415</v>
      </c>
      <c r="X166" s="231" t="str">
        <f t="shared" ref="X166:X229" si="44">IF(ISNUMBER(W166),TEXT(((2*V166)+(1.96^2)-(1.96*((1.96^2)+(4*V166*(100%-W166)))^0.5))/(2*(H166+(1.96^2))),"0.0%")&amp;" - "&amp;TEXT(((2*V166)+(1.96^2)+(1.96*((1.96^2)+(4*V166*(100%-W166)))^0.5))/(2*(H166+(1.96^2))),"0.0%"),"")</f>
        <v>81.1% - 88.1%</v>
      </c>
      <c r="Y166" s="234">
        <v>6</v>
      </c>
      <c r="Z166" s="226">
        <f t="shared" ref="Z166:Z229" si="45">Y166/E166</f>
        <v>1.3392857142857142E-2</v>
      </c>
      <c r="AA166" s="257">
        <v>7</v>
      </c>
      <c r="AB166" s="226">
        <f t="shared" ref="AB166:AB229" si="46">AA166/F166</f>
        <v>1.3972055888223553E-2</v>
      </c>
      <c r="AC166" s="76">
        <v>22</v>
      </c>
      <c r="AD166" s="94">
        <f t="shared" ref="AD166:AD229" si="47">AC166/G166</f>
        <v>4.878048780487805E-2</v>
      </c>
      <c r="AE166" s="76">
        <v>9</v>
      </c>
      <c r="AF166" s="96">
        <f t="shared" ref="AF166:AF229" si="48">AE166/H166</f>
        <v>2.1897810218978103E-2</v>
      </c>
      <c r="AG166" s="410" t="s">
        <v>867</v>
      </c>
      <c r="AH166" s="133">
        <v>0</v>
      </c>
      <c r="AI166" s="133">
        <v>0</v>
      </c>
      <c r="AJ166" s="133">
        <v>0</v>
      </c>
      <c r="AK166" s="133">
        <v>0</v>
      </c>
    </row>
    <row r="167" spans="1:37" s="77" customFormat="1" x14ac:dyDescent="0.2">
      <c r="A167" s="76" t="s">
        <v>868</v>
      </c>
      <c r="B167" s="76" t="s">
        <v>869</v>
      </c>
      <c r="C167" s="76" t="s">
        <v>865</v>
      </c>
      <c r="D167" s="76" t="s">
        <v>866</v>
      </c>
      <c r="E167" s="225">
        <v>1628</v>
      </c>
      <c r="F167" s="223">
        <v>1661</v>
      </c>
      <c r="G167" s="223">
        <v>1606</v>
      </c>
      <c r="H167" s="224">
        <v>1572</v>
      </c>
      <c r="I167" s="225">
        <v>344</v>
      </c>
      <c r="J167" s="223">
        <v>1283</v>
      </c>
      <c r="K167" s="226">
        <f t="shared" si="37"/>
        <v>0.78808353808353804</v>
      </c>
      <c r="L167" s="230" t="str">
        <f t="shared" si="38"/>
        <v>76.8% - 80.7%</v>
      </c>
      <c r="M167" s="223">
        <v>370</v>
      </c>
      <c r="N167" s="223">
        <v>1290</v>
      </c>
      <c r="O167" s="226">
        <f t="shared" si="39"/>
        <v>0.77664057796508124</v>
      </c>
      <c r="P167" s="230" t="str">
        <f t="shared" si="40"/>
        <v>75.6% - 79.6%</v>
      </c>
      <c r="Q167" s="223">
        <v>388</v>
      </c>
      <c r="R167" s="223">
        <v>1217</v>
      </c>
      <c r="S167" s="226">
        <f t="shared" si="41"/>
        <v>0.75778331257783316</v>
      </c>
      <c r="T167" s="230" t="str">
        <f t="shared" si="42"/>
        <v>73.6% - 77.8%</v>
      </c>
      <c r="U167" s="223">
        <v>376</v>
      </c>
      <c r="V167" s="223">
        <v>1196</v>
      </c>
      <c r="W167" s="226">
        <f t="shared" si="43"/>
        <v>0.76081424936386766</v>
      </c>
      <c r="X167" s="231" t="str">
        <f t="shared" si="44"/>
        <v>73.9% - 78.1%</v>
      </c>
      <c r="Y167" s="234">
        <v>1</v>
      </c>
      <c r="Z167" s="226">
        <f t="shared" si="45"/>
        <v>6.1425061425061424E-4</v>
      </c>
      <c r="AA167" s="257">
        <v>1</v>
      </c>
      <c r="AB167" s="226">
        <f t="shared" si="46"/>
        <v>6.020469596628537E-4</v>
      </c>
      <c r="AC167" s="76">
        <v>1</v>
      </c>
      <c r="AD167" s="94">
        <f t="shared" si="47"/>
        <v>6.2266500622665006E-4</v>
      </c>
      <c r="AE167" s="76">
        <v>0</v>
      </c>
      <c r="AF167" s="96">
        <f t="shared" si="48"/>
        <v>0</v>
      </c>
      <c r="AG167" s="410" t="s">
        <v>870</v>
      </c>
      <c r="AH167" s="133">
        <v>0</v>
      </c>
      <c r="AI167" s="133">
        <v>0</v>
      </c>
      <c r="AJ167" s="133">
        <v>0</v>
      </c>
      <c r="AK167" s="133">
        <v>0</v>
      </c>
    </row>
    <row r="168" spans="1:37" s="77" customFormat="1" x14ac:dyDescent="0.2">
      <c r="A168" s="76" t="s">
        <v>871</v>
      </c>
      <c r="B168" s="76" t="s">
        <v>872</v>
      </c>
      <c r="C168" s="76" t="s">
        <v>865</v>
      </c>
      <c r="D168" s="76" t="s">
        <v>866</v>
      </c>
      <c r="E168" s="225">
        <v>750</v>
      </c>
      <c r="F168" s="223">
        <v>744</v>
      </c>
      <c r="G168" s="223">
        <v>725</v>
      </c>
      <c r="H168" s="224">
        <v>696</v>
      </c>
      <c r="I168" s="225">
        <v>164</v>
      </c>
      <c r="J168" s="223">
        <v>584</v>
      </c>
      <c r="K168" s="226">
        <f t="shared" si="37"/>
        <v>0.77866666666666662</v>
      </c>
      <c r="L168" s="230" t="str">
        <f t="shared" si="38"/>
        <v>74.8% - 80.7%</v>
      </c>
      <c r="M168" s="223">
        <v>167</v>
      </c>
      <c r="N168" s="223">
        <v>571</v>
      </c>
      <c r="O168" s="226">
        <f t="shared" si="39"/>
        <v>0.76747311827956988</v>
      </c>
      <c r="P168" s="230" t="str">
        <f t="shared" si="40"/>
        <v>73.6% - 79.6%</v>
      </c>
      <c r="Q168" s="223">
        <v>180</v>
      </c>
      <c r="R168" s="223">
        <v>545</v>
      </c>
      <c r="S168" s="226">
        <f t="shared" si="41"/>
        <v>0.75172413793103443</v>
      </c>
      <c r="T168" s="230" t="str">
        <f t="shared" si="42"/>
        <v>71.9% - 78.2%</v>
      </c>
      <c r="U168" s="223">
        <v>153</v>
      </c>
      <c r="V168" s="223">
        <v>540</v>
      </c>
      <c r="W168" s="226">
        <f t="shared" si="43"/>
        <v>0.77586206896551724</v>
      </c>
      <c r="X168" s="231" t="str">
        <f t="shared" si="44"/>
        <v>74.3% - 80.5%</v>
      </c>
      <c r="Y168" s="234">
        <v>2</v>
      </c>
      <c r="Z168" s="226">
        <f t="shared" si="45"/>
        <v>2.6666666666666666E-3</v>
      </c>
      <c r="AA168" s="257">
        <v>6</v>
      </c>
      <c r="AB168" s="226">
        <f t="shared" si="46"/>
        <v>8.0645161290322578E-3</v>
      </c>
      <c r="AC168" s="76">
        <v>0</v>
      </c>
      <c r="AD168" s="94">
        <f t="shared" si="47"/>
        <v>0</v>
      </c>
      <c r="AE168" s="76">
        <v>3</v>
      </c>
      <c r="AF168" s="96">
        <f t="shared" si="48"/>
        <v>4.3103448275862068E-3</v>
      </c>
      <c r="AG168" s="410" t="s">
        <v>873</v>
      </c>
      <c r="AH168" s="133">
        <v>0</v>
      </c>
      <c r="AI168" s="133">
        <v>0</v>
      </c>
      <c r="AJ168" s="133">
        <v>0</v>
      </c>
      <c r="AK168" s="133">
        <v>0</v>
      </c>
    </row>
    <row r="169" spans="1:37" s="77" customFormat="1" x14ac:dyDescent="0.2">
      <c r="A169" s="76" t="s">
        <v>874</v>
      </c>
      <c r="B169" s="76" t="s">
        <v>875</v>
      </c>
      <c r="C169" s="76" t="s">
        <v>865</v>
      </c>
      <c r="D169" s="76" t="s">
        <v>866</v>
      </c>
      <c r="E169" s="225">
        <v>1179</v>
      </c>
      <c r="F169" s="223">
        <v>1254</v>
      </c>
      <c r="G169" s="223">
        <v>1216</v>
      </c>
      <c r="H169" s="224">
        <v>1101</v>
      </c>
      <c r="I169" s="225">
        <v>210</v>
      </c>
      <c r="J169" s="223">
        <v>961</v>
      </c>
      <c r="K169" s="226">
        <f t="shared" si="37"/>
        <v>0.81509754028838</v>
      </c>
      <c r="L169" s="230" t="str">
        <f t="shared" si="38"/>
        <v>79.2% - 83.6%</v>
      </c>
      <c r="M169" s="223">
        <v>235</v>
      </c>
      <c r="N169" s="223">
        <v>1010</v>
      </c>
      <c r="O169" s="226">
        <f t="shared" si="39"/>
        <v>0.80542264752791071</v>
      </c>
      <c r="P169" s="230" t="str">
        <f t="shared" si="40"/>
        <v>78.3% - 82.6%</v>
      </c>
      <c r="Q169" s="223">
        <v>213</v>
      </c>
      <c r="R169" s="223">
        <v>980</v>
      </c>
      <c r="S169" s="226">
        <f t="shared" si="41"/>
        <v>0.80592105263157898</v>
      </c>
      <c r="T169" s="230" t="str">
        <f t="shared" si="42"/>
        <v>78.3% - 82.7%</v>
      </c>
      <c r="U169" s="223">
        <v>226</v>
      </c>
      <c r="V169" s="223">
        <v>859</v>
      </c>
      <c r="W169" s="226">
        <f t="shared" si="43"/>
        <v>0.78019981834695729</v>
      </c>
      <c r="X169" s="231" t="str">
        <f t="shared" si="44"/>
        <v>75.5% - 80.4%</v>
      </c>
      <c r="Y169" s="234">
        <v>8</v>
      </c>
      <c r="Z169" s="226">
        <f t="shared" si="45"/>
        <v>6.7854113655640372E-3</v>
      </c>
      <c r="AA169" s="257">
        <v>9</v>
      </c>
      <c r="AB169" s="226">
        <f t="shared" si="46"/>
        <v>7.1770334928229667E-3</v>
      </c>
      <c r="AC169" s="76">
        <v>23</v>
      </c>
      <c r="AD169" s="94">
        <f t="shared" si="47"/>
        <v>1.8914473684210526E-2</v>
      </c>
      <c r="AE169" s="76">
        <v>16</v>
      </c>
      <c r="AF169" s="96">
        <f t="shared" si="48"/>
        <v>1.4532243415077202E-2</v>
      </c>
      <c r="AG169" s="410" t="s">
        <v>876</v>
      </c>
      <c r="AH169" s="133">
        <v>0</v>
      </c>
      <c r="AI169" s="133">
        <v>0</v>
      </c>
      <c r="AJ169" s="133">
        <v>0</v>
      </c>
      <c r="AK169" s="133">
        <v>0</v>
      </c>
    </row>
    <row r="170" spans="1:37" s="77" customFormat="1" x14ac:dyDescent="0.2">
      <c r="A170" s="76" t="s">
        <v>877</v>
      </c>
      <c r="B170" s="76" t="s">
        <v>878</v>
      </c>
      <c r="C170" s="76" t="s">
        <v>879</v>
      </c>
      <c r="D170" s="76" t="s">
        <v>880</v>
      </c>
      <c r="E170" s="225">
        <v>1629</v>
      </c>
      <c r="F170" s="223">
        <v>1763</v>
      </c>
      <c r="G170" s="223">
        <v>1648</v>
      </c>
      <c r="H170" s="224">
        <v>1543</v>
      </c>
      <c r="I170" s="225">
        <v>227</v>
      </c>
      <c r="J170" s="223">
        <v>1333</v>
      </c>
      <c r="K170" s="226">
        <f t="shared" si="37"/>
        <v>0.81829343155310008</v>
      </c>
      <c r="L170" s="230" t="str">
        <f t="shared" si="38"/>
        <v>79.9% - 83.6%</v>
      </c>
      <c r="M170" s="223">
        <v>301</v>
      </c>
      <c r="N170" s="223">
        <v>1449</v>
      </c>
      <c r="O170" s="226">
        <f t="shared" si="39"/>
        <v>0.82189449801474757</v>
      </c>
      <c r="P170" s="230" t="str">
        <f t="shared" si="40"/>
        <v>80.3% - 83.9%</v>
      </c>
      <c r="Q170" s="223">
        <v>297</v>
      </c>
      <c r="R170" s="223">
        <v>1344</v>
      </c>
      <c r="S170" s="226">
        <f t="shared" si="41"/>
        <v>0.81553398058252424</v>
      </c>
      <c r="T170" s="230" t="str">
        <f t="shared" si="42"/>
        <v>79.6% - 83.4%</v>
      </c>
      <c r="U170" s="223">
        <v>238</v>
      </c>
      <c r="V170" s="223">
        <v>1286</v>
      </c>
      <c r="W170" s="226">
        <f t="shared" si="43"/>
        <v>0.83344134802333114</v>
      </c>
      <c r="X170" s="231" t="str">
        <f t="shared" si="44"/>
        <v>81.4% - 85.1%</v>
      </c>
      <c r="Y170" s="234">
        <v>69</v>
      </c>
      <c r="Z170" s="226">
        <f t="shared" si="45"/>
        <v>4.2357274401473299E-2</v>
      </c>
      <c r="AA170" s="257">
        <v>13</v>
      </c>
      <c r="AB170" s="226">
        <f t="shared" si="46"/>
        <v>7.3737946681792397E-3</v>
      </c>
      <c r="AC170" s="76">
        <v>7</v>
      </c>
      <c r="AD170" s="94">
        <f t="shared" si="47"/>
        <v>4.2475728155339804E-3</v>
      </c>
      <c r="AE170" s="76">
        <v>19</v>
      </c>
      <c r="AF170" s="96">
        <f t="shared" si="48"/>
        <v>1.2313674659753726E-2</v>
      </c>
      <c r="AG170" s="410" t="s">
        <v>881</v>
      </c>
      <c r="AH170" s="133">
        <v>0</v>
      </c>
      <c r="AI170" s="133">
        <v>0</v>
      </c>
      <c r="AJ170" s="133">
        <v>0</v>
      </c>
      <c r="AK170" s="133">
        <v>0</v>
      </c>
    </row>
    <row r="171" spans="1:37" s="77" customFormat="1" x14ac:dyDescent="0.2">
      <c r="A171" s="76" t="s">
        <v>882</v>
      </c>
      <c r="B171" s="76" t="s">
        <v>883</v>
      </c>
      <c r="C171" s="76" t="s">
        <v>879</v>
      </c>
      <c r="D171" s="76" t="s">
        <v>880</v>
      </c>
      <c r="E171" s="225">
        <v>583</v>
      </c>
      <c r="F171" s="223">
        <v>537</v>
      </c>
      <c r="G171" s="223">
        <v>539</v>
      </c>
      <c r="H171" s="224">
        <v>558</v>
      </c>
      <c r="I171" s="225">
        <v>83</v>
      </c>
      <c r="J171" s="223">
        <v>486</v>
      </c>
      <c r="K171" s="226">
        <f t="shared" si="37"/>
        <v>0.83361921097770153</v>
      </c>
      <c r="L171" s="230" t="str">
        <f t="shared" si="38"/>
        <v>80.1% - 86.2%</v>
      </c>
      <c r="M171" s="223">
        <v>94</v>
      </c>
      <c r="N171" s="223">
        <v>440</v>
      </c>
      <c r="O171" s="226">
        <f t="shared" si="39"/>
        <v>0.81936685288640598</v>
      </c>
      <c r="P171" s="230" t="str">
        <f t="shared" si="40"/>
        <v>78.5% - 85.0%</v>
      </c>
      <c r="Q171" s="223">
        <v>99</v>
      </c>
      <c r="R171" s="223">
        <v>432</v>
      </c>
      <c r="S171" s="226">
        <f t="shared" si="41"/>
        <v>0.80148423005565861</v>
      </c>
      <c r="T171" s="230" t="str">
        <f t="shared" si="42"/>
        <v>76.6% - 83.3%</v>
      </c>
      <c r="U171" s="223">
        <v>93</v>
      </c>
      <c r="V171" s="223">
        <v>455</v>
      </c>
      <c r="W171" s="226">
        <f t="shared" si="43"/>
        <v>0.81541218637992829</v>
      </c>
      <c r="X171" s="231" t="str">
        <f t="shared" si="44"/>
        <v>78.1% - 84.5%</v>
      </c>
      <c r="Y171" s="234">
        <v>14</v>
      </c>
      <c r="Z171" s="226">
        <f t="shared" si="45"/>
        <v>2.4013722126929673E-2</v>
      </c>
      <c r="AA171" s="257">
        <v>3</v>
      </c>
      <c r="AB171" s="226">
        <f t="shared" si="46"/>
        <v>5.5865921787709499E-3</v>
      </c>
      <c r="AC171" s="76">
        <v>8</v>
      </c>
      <c r="AD171" s="94">
        <f t="shared" si="47"/>
        <v>1.4842300556586271E-2</v>
      </c>
      <c r="AE171" s="76">
        <v>10</v>
      </c>
      <c r="AF171" s="96">
        <f t="shared" si="48"/>
        <v>1.7921146953405017E-2</v>
      </c>
      <c r="AG171" s="410" t="s">
        <v>884</v>
      </c>
      <c r="AH171" s="133">
        <v>0</v>
      </c>
      <c r="AI171" s="133">
        <v>0</v>
      </c>
      <c r="AJ171" s="133">
        <v>0</v>
      </c>
      <c r="AK171" s="133">
        <v>0</v>
      </c>
    </row>
    <row r="172" spans="1:37" s="77" customFormat="1" x14ac:dyDescent="0.2">
      <c r="A172" s="76" t="s">
        <v>885</v>
      </c>
      <c r="B172" s="76" t="s">
        <v>886</v>
      </c>
      <c r="C172" s="76" t="s">
        <v>879</v>
      </c>
      <c r="D172" s="76" t="s">
        <v>880</v>
      </c>
      <c r="E172" s="225">
        <v>1420</v>
      </c>
      <c r="F172" s="223">
        <v>1396</v>
      </c>
      <c r="G172" s="223">
        <v>1298</v>
      </c>
      <c r="H172" s="224">
        <v>1332</v>
      </c>
      <c r="I172" s="225">
        <v>253</v>
      </c>
      <c r="J172" s="223">
        <v>1165</v>
      </c>
      <c r="K172" s="226">
        <f t="shared" si="37"/>
        <v>0.82042253521126762</v>
      </c>
      <c r="L172" s="230" t="str">
        <f t="shared" si="38"/>
        <v>80.0% - 84.0%</v>
      </c>
      <c r="M172" s="223">
        <v>273</v>
      </c>
      <c r="N172" s="223">
        <v>1115</v>
      </c>
      <c r="O172" s="226">
        <f t="shared" si="39"/>
        <v>0.79871060171919772</v>
      </c>
      <c r="P172" s="230" t="str">
        <f t="shared" si="40"/>
        <v>77.7% - 81.9%</v>
      </c>
      <c r="Q172" s="223">
        <v>262</v>
      </c>
      <c r="R172" s="223">
        <v>1026</v>
      </c>
      <c r="S172" s="226">
        <f t="shared" si="41"/>
        <v>0.79044684129429887</v>
      </c>
      <c r="T172" s="230" t="str">
        <f t="shared" si="42"/>
        <v>76.7% - 81.2%</v>
      </c>
      <c r="U172" s="223">
        <v>226</v>
      </c>
      <c r="V172" s="223">
        <v>1092</v>
      </c>
      <c r="W172" s="226">
        <f t="shared" si="43"/>
        <v>0.81981981981981977</v>
      </c>
      <c r="X172" s="231" t="str">
        <f t="shared" si="44"/>
        <v>79.8% - 84.0%</v>
      </c>
      <c r="Y172" s="234">
        <v>2</v>
      </c>
      <c r="Z172" s="226">
        <f t="shared" si="45"/>
        <v>1.4084507042253522E-3</v>
      </c>
      <c r="AA172" s="257">
        <v>8</v>
      </c>
      <c r="AB172" s="226">
        <f t="shared" si="46"/>
        <v>5.7306590257879654E-3</v>
      </c>
      <c r="AC172" s="76">
        <v>10</v>
      </c>
      <c r="AD172" s="94">
        <f t="shared" si="47"/>
        <v>7.7041602465331279E-3</v>
      </c>
      <c r="AE172" s="76">
        <v>14</v>
      </c>
      <c r="AF172" s="96">
        <f t="shared" si="48"/>
        <v>1.0510510510510511E-2</v>
      </c>
      <c r="AG172" s="410" t="s">
        <v>887</v>
      </c>
      <c r="AH172" s="133">
        <v>0</v>
      </c>
      <c r="AI172" s="133">
        <v>0</v>
      </c>
      <c r="AJ172" s="133">
        <v>0</v>
      </c>
      <c r="AK172" s="133">
        <v>0</v>
      </c>
    </row>
    <row r="173" spans="1:37" s="77" customFormat="1" x14ac:dyDescent="0.2">
      <c r="A173" s="76" t="s">
        <v>888</v>
      </c>
      <c r="B173" s="76" t="s">
        <v>889</v>
      </c>
      <c r="C173" s="76" t="s">
        <v>879</v>
      </c>
      <c r="D173" s="76" t="s">
        <v>880</v>
      </c>
      <c r="E173" s="225">
        <v>679</v>
      </c>
      <c r="F173" s="223">
        <v>711</v>
      </c>
      <c r="G173" s="223">
        <v>668</v>
      </c>
      <c r="H173" s="224">
        <v>644</v>
      </c>
      <c r="I173" s="225">
        <v>136</v>
      </c>
      <c r="J173" s="223">
        <v>516</v>
      </c>
      <c r="K173" s="226">
        <f t="shared" si="37"/>
        <v>0.75994108983799702</v>
      </c>
      <c r="L173" s="230" t="str">
        <f t="shared" si="38"/>
        <v>72.6% - 79.1%</v>
      </c>
      <c r="M173" s="223">
        <v>158</v>
      </c>
      <c r="N173" s="223">
        <v>544</v>
      </c>
      <c r="O173" s="226">
        <f t="shared" si="39"/>
        <v>0.76511954992967646</v>
      </c>
      <c r="P173" s="230" t="str">
        <f t="shared" si="40"/>
        <v>73.3% - 79.5%</v>
      </c>
      <c r="Q173" s="223">
        <v>131</v>
      </c>
      <c r="R173" s="223">
        <v>523</v>
      </c>
      <c r="S173" s="226">
        <f t="shared" si="41"/>
        <v>0.78293413173652693</v>
      </c>
      <c r="T173" s="230" t="str">
        <f t="shared" si="42"/>
        <v>75.0% - 81.3%</v>
      </c>
      <c r="U173" s="223">
        <v>136</v>
      </c>
      <c r="V173" s="223">
        <v>502</v>
      </c>
      <c r="W173" s="226"/>
      <c r="X173" s="231" t="str">
        <f t="shared" si="44"/>
        <v/>
      </c>
      <c r="Y173" s="234">
        <v>27</v>
      </c>
      <c r="Z173" s="226">
        <f t="shared" si="45"/>
        <v>3.9764359351988215E-2</v>
      </c>
      <c r="AA173" s="257">
        <v>9</v>
      </c>
      <c r="AB173" s="226">
        <f t="shared" si="46"/>
        <v>1.2658227848101266E-2</v>
      </c>
      <c r="AC173" s="76">
        <v>14</v>
      </c>
      <c r="AD173" s="94">
        <f t="shared" si="47"/>
        <v>2.0958083832335328E-2</v>
      </c>
      <c r="AE173" s="76">
        <v>6</v>
      </c>
      <c r="AF173" s="96"/>
      <c r="AG173" s="410" t="s">
        <v>890</v>
      </c>
      <c r="AH173" s="133">
        <v>0</v>
      </c>
      <c r="AI173" s="133">
        <v>0</v>
      </c>
      <c r="AJ173" s="133">
        <v>0</v>
      </c>
      <c r="AK173" s="133">
        <v>1</v>
      </c>
    </row>
    <row r="174" spans="1:37" s="77" customFormat="1" x14ac:dyDescent="0.2">
      <c r="A174" s="76" t="s">
        <v>891</v>
      </c>
      <c r="B174" s="76" t="s">
        <v>892</v>
      </c>
      <c r="C174" s="76" t="s">
        <v>893</v>
      </c>
      <c r="D174" s="76" t="s">
        <v>894</v>
      </c>
      <c r="E174" s="225">
        <v>1273</v>
      </c>
      <c r="F174" s="223">
        <v>1424</v>
      </c>
      <c r="G174" s="223">
        <v>1299</v>
      </c>
      <c r="H174" s="224">
        <v>1247</v>
      </c>
      <c r="I174" s="225">
        <v>252</v>
      </c>
      <c r="J174" s="223">
        <v>1015</v>
      </c>
      <c r="K174" s="226">
        <f t="shared" si="37"/>
        <v>0.79732914375490971</v>
      </c>
      <c r="L174" s="230" t="str">
        <f t="shared" si="38"/>
        <v>77.4% - 81.9%</v>
      </c>
      <c r="M174" s="223">
        <v>273</v>
      </c>
      <c r="N174" s="223">
        <v>1145</v>
      </c>
      <c r="O174" s="226">
        <f t="shared" si="39"/>
        <v>0.8040730337078652</v>
      </c>
      <c r="P174" s="230" t="str">
        <f t="shared" si="40"/>
        <v>78.3% - 82.4%</v>
      </c>
      <c r="Q174" s="223">
        <v>253</v>
      </c>
      <c r="R174" s="223">
        <v>1044</v>
      </c>
      <c r="S174" s="226">
        <f t="shared" si="41"/>
        <v>0.80369515011547343</v>
      </c>
      <c r="T174" s="230" t="str">
        <f t="shared" si="42"/>
        <v>78.1% - 82.4%</v>
      </c>
      <c r="U174" s="223">
        <v>283</v>
      </c>
      <c r="V174" s="223">
        <v>960</v>
      </c>
      <c r="W174" s="226">
        <f t="shared" si="43"/>
        <v>0.76984763432237369</v>
      </c>
      <c r="X174" s="231" t="str">
        <f t="shared" si="44"/>
        <v>74.6% - 79.2%</v>
      </c>
      <c r="Y174" s="234">
        <v>6</v>
      </c>
      <c r="Z174" s="226">
        <f t="shared" si="45"/>
        <v>4.7132757266300082E-3</v>
      </c>
      <c r="AA174" s="257">
        <v>6</v>
      </c>
      <c r="AB174" s="226">
        <f t="shared" si="46"/>
        <v>4.2134831460674156E-3</v>
      </c>
      <c r="AC174" s="76">
        <v>2</v>
      </c>
      <c r="AD174" s="94">
        <f t="shared" si="47"/>
        <v>1.539645881447267E-3</v>
      </c>
      <c r="AE174" s="76">
        <v>4</v>
      </c>
      <c r="AF174" s="96">
        <f t="shared" si="48"/>
        <v>3.2076984763432237E-3</v>
      </c>
      <c r="AG174" s="410" t="s">
        <v>895</v>
      </c>
      <c r="AH174" s="133">
        <v>0</v>
      </c>
      <c r="AI174" s="133">
        <v>0</v>
      </c>
      <c r="AJ174" s="133">
        <v>0</v>
      </c>
      <c r="AK174" s="133">
        <v>0</v>
      </c>
    </row>
    <row r="175" spans="1:37" s="77" customFormat="1" x14ac:dyDescent="0.2">
      <c r="A175" s="76" t="s">
        <v>896</v>
      </c>
      <c r="B175" s="76" t="s">
        <v>897</v>
      </c>
      <c r="C175" s="76" t="s">
        <v>893</v>
      </c>
      <c r="D175" s="76" t="s">
        <v>894</v>
      </c>
      <c r="E175" s="225">
        <v>2133</v>
      </c>
      <c r="F175" s="223">
        <v>2229</v>
      </c>
      <c r="G175" s="223">
        <v>2097</v>
      </c>
      <c r="H175" s="224">
        <v>2015</v>
      </c>
      <c r="I175" s="225">
        <v>472</v>
      </c>
      <c r="J175" s="223">
        <v>1610</v>
      </c>
      <c r="K175" s="226">
        <f t="shared" si="37"/>
        <v>0.75480543834974212</v>
      </c>
      <c r="L175" s="230" t="str">
        <f t="shared" si="38"/>
        <v>73.6% - 77.3%</v>
      </c>
      <c r="M175" s="223">
        <v>469</v>
      </c>
      <c r="N175" s="223">
        <v>1722</v>
      </c>
      <c r="O175" s="226">
        <f t="shared" si="39"/>
        <v>0.77254374158815609</v>
      </c>
      <c r="P175" s="230" t="str">
        <f t="shared" si="40"/>
        <v>75.5% - 78.9%</v>
      </c>
      <c r="Q175" s="223">
        <v>479</v>
      </c>
      <c r="R175" s="223">
        <v>1578</v>
      </c>
      <c r="S175" s="226">
        <f t="shared" si="41"/>
        <v>0.75250357653791133</v>
      </c>
      <c r="T175" s="230" t="str">
        <f t="shared" si="42"/>
        <v>73.4% - 77.1%</v>
      </c>
      <c r="U175" s="223">
        <v>458</v>
      </c>
      <c r="V175" s="223">
        <v>1503</v>
      </c>
      <c r="W175" s="226">
        <f t="shared" si="43"/>
        <v>0.74590570719602978</v>
      </c>
      <c r="X175" s="231" t="str">
        <f t="shared" si="44"/>
        <v>72.6% - 76.4%</v>
      </c>
      <c r="Y175" s="234">
        <v>51</v>
      </c>
      <c r="Z175" s="226">
        <f t="shared" si="45"/>
        <v>2.3909985935302389E-2</v>
      </c>
      <c r="AA175" s="257">
        <v>38</v>
      </c>
      <c r="AB175" s="226">
        <f t="shared" si="46"/>
        <v>1.7048003589053388E-2</v>
      </c>
      <c r="AC175" s="76">
        <v>40</v>
      </c>
      <c r="AD175" s="94">
        <f t="shared" si="47"/>
        <v>1.9074868860276584E-2</v>
      </c>
      <c r="AE175" s="76">
        <v>54</v>
      </c>
      <c r="AF175" s="96">
        <f t="shared" si="48"/>
        <v>2.6799007444168736E-2</v>
      </c>
      <c r="AG175" s="410" t="s">
        <v>898</v>
      </c>
      <c r="AH175" s="133">
        <v>0</v>
      </c>
      <c r="AI175" s="133">
        <v>0</v>
      </c>
      <c r="AJ175" s="133">
        <v>0</v>
      </c>
      <c r="AK175" s="133">
        <v>0</v>
      </c>
    </row>
    <row r="176" spans="1:37" s="77" customFormat="1" x14ac:dyDescent="0.2">
      <c r="A176" s="76" t="s">
        <v>899</v>
      </c>
      <c r="B176" s="76" t="s">
        <v>900</v>
      </c>
      <c r="C176" s="76" t="s">
        <v>893</v>
      </c>
      <c r="D176" s="76" t="s">
        <v>894</v>
      </c>
      <c r="E176" s="225">
        <v>598</v>
      </c>
      <c r="F176" s="223">
        <v>732</v>
      </c>
      <c r="G176" s="223">
        <v>673</v>
      </c>
      <c r="H176" s="224">
        <v>55</v>
      </c>
      <c r="I176" s="225">
        <v>130</v>
      </c>
      <c r="J176" s="223">
        <v>454</v>
      </c>
      <c r="K176" s="226">
        <f t="shared" si="37"/>
        <v>0.75919732441471577</v>
      </c>
      <c r="L176" s="230" t="str">
        <f t="shared" si="38"/>
        <v>72.3% - 79.2%</v>
      </c>
      <c r="M176" s="223">
        <v>188</v>
      </c>
      <c r="N176" s="223">
        <v>520</v>
      </c>
      <c r="O176" s="226">
        <f t="shared" si="39"/>
        <v>0.7103825136612022</v>
      </c>
      <c r="P176" s="230" t="str">
        <f t="shared" si="40"/>
        <v>67.6% - 74.2%</v>
      </c>
      <c r="Q176" s="223">
        <v>153</v>
      </c>
      <c r="R176" s="223">
        <v>510</v>
      </c>
      <c r="S176" s="226">
        <f t="shared" si="41"/>
        <v>0.7578008915304606</v>
      </c>
      <c r="T176" s="230" t="str">
        <f t="shared" si="42"/>
        <v>72.4% - 78.9%</v>
      </c>
      <c r="U176" s="223">
        <v>8</v>
      </c>
      <c r="V176" s="223">
        <v>45</v>
      </c>
      <c r="W176" s="226"/>
      <c r="X176" s="231" t="str">
        <f t="shared" si="44"/>
        <v/>
      </c>
      <c r="Y176" s="234">
        <v>14</v>
      </c>
      <c r="Z176" s="226">
        <f t="shared" si="45"/>
        <v>2.3411371237458192E-2</v>
      </c>
      <c r="AA176" s="257">
        <v>24</v>
      </c>
      <c r="AB176" s="226">
        <f t="shared" si="46"/>
        <v>3.2786885245901641E-2</v>
      </c>
      <c r="AC176" s="76">
        <v>10</v>
      </c>
      <c r="AD176" s="94">
        <f t="shared" si="47"/>
        <v>1.4858841010401188E-2</v>
      </c>
      <c r="AE176" s="76">
        <v>2</v>
      </c>
      <c r="AF176" s="96"/>
      <c r="AG176" s="410" t="s">
        <v>901</v>
      </c>
      <c r="AH176" s="133">
        <v>0</v>
      </c>
      <c r="AI176" s="133">
        <v>0</v>
      </c>
      <c r="AJ176" s="133">
        <v>0</v>
      </c>
      <c r="AK176" s="133">
        <v>1</v>
      </c>
    </row>
    <row r="177" spans="1:37" s="77" customFormat="1" x14ac:dyDescent="0.2">
      <c r="A177" s="76" t="s">
        <v>902</v>
      </c>
      <c r="B177" s="76" t="s">
        <v>903</v>
      </c>
      <c r="C177" s="76" t="s">
        <v>904</v>
      </c>
      <c r="D177" s="76" t="s">
        <v>905</v>
      </c>
      <c r="E177" s="225">
        <v>356</v>
      </c>
      <c r="F177" s="223">
        <v>374</v>
      </c>
      <c r="G177" s="223">
        <v>362</v>
      </c>
      <c r="H177" s="224">
        <v>380</v>
      </c>
      <c r="I177" s="225">
        <v>83</v>
      </c>
      <c r="J177" s="223">
        <v>264</v>
      </c>
      <c r="K177" s="226">
        <f t="shared" si="37"/>
        <v>0.7415730337078652</v>
      </c>
      <c r="L177" s="230" t="str">
        <f t="shared" si="38"/>
        <v>69.4% - 78.4%</v>
      </c>
      <c r="M177" s="223">
        <v>88</v>
      </c>
      <c r="N177" s="223">
        <v>244</v>
      </c>
      <c r="O177" s="226"/>
      <c r="P177" s="230" t="str">
        <f t="shared" si="40"/>
        <v/>
      </c>
      <c r="Q177" s="223">
        <v>79</v>
      </c>
      <c r="R177" s="223">
        <v>261</v>
      </c>
      <c r="S177" s="226"/>
      <c r="T177" s="230" t="str">
        <f t="shared" si="42"/>
        <v/>
      </c>
      <c r="U177" s="223">
        <v>95</v>
      </c>
      <c r="V177" s="223">
        <v>285</v>
      </c>
      <c r="W177" s="226">
        <f t="shared" si="43"/>
        <v>0.75</v>
      </c>
      <c r="X177" s="231" t="str">
        <f t="shared" si="44"/>
        <v>70.4% - 79.1%</v>
      </c>
      <c r="Y177" s="234">
        <v>9</v>
      </c>
      <c r="Z177" s="226">
        <f t="shared" si="45"/>
        <v>2.5280898876404494E-2</v>
      </c>
      <c r="AA177" s="257">
        <v>42</v>
      </c>
      <c r="AB177" s="226">
        <f t="shared" si="46"/>
        <v>0.11229946524064172</v>
      </c>
      <c r="AC177" s="76">
        <v>22</v>
      </c>
      <c r="AD177" s="94">
        <f t="shared" si="47"/>
        <v>6.0773480662983423E-2</v>
      </c>
      <c r="AE177" s="76">
        <v>0</v>
      </c>
      <c r="AF177" s="96">
        <f t="shared" si="48"/>
        <v>0</v>
      </c>
      <c r="AG177" s="410" t="s">
        <v>906</v>
      </c>
      <c r="AH177" s="133">
        <v>0</v>
      </c>
      <c r="AI177" s="133">
        <v>0</v>
      </c>
      <c r="AJ177" s="133">
        <v>0</v>
      </c>
      <c r="AK177" s="133">
        <v>0</v>
      </c>
    </row>
    <row r="178" spans="1:37" s="77" customFormat="1" x14ac:dyDescent="0.2">
      <c r="A178" s="76" t="s">
        <v>907</v>
      </c>
      <c r="B178" s="76" t="s">
        <v>908</v>
      </c>
      <c r="C178" s="76" t="s">
        <v>904</v>
      </c>
      <c r="D178" s="76" t="s">
        <v>905</v>
      </c>
      <c r="E178" s="225">
        <v>461</v>
      </c>
      <c r="F178" s="223">
        <v>439</v>
      </c>
      <c r="G178" s="223">
        <v>439</v>
      </c>
      <c r="H178" s="224">
        <v>464</v>
      </c>
      <c r="I178" s="225">
        <v>93</v>
      </c>
      <c r="J178" s="223">
        <v>342</v>
      </c>
      <c r="K178" s="226"/>
      <c r="L178" s="230" t="str">
        <f t="shared" si="38"/>
        <v/>
      </c>
      <c r="M178" s="223">
        <v>72</v>
      </c>
      <c r="N178" s="223">
        <v>327</v>
      </c>
      <c r="O178" s="226"/>
      <c r="P178" s="230" t="str">
        <f t="shared" si="40"/>
        <v/>
      </c>
      <c r="Q178" s="223">
        <v>94</v>
      </c>
      <c r="R178" s="223">
        <v>325</v>
      </c>
      <c r="S178" s="226">
        <f t="shared" si="41"/>
        <v>0.74031890660592259</v>
      </c>
      <c r="T178" s="230" t="str">
        <f t="shared" si="42"/>
        <v>69.7% - 77.9%</v>
      </c>
      <c r="U178" s="223">
        <v>124</v>
      </c>
      <c r="V178" s="223">
        <v>339</v>
      </c>
      <c r="W178" s="226">
        <f t="shared" si="43"/>
        <v>0.7306034482758621</v>
      </c>
      <c r="X178" s="231" t="str">
        <f t="shared" si="44"/>
        <v>68.8% - 76.9%</v>
      </c>
      <c r="Y178" s="234">
        <v>26</v>
      </c>
      <c r="Z178" s="226">
        <f t="shared" si="45"/>
        <v>5.6399132321041212E-2</v>
      </c>
      <c r="AA178" s="257">
        <v>40</v>
      </c>
      <c r="AB178" s="226">
        <f t="shared" si="46"/>
        <v>9.1116173120728935E-2</v>
      </c>
      <c r="AC178" s="76">
        <v>20</v>
      </c>
      <c r="AD178" s="94">
        <f t="shared" si="47"/>
        <v>4.5558086560364468E-2</v>
      </c>
      <c r="AE178" s="76">
        <v>1</v>
      </c>
      <c r="AF178" s="96">
        <f t="shared" si="48"/>
        <v>2.1551724137931034E-3</v>
      </c>
      <c r="AG178" s="410" t="s">
        <v>909</v>
      </c>
      <c r="AH178" s="133">
        <v>0</v>
      </c>
      <c r="AI178" s="133">
        <v>0</v>
      </c>
      <c r="AJ178" s="133">
        <v>0</v>
      </c>
      <c r="AK178" s="133">
        <v>0</v>
      </c>
    </row>
    <row r="179" spans="1:37" s="77" customFormat="1" x14ac:dyDescent="0.2">
      <c r="A179" s="76" t="s">
        <v>910</v>
      </c>
      <c r="B179" s="76" t="s">
        <v>911</v>
      </c>
      <c r="C179" s="76" t="s">
        <v>904</v>
      </c>
      <c r="D179" s="76" t="s">
        <v>905</v>
      </c>
      <c r="E179" s="225">
        <v>830</v>
      </c>
      <c r="F179" s="223">
        <v>815</v>
      </c>
      <c r="G179" s="223">
        <v>825</v>
      </c>
      <c r="H179" s="224">
        <v>773</v>
      </c>
      <c r="I179" s="225">
        <v>245</v>
      </c>
      <c r="J179" s="223">
        <v>529</v>
      </c>
      <c r="K179" s="226"/>
      <c r="L179" s="230" t="str">
        <f t="shared" si="38"/>
        <v/>
      </c>
      <c r="M179" s="223">
        <v>269</v>
      </c>
      <c r="N179" s="223">
        <v>508</v>
      </c>
      <c r="O179" s="226">
        <f t="shared" si="39"/>
        <v>0.62331288343558278</v>
      </c>
      <c r="P179" s="230" t="str">
        <f t="shared" si="40"/>
        <v>59.0% - 65.6%</v>
      </c>
      <c r="Q179" s="223">
        <v>244</v>
      </c>
      <c r="R179" s="223">
        <v>566</v>
      </c>
      <c r="S179" s="226">
        <f t="shared" si="41"/>
        <v>0.68606060606060604</v>
      </c>
      <c r="T179" s="230" t="str">
        <f t="shared" si="42"/>
        <v>65.4% - 71.7%</v>
      </c>
      <c r="U179" s="223">
        <v>257</v>
      </c>
      <c r="V179" s="223">
        <v>488</v>
      </c>
      <c r="W179" s="226">
        <f t="shared" si="43"/>
        <v>0.63130659767141006</v>
      </c>
      <c r="X179" s="231" t="str">
        <f t="shared" si="44"/>
        <v>59.7% - 66.5%</v>
      </c>
      <c r="Y179" s="234">
        <v>56</v>
      </c>
      <c r="Z179" s="226">
        <f t="shared" si="45"/>
        <v>6.746987951807229E-2</v>
      </c>
      <c r="AA179" s="257">
        <v>38</v>
      </c>
      <c r="AB179" s="226">
        <f t="shared" si="46"/>
        <v>4.6625766871165646E-2</v>
      </c>
      <c r="AC179" s="76">
        <v>15</v>
      </c>
      <c r="AD179" s="94">
        <f t="shared" si="47"/>
        <v>1.8181818181818181E-2</v>
      </c>
      <c r="AE179" s="76">
        <v>28</v>
      </c>
      <c r="AF179" s="96">
        <f t="shared" si="48"/>
        <v>3.6222509702457953E-2</v>
      </c>
      <c r="AG179" s="410" t="s">
        <v>912</v>
      </c>
      <c r="AH179" s="133">
        <v>0</v>
      </c>
      <c r="AI179" s="133">
        <v>0</v>
      </c>
      <c r="AJ179" s="133">
        <v>0</v>
      </c>
      <c r="AK179" s="133">
        <v>0</v>
      </c>
    </row>
    <row r="180" spans="1:37" s="77" customFormat="1" x14ac:dyDescent="0.2">
      <c r="A180" s="76" t="s">
        <v>913</v>
      </c>
      <c r="B180" s="76" t="s">
        <v>914</v>
      </c>
      <c r="C180" s="76" t="s">
        <v>904</v>
      </c>
      <c r="D180" s="76" t="s">
        <v>905</v>
      </c>
      <c r="E180" s="225">
        <v>946</v>
      </c>
      <c r="F180" s="223">
        <v>901</v>
      </c>
      <c r="G180" s="223">
        <v>887</v>
      </c>
      <c r="H180" s="224">
        <v>862</v>
      </c>
      <c r="I180" s="225">
        <v>269</v>
      </c>
      <c r="J180" s="223">
        <v>670</v>
      </c>
      <c r="K180" s="226">
        <f t="shared" si="37"/>
        <v>0.70824524312896409</v>
      </c>
      <c r="L180" s="230" t="str">
        <f t="shared" si="38"/>
        <v>67.8% - 73.6%</v>
      </c>
      <c r="M180" s="223">
        <v>259</v>
      </c>
      <c r="N180" s="223">
        <v>613</v>
      </c>
      <c r="O180" s="226">
        <f t="shared" si="39"/>
        <v>0.68035516093229742</v>
      </c>
      <c r="P180" s="230" t="str">
        <f t="shared" si="40"/>
        <v>64.9% - 71.0%</v>
      </c>
      <c r="Q180" s="223">
        <v>287</v>
      </c>
      <c r="R180" s="223">
        <v>600</v>
      </c>
      <c r="S180" s="226">
        <f t="shared" si="41"/>
        <v>0.67643742953776775</v>
      </c>
      <c r="T180" s="230" t="str">
        <f t="shared" si="42"/>
        <v>64.5% - 70.6%</v>
      </c>
      <c r="U180" s="223">
        <v>247</v>
      </c>
      <c r="V180" s="223">
        <v>598</v>
      </c>
      <c r="W180" s="226">
        <f t="shared" si="43"/>
        <v>0.69373549883990715</v>
      </c>
      <c r="X180" s="231" t="str">
        <f t="shared" si="44"/>
        <v>66.2% - 72.4%</v>
      </c>
      <c r="Y180" s="234">
        <v>7</v>
      </c>
      <c r="Z180" s="226">
        <f t="shared" si="45"/>
        <v>7.3995771670190271E-3</v>
      </c>
      <c r="AA180" s="257">
        <v>29</v>
      </c>
      <c r="AB180" s="226">
        <f t="shared" si="46"/>
        <v>3.2186459489456157E-2</v>
      </c>
      <c r="AC180" s="76">
        <v>0</v>
      </c>
      <c r="AD180" s="94">
        <f t="shared" si="47"/>
        <v>0</v>
      </c>
      <c r="AE180" s="76">
        <v>17</v>
      </c>
      <c r="AF180" s="96">
        <f t="shared" si="48"/>
        <v>1.9721577726218097E-2</v>
      </c>
      <c r="AG180" s="410" t="s">
        <v>915</v>
      </c>
      <c r="AH180" s="133">
        <v>0</v>
      </c>
      <c r="AI180" s="133">
        <v>0</v>
      </c>
      <c r="AJ180" s="133">
        <v>0</v>
      </c>
      <c r="AK180" s="133">
        <v>0</v>
      </c>
    </row>
    <row r="181" spans="1:37" s="77" customFormat="1" x14ac:dyDescent="0.2">
      <c r="A181" s="76" t="s">
        <v>916</v>
      </c>
      <c r="B181" s="76" t="s">
        <v>917</v>
      </c>
      <c r="C181" s="76" t="s">
        <v>904</v>
      </c>
      <c r="D181" s="76" t="s">
        <v>905</v>
      </c>
      <c r="E181" s="225">
        <v>542</v>
      </c>
      <c r="F181" s="223">
        <v>537</v>
      </c>
      <c r="G181" s="223">
        <v>491</v>
      </c>
      <c r="H181" s="224">
        <v>444</v>
      </c>
      <c r="I181" s="225">
        <v>146</v>
      </c>
      <c r="J181" s="223">
        <v>371</v>
      </c>
      <c r="K181" s="226">
        <f t="shared" si="37"/>
        <v>0.68450184501845024</v>
      </c>
      <c r="L181" s="230" t="str">
        <f t="shared" si="38"/>
        <v>64.4% - 72.2%</v>
      </c>
      <c r="M181" s="223">
        <v>130</v>
      </c>
      <c r="N181" s="223">
        <v>355</v>
      </c>
      <c r="O181" s="226"/>
      <c r="P181" s="230" t="str">
        <f t="shared" si="40"/>
        <v/>
      </c>
      <c r="Q181" s="223">
        <v>120</v>
      </c>
      <c r="R181" s="223">
        <v>341</v>
      </c>
      <c r="S181" s="226"/>
      <c r="T181" s="230" t="str">
        <f t="shared" si="42"/>
        <v/>
      </c>
      <c r="U181" s="223">
        <v>142</v>
      </c>
      <c r="V181" s="223">
        <v>301</v>
      </c>
      <c r="W181" s="226">
        <f t="shared" si="43"/>
        <v>0.67792792792792789</v>
      </c>
      <c r="X181" s="231" t="str">
        <f t="shared" si="44"/>
        <v>63.3% - 72.0%</v>
      </c>
      <c r="Y181" s="234">
        <v>25</v>
      </c>
      <c r="Z181" s="226">
        <f t="shared" si="45"/>
        <v>4.6125461254612546E-2</v>
      </c>
      <c r="AA181" s="257">
        <v>52</v>
      </c>
      <c r="AB181" s="226">
        <f t="shared" si="46"/>
        <v>9.683426443202979E-2</v>
      </c>
      <c r="AC181" s="76">
        <v>30</v>
      </c>
      <c r="AD181" s="94">
        <f t="shared" si="47"/>
        <v>6.1099796334012219E-2</v>
      </c>
      <c r="AE181" s="76">
        <v>1</v>
      </c>
      <c r="AF181" s="96">
        <f t="shared" si="48"/>
        <v>2.2522522522522522E-3</v>
      </c>
      <c r="AG181" s="410" t="s">
        <v>918</v>
      </c>
      <c r="AH181" s="133">
        <v>0</v>
      </c>
      <c r="AI181" s="133">
        <v>0</v>
      </c>
      <c r="AJ181" s="133">
        <v>0</v>
      </c>
      <c r="AK181" s="133">
        <v>0</v>
      </c>
    </row>
    <row r="182" spans="1:37" s="77" customFormat="1" x14ac:dyDescent="0.2">
      <c r="A182" s="76" t="s">
        <v>919</v>
      </c>
      <c r="B182" s="76" t="s">
        <v>920</v>
      </c>
      <c r="C182" s="76" t="s">
        <v>904</v>
      </c>
      <c r="D182" s="76" t="s">
        <v>905</v>
      </c>
      <c r="E182" s="225">
        <v>338</v>
      </c>
      <c r="F182" s="223">
        <v>334</v>
      </c>
      <c r="G182" s="223">
        <v>323</v>
      </c>
      <c r="H182" s="224">
        <v>287</v>
      </c>
      <c r="I182" s="225">
        <v>129</v>
      </c>
      <c r="J182" s="223">
        <v>207</v>
      </c>
      <c r="K182" s="226">
        <f t="shared" si="37"/>
        <v>0.6124260355029586</v>
      </c>
      <c r="L182" s="230" t="str">
        <f t="shared" si="38"/>
        <v>55.9% - 66.3%</v>
      </c>
      <c r="M182" s="223">
        <v>119</v>
      </c>
      <c r="N182" s="223">
        <v>209</v>
      </c>
      <c r="O182" s="226">
        <f t="shared" si="39"/>
        <v>0.62574850299401197</v>
      </c>
      <c r="P182" s="230" t="str">
        <f t="shared" si="40"/>
        <v>57.3% - 67.6%</v>
      </c>
      <c r="Q182" s="223">
        <v>111</v>
      </c>
      <c r="R182" s="223">
        <v>210</v>
      </c>
      <c r="S182" s="226">
        <f t="shared" si="41"/>
        <v>0.65015479876160986</v>
      </c>
      <c r="T182" s="230" t="str">
        <f t="shared" si="42"/>
        <v>59.7% - 70.0%</v>
      </c>
      <c r="U182" s="223">
        <v>103</v>
      </c>
      <c r="V182" s="223">
        <v>178</v>
      </c>
      <c r="W182" s="226"/>
      <c r="X182" s="231" t="str">
        <f t="shared" si="44"/>
        <v/>
      </c>
      <c r="Y182" s="234">
        <v>2</v>
      </c>
      <c r="Z182" s="226">
        <f t="shared" si="45"/>
        <v>5.9171597633136093E-3</v>
      </c>
      <c r="AA182" s="257">
        <v>6</v>
      </c>
      <c r="AB182" s="226">
        <f t="shared" si="46"/>
        <v>1.7964071856287425E-2</v>
      </c>
      <c r="AC182" s="76">
        <v>2</v>
      </c>
      <c r="AD182" s="94">
        <f t="shared" si="47"/>
        <v>6.1919504643962852E-3</v>
      </c>
      <c r="AE182" s="76">
        <v>6</v>
      </c>
      <c r="AF182" s="96"/>
      <c r="AG182" s="410" t="s">
        <v>921</v>
      </c>
      <c r="AH182" s="133">
        <v>0</v>
      </c>
      <c r="AI182" s="133">
        <v>0</v>
      </c>
      <c r="AJ182" s="133">
        <v>0</v>
      </c>
      <c r="AK182" s="133">
        <v>1</v>
      </c>
    </row>
    <row r="183" spans="1:37" s="77" customFormat="1" x14ac:dyDescent="0.2">
      <c r="A183" s="76" t="s">
        <v>922</v>
      </c>
      <c r="B183" s="76" t="s">
        <v>923</v>
      </c>
      <c r="C183" s="76" t="s">
        <v>904</v>
      </c>
      <c r="D183" s="76" t="s">
        <v>905</v>
      </c>
      <c r="E183" s="225">
        <v>402</v>
      </c>
      <c r="F183" s="223">
        <v>387</v>
      </c>
      <c r="G183" s="223">
        <v>375</v>
      </c>
      <c r="H183" s="224">
        <v>404</v>
      </c>
      <c r="I183" s="225">
        <v>116</v>
      </c>
      <c r="J183" s="223">
        <v>269</v>
      </c>
      <c r="K183" s="226">
        <f t="shared" si="37"/>
        <v>0.6691542288557214</v>
      </c>
      <c r="L183" s="230" t="str">
        <f t="shared" si="38"/>
        <v>62.2% - 71.3%</v>
      </c>
      <c r="M183" s="223">
        <v>117</v>
      </c>
      <c r="N183" s="223">
        <v>241</v>
      </c>
      <c r="O183" s="226"/>
      <c r="P183" s="230" t="str">
        <f t="shared" si="40"/>
        <v/>
      </c>
      <c r="Q183" s="223">
        <v>106</v>
      </c>
      <c r="R183" s="223">
        <v>258</v>
      </c>
      <c r="S183" s="226">
        <f t="shared" si="41"/>
        <v>0.68799999999999994</v>
      </c>
      <c r="T183" s="230" t="str">
        <f t="shared" si="42"/>
        <v>63.9% - 73.3%</v>
      </c>
      <c r="U183" s="223">
        <v>129</v>
      </c>
      <c r="V183" s="223">
        <v>275</v>
      </c>
      <c r="W183" s="226">
        <f t="shared" si="43"/>
        <v>0.68069306930693074</v>
      </c>
      <c r="X183" s="231" t="str">
        <f t="shared" si="44"/>
        <v>63.4% - 72.4%</v>
      </c>
      <c r="Y183" s="234">
        <v>17</v>
      </c>
      <c r="Z183" s="226">
        <f t="shared" si="45"/>
        <v>4.228855721393035E-2</v>
      </c>
      <c r="AA183" s="257">
        <v>29</v>
      </c>
      <c r="AB183" s="226">
        <f t="shared" si="46"/>
        <v>7.4935400516795869E-2</v>
      </c>
      <c r="AC183" s="76">
        <v>11</v>
      </c>
      <c r="AD183" s="94">
        <f t="shared" si="47"/>
        <v>2.9333333333333333E-2</v>
      </c>
      <c r="AE183" s="76">
        <v>0</v>
      </c>
      <c r="AF183" s="96">
        <f t="shared" si="48"/>
        <v>0</v>
      </c>
      <c r="AG183" s="410" t="s">
        <v>924</v>
      </c>
      <c r="AH183" s="133">
        <v>0</v>
      </c>
      <c r="AI183" s="133">
        <v>0</v>
      </c>
      <c r="AJ183" s="133">
        <v>0</v>
      </c>
      <c r="AK183" s="133">
        <v>0</v>
      </c>
    </row>
    <row r="184" spans="1:37" s="77" customFormat="1" x14ac:dyDescent="0.2">
      <c r="A184" s="76" t="s">
        <v>925</v>
      </c>
      <c r="B184" s="76" t="s">
        <v>926</v>
      </c>
      <c r="C184" s="76" t="s">
        <v>904</v>
      </c>
      <c r="D184" s="76" t="s">
        <v>905</v>
      </c>
      <c r="E184" s="225">
        <v>1291</v>
      </c>
      <c r="F184" s="223">
        <v>1352</v>
      </c>
      <c r="G184" s="223">
        <v>1299</v>
      </c>
      <c r="H184" s="224">
        <v>1289</v>
      </c>
      <c r="I184" s="225">
        <v>242</v>
      </c>
      <c r="J184" s="223">
        <v>1022</v>
      </c>
      <c r="K184" s="226">
        <f t="shared" si="37"/>
        <v>0.79163439194422924</v>
      </c>
      <c r="L184" s="230" t="str">
        <f t="shared" si="38"/>
        <v>76.9% - 81.3%</v>
      </c>
      <c r="M184" s="223">
        <v>233</v>
      </c>
      <c r="N184" s="223">
        <v>1085</v>
      </c>
      <c r="O184" s="226">
        <f t="shared" si="39"/>
        <v>0.8025147928994083</v>
      </c>
      <c r="P184" s="230" t="str">
        <f t="shared" si="40"/>
        <v>78.0% - 82.3%</v>
      </c>
      <c r="Q184" s="223">
        <v>243</v>
      </c>
      <c r="R184" s="223">
        <v>1030</v>
      </c>
      <c r="S184" s="226">
        <f t="shared" si="41"/>
        <v>0.79291762894534257</v>
      </c>
      <c r="T184" s="230" t="str">
        <f t="shared" si="42"/>
        <v>77.0% - 81.4%</v>
      </c>
      <c r="U184" s="223">
        <v>243</v>
      </c>
      <c r="V184" s="223">
        <v>1018</v>
      </c>
      <c r="W184" s="226">
        <f t="shared" si="43"/>
        <v>0.78975950349107837</v>
      </c>
      <c r="X184" s="231" t="str">
        <f t="shared" si="44"/>
        <v>76.7% - 81.1%</v>
      </c>
      <c r="Y184" s="234">
        <v>27</v>
      </c>
      <c r="Z184" s="226">
        <f t="shared" si="45"/>
        <v>2.0914020139426802E-2</v>
      </c>
      <c r="AA184" s="257">
        <v>34</v>
      </c>
      <c r="AB184" s="226">
        <f t="shared" si="46"/>
        <v>2.514792899408284E-2</v>
      </c>
      <c r="AC184" s="76">
        <v>26</v>
      </c>
      <c r="AD184" s="94">
        <f t="shared" si="47"/>
        <v>2.0015396458814474E-2</v>
      </c>
      <c r="AE184" s="76">
        <v>28</v>
      </c>
      <c r="AF184" s="96">
        <f t="shared" si="48"/>
        <v>2.1722265321955005E-2</v>
      </c>
      <c r="AG184" s="410" t="s">
        <v>927</v>
      </c>
      <c r="AH184" s="133">
        <v>0</v>
      </c>
      <c r="AI184" s="133">
        <v>0</v>
      </c>
      <c r="AJ184" s="133">
        <v>0</v>
      </c>
      <c r="AK184" s="133">
        <v>0</v>
      </c>
    </row>
    <row r="185" spans="1:37" s="77" customFormat="1" x14ac:dyDescent="0.2">
      <c r="A185" s="76" t="s">
        <v>928</v>
      </c>
      <c r="B185" s="76" t="s">
        <v>929</v>
      </c>
      <c r="C185" s="76" t="s">
        <v>930</v>
      </c>
      <c r="D185" s="76" t="s">
        <v>931</v>
      </c>
      <c r="E185" s="225">
        <v>760</v>
      </c>
      <c r="F185" s="223">
        <v>798</v>
      </c>
      <c r="G185" s="223">
        <v>726</v>
      </c>
      <c r="H185" s="224">
        <v>767</v>
      </c>
      <c r="I185" s="225">
        <v>77</v>
      </c>
      <c r="J185" s="223">
        <v>666</v>
      </c>
      <c r="K185" s="226">
        <f t="shared" si="37"/>
        <v>0.87631578947368416</v>
      </c>
      <c r="L185" s="230" t="str">
        <f t="shared" si="38"/>
        <v>85.1% - 89.8%</v>
      </c>
      <c r="M185" s="223">
        <v>95</v>
      </c>
      <c r="N185" s="223">
        <v>699</v>
      </c>
      <c r="O185" s="226">
        <f t="shared" si="39"/>
        <v>0.87593984962406013</v>
      </c>
      <c r="P185" s="230" t="str">
        <f t="shared" si="40"/>
        <v>85.1% - 89.7%</v>
      </c>
      <c r="Q185" s="223">
        <v>62</v>
      </c>
      <c r="R185" s="223">
        <v>656</v>
      </c>
      <c r="S185" s="226">
        <f t="shared" si="41"/>
        <v>0.90358126721763088</v>
      </c>
      <c r="T185" s="230" t="str">
        <f t="shared" si="42"/>
        <v>88.0% - 92.3%</v>
      </c>
      <c r="U185" s="223">
        <v>101</v>
      </c>
      <c r="V185" s="223">
        <v>660</v>
      </c>
      <c r="W185" s="226">
        <f t="shared" si="43"/>
        <v>0.86049543676662321</v>
      </c>
      <c r="X185" s="231" t="str">
        <f t="shared" si="44"/>
        <v>83.4% - 88.3%</v>
      </c>
      <c r="Y185" s="234">
        <v>17</v>
      </c>
      <c r="Z185" s="226">
        <f t="shared" si="45"/>
        <v>2.2368421052631579E-2</v>
      </c>
      <c r="AA185" s="257">
        <v>4</v>
      </c>
      <c r="AB185" s="226">
        <f t="shared" si="46"/>
        <v>5.0125313283208017E-3</v>
      </c>
      <c r="AC185" s="76">
        <v>8</v>
      </c>
      <c r="AD185" s="94">
        <f t="shared" si="47"/>
        <v>1.1019283746556474E-2</v>
      </c>
      <c r="AE185" s="76">
        <v>6</v>
      </c>
      <c r="AF185" s="96">
        <f t="shared" si="48"/>
        <v>7.8226857887874843E-3</v>
      </c>
      <c r="AG185" s="410" t="s">
        <v>932</v>
      </c>
      <c r="AH185" s="133">
        <v>0</v>
      </c>
      <c r="AI185" s="133">
        <v>0</v>
      </c>
      <c r="AJ185" s="133">
        <v>0</v>
      </c>
      <c r="AK185" s="133">
        <v>0</v>
      </c>
    </row>
    <row r="186" spans="1:37" s="77" customFormat="1" x14ac:dyDescent="0.2">
      <c r="A186" s="76" t="s">
        <v>933</v>
      </c>
      <c r="B186" s="76" t="s">
        <v>934</v>
      </c>
      <c r="C186" s="76" t="s">
        <v>930</v>
      </c>
      <c r="D186" s="76" t="s">
        <v>931</v>
      </c>
      <c r="E186" s="225">
        <v>1130</v>
      </c>
      <c r="F186" s="223">
        <v>1254</v>
      </c>
      <c r="G186" s="223">
        <v>1109</v>
      </c>
      <c r="H186" s="224">
        <v>1119</v>
      </c>
      <c r="I186" s="225">
        <v>214</v>
      </c>
      <c r="J186" s="223">
        <v>880</v>
      </c>
      <c r="K186" s="226">
        <f t="shared" si="37"/>
        <v>0.77876106194690264</v>
      </c>
      <c r="L186" s="230" t="str">
        <f t="shared" si="38"/>
        <v>75.4% - 80.2%</v>
      </c>
      <c r="M186" s="223">
        <v>226</v>
      </c>
      <c r="N186" s="223">
        <v>995</v>
      </c>
      <c r="O186" s="226">
        <f t="shared" si="39"/>
        <v>0.79346092503987242</v>
      </c>
      <c r="P186" s="230" t="str">
        <f t="shared" si="40"/>
        <v>77.0% - 81.5%</v>
      </c>
      <c r="Q186" s="223">
        <v>197</v>
      </c>
      <c r="R186" s="223">
        <v>872</v>
      </c>
      <c r="S186" s="226">
        <f t="shared" si="41"/>
        <v>0.78629395852119022</v>
      </c>
      <c r="T186" s="230" t="str">
        <f t="shared" si="42"/>
        <v>76.1% - 80.9%</v>
      </c>
      <c r="U186" s="223">
        <v>205</v>
      </c>
      <c r="V186" s="223">
        <v>866</v>
      </c>
      <c r="W186" s="226">
        <f t="shared" si="43"/>
        <v>0.77390527256479003</v>
      </c>
      <c r="X186" s="231" t="str">
        <f t="shared" si="44"/>
        <v>74.8% - 79.7%</v>
      </c>
      <c r="Y186" s="234">
        <v>36</v>
      </c>
      <c r="Z186" s="226">
        <f t="shared" si="45"/>
        <v>3.1858407079646017E-2</v>
      </c>
      <c r="AA186" s="257">
        <v>33</v>
      </c>
      <c r="AB186" s="226">
        <f t="shared" si="46"/>
        <v>2.6315789473684209E-2</v>
      </c>
      <c r="AC186" s="76">
        <v>40</v>
      </c>
      <c r="AD186" s="94">
        <f t="shared" si="47"/>
        <v>3.6068530207394048E-2</v>
      </c>
      <c r="AE186" s="76">
        <v>48</v>
      </c>
      <c r="AF186" s="96">
        <f t="shared" si="48"/>
        <v>4.2895442359249331E-2</v>
      </c>
      <c r="AG186" s="410" t="s">
        <v>935</v>
      </c>
      <c r="AH186" s="133">
        <v>0</v>
      </c>
      <c r="AI186" s="133">
        <v>0</v>
      </c>
      <c r="AJ186" s="133">
        <v>0</v>
      </c>
      <c r="AK186" s="133">
        <v>0</v>
      </c>
    </row>
    <row r="187" spans="1:37" s="77" customFormat="1" x14ac:dyDescent="0.2">
      <c r="A187" s="76" t="s">
        <v>936</v>
      </c>
      <c r="B187" s="76" t="s">
        <v>937</v>
      </c>
      <c r="C187" s="76" t="s">
        <v>930</v>
      </c>
      <c r="D187" s="76" t="s">
        <v>931</v>
      </c>
      <c r="E187" s="225">
        <v>447</v>
      </c>
      <c r="F187" s="223">
        <v>438</v>
      </c>
      <c r="G187" s="223">
        <v>452</v>
      </c>
      <c r="H187" s="224">
        <v>390</v>
      </c>
      <c r="I187" s="225">
        <v>72</v>
      </c>
      <c r="J187" s="223">
        <v>375</v>
      </c>
      <c r="K187" s="226">
        <f t="shared" si="37"/>
        <v>0.83892617449664431</v>
      </c>
      <c r="L187" s="230" t="str">
        <f t="shared" si="38"/>
        <v>80.2% - 87.0%</v>
      </c>
      <c r="M187" s="223">
        <v>72</v>
      </c>
      <c r="N187" s="223">
        <v>365</v>
      </c>
      <c r="O187" s="226">
        <f t="shared" si="39"/>
        <v>0.83333333333333337</v>
      </c>
      <c r="P187" s="230" t="str">
        <f t="shared" si="40"/>
        <v>79.6% - 86.5%</v>
      </c>
      <c r="Q187" s="223">
        <v>66</v>
      </c>
      <c r="R187" s="223">
        <v>385</v>
      </c>
      <c r="S187" s="226">
        <f t="shared" si="41"/>
        <v>0.85176991150442483</v>
      </c>
      <c r="T187" s="230" t="str">
        <f t="shared" si="42"/>
        <v>81.6% - 88.2%</v>
      </c>
      <c r="U187" s="223">
        <v>70</v>
      </c>
      <c r="V187" s="223">
        <v>319</v>
      </c>
      <c r="W187" s="226">
        <f t="shared" si="43"/>
        <v>0.81794871794871793</v>
      </c>
      <c r="X187" s="231" t="str">
        <f t="shared" si="44"/>
        <v>77.7% - 85.3%</v>
      </c>
      <c r="Y187" s="234">
        <v>0</v>
      </c>
      <c r="Z187" s="226">
        <f t="shared" si="45"/>
        <v>0</v>
      </c>
      <c r="AA187" s="257">
        <v>1</v>
      </c>
      <c r="AB187" s="226">
        <f t="shared" si="46"/>
        <v>2.2831050228310501E-3</v>
      </c>
      <c r="AC187" s="76">
        <v>1</v>
      </c>
      <c r="AD187" s="94">
        <f t="shared" si="47"/>
        <v>2.2123893805309734E-3</v>
      </c>
      <c r="AE187" s="76">
        <v>1</v>
      </c>
      <c r="AF187" s="96">
        <f t="shared" si="48"/>
        <v>2.5641025641025641E-3</v>
      </c>
      <c r="AG187" s="410" t="s">
        <v>938</v>
      </c>
      <c r="AH187" s="133">
        <v>0</v>
      </c>
      <c r="AI187" s="133">
        <v>0</v>
      </c>
      <c r="AJ187" s="133">
        <v>0</v>
      </c>
      <c r="AK187" s="133">
        <v>0</v>
      </c>
    </row>
    <row r="188" spans="1:37" s="77" customFormat="1" x14ac:dyDescent="0.2">
      <c r="A188" s="76" t="s">
        <v>939</v>
      </c>
      <c r="B188" s="76" t="s">
        <v>940</v>
      </c>
      <c r="C188" s="76" t="s">
        <v>930</v>
      </c>
      <c r="D188" s="76" t="s">
        <v>931</v>
      </c>
      <c r="E188" s="225">
        <v>503</v>
      </c>
      <c r="F188" s="223">
        <v>512</v>
      </c>
      <c r="G188" s="223">
        <v>541</v>
      </c>
      <c r="H188" s="224">
        <v>514</v>
      </c>
      <c r="I188" s="225">
        <v>81</v>
      </c>
      <c r="J188" s="223">
        <v>421</v>
      </c>
      <c r="K188" s="226">
        <f t="shared" si="37"/>
        <v>0.83697813121272369</v>
      </c>
      <c r="L188" s="230" t="str">
        <f t="shared" si="38"/>
        <v>80.2% - 86.7%</v>
      </c>
      <c r="M188" s="223">
        <v>72</v>
      </c>
      <c r="N188" s="223">
        <v>440</v>
      </c>
      <c r="O188" s="226">
        <f t="shared" si="39"/>
        <v>0.859375</v>
      </c>
      <c r="P188" s="230" t="str">
        <f t="shared" si="40"/>
        <v>82.7% - 88.7%</v>
      </c>
      <c r="Q188" s="223">
        <v>105</v>
      </c>
      <c r="R188" s="223">
        <v>436</v>
      </c>
      <c r="S188" s="226">
        <f t="shared" si="41"/>
        <v>0.80591497227356745</v>
      </c>
      <c r="T188" s="230" t="str">
        <f t="shared" si="42"/>
        <v>77.0% - 83.7%</v>
      </c>
      <c r="U188" s="223">
        <v>85</v>
      </c>
      <c r="V188" s="223">
        <v>429</v>
      </c>
      <c r="W188" s="226">
        <f t="shared" si="43"/>
        <v>0.83463035019455256</v>
      </c>
      <c r="X188" s="231" t="str">
        <f t="shared" si="44"/>
        <v>80.0% - 86.4%</v>
      </c>
      <c r="Y188" s="234">
        <v>1</v>
      </c>
      <c r="Z188" s="226">
        <f t="shared" si="45"/>
        <v>1.9880715705765406E-3</v>
      </c>
      <c r="AA188" s="257">
        <v>0</v>
      </c>
      <c r="AB188" s="226">
        <f t="shared" si="46"/>
        <v>0</v>
      </c>
      <c r="AC188" s="76">
        <v>0</v>
      </c>
      <c r="AD188" s="94">
        <f t="shared" si="47"/>
        <v>0</v>
      </c>
      <c r="AE188" s="76">
        <v>0</v>
      </c>
      <c r="AF188" s="96">
        <f t="shared" si="48"/>
        <v>0</v>
      </c>
      <c r="AG188" s="410" t="s">
        <v>941</v>
      </c>
      <c r="AH188" s="133">
        <v>0</v>
      </c>
      <c r="AI188" s="133">
        <v>0</v>
      </c>
      <c r="AJ188" s="133">
        <v>0</v>
      </c>
      <c r="AK188" s="133">
        <v>0</v>
      </c>
    </row>
    <row r="189" spans="1:37" s="77" customFormat="1" x14ac:dyDescent="0.2">
      <c r="A189" s="76" t="s">
        <v>942</v>
      </c>
      <c r="B189" s="76" t="s">
        <v>943</v>
      </c>
      <c r="C189" s="76" t="s">
        <v>930</v>
      </c>
      <c r="D189" s="76" t="s">
        <v>931</v>
      </c>
      <c r="E189" s="225">
        <v>520</v>
      </c>
      <c r="F189" s="223">
        <v>480</v>
      </c>
      <c r="G189" s="223">
        <v>366</v>
      </c>
      <c r="H189" s="224">
        <v>441</v>
      </c>
      <c r="I189" s="225">
        <v>116</v>
      </c>
      <c r="J189" s="223">
        <v>403</v>
      </c>
      <c r="K189" s="226">
        <f t="shared" si="37"/>
        <v>0.77500000000000002</v>
      </c>
      <c r="L189" s="230" t="str">
        <f t="shared" si="38"/>
        <v>73.7% - 80.9%</v>
      </c>
      <c r="M189" s="223">
        <v>102</v>
      </c>
      <c r="N189" s="223">
        <v>376</v>
      </c>
      <c r="O189" s="226">
        <f t="shared" si="39"/>
        <v>0.78333333333333333</v>
      </c>
      <c r="P189" s="230" t="str">
        <f t="shared" si="40"/>
        <v>74.4% - 81.8%</v>
      </c>
      <c r="Q189" s="223">
        <v>80</v>
      </c>
      <c r="R189" s="223">
        <v>286</v>
      </c>
      <c r="S189" s="226"/>
      <c r="T189" s="230" t="str">
        <f t="shared" si="42"/>
        <v/>
      </c>
      <c r="U189" s="223">
        <v>136</v>
      </c>
      <c r="V189" s="223">
        <v>305</v>
      </c>
      <c r="W189" s="226">
        <f t="shared" si="43"/>
        <v>0.69160997732426299</v>
      </c>
      <c r="X189" s="231" t="str">
        <f t="shared" si="44"/>
        <v>64.7% - 73.3%</v>
      </c>
      <c r="Y189" s="234">
        <v>1</v>
      </c>
      <c r="Z189" s="226">
        <f t="shared" si="45"/>
        <v>1.9230769230769232E-3</v>
      </c>
      <c r="AA189" s="257">
        <v>2</v>
      </c>
      <c r="AB189" s="226">
        <f t="shared" si="46"/>
        <v>4.1666666666666666E-3</v>
      </c>
      <c r="AC189" s="76">
        <v>0</v>
      </c>
      <c r="AD189" s="94"/>
      <c r="AE189" s="76">
        <v>0</v>
      </c>
      <c r="AF189" s="96">
        <f t="shared" si="48"/>
        <v>0</v>
      </c>
      <c r="AG189" s="410" t="s">
        <v>944</v>
      </c>
      <c r="AH189" s="133">
        <v>0</v>
      </c>
      <c r="AI189" s="133">
        <v>0</v>
      </c>
      <c r="AJ189" s="133">
        <v>1</v>
      </c>
      <c r="AK189" s="133">
        <v>0</v>
      </c>
    </row>
    <row r="190" spans="1:37" s="77" customFormat="1" x14ac:dyDescent="0.2">
      <c r="A190" s="76" t="s">
        <v>945</v>
      </c>
      <c r="B190" s="76" t="s">
        <v>946</v>
      </c>
      <c r="C190" s="76" t="s">
        <v>930</v>
      </c>
      <c r="D190" s="76" t="s">
        <v>931</v>
      </c>
      <c r="E190" s="225">
        <v>554</v>
      </c>
      <c r="F190" s="223">
        <v>549</v>
      </c>
      <c r="G190" s="223">
        <v>493</v>
      </c>
      <c r="H190" s="224">
        <v>469</v>
      </c>
      <c r="I190" s="225">
        <v>90</v>
      </c>
      <c r="J190" s="223">
        <v>463</v>
      </c>
      <c r="K190" s="226">
        <f t="shared" si="37"/>
        <v>0.83574007220216606</v>
      </c>
      <c r="L190" s="230" t="str">
        <f t="shared" si="38"/>
        <v>80.3% - 86.4%</v>
      </c>
      <c r="M190" s="223">
        <v>89</v>
      </c>
      <c r="N190" s="223">
        <v>458</v>
      </c>
      <c r="O190" s="226">
        <f t="shared" si="39"/>
        <v>0.83424408014571949</v>
      </c>
      <c r="P190" s="230" t="str">
        <f t="shared" si="40"/>
        <v>80.1% - 86.3%</v>
      </c>
      <c r="Q190" s="223">
        <v>71</v>
      </c>
      <c r="R190" s="223">
        <v>421</v>
      </c>
      <c r="S190" s="226">
        <f t="shared" si="41"/>
        <v>0.8539553752535497</v>
      </c>
      <c r="T190" s="230" t="str">
        <f t="shared" si="42"/>
        <v>82.0% - 88.2%</v>
      </c>
      <c r="U190" s="223">
        <v>72</v>
      </c>
      <c r="V190" s="223">
        <v>395</v>
      </c>
      <c r="W190" s="226">
        <f t="shared" si="43"/>
        <v>0.84221748400852881</v>
      </c>
      <c r="X190" s="231" t="str">
        <f t="shared" si="44"/>
        <v>80.6% - 87.2%</v>
      </c>
      <c r="Y190" s="234">
        <v>1</v>
      </c>
      <c r="Z190" s="226">
        <f t="shared" si="45"/>
        <v>1.8050541516245488E-3</v>
      </c>
      <c r="AA190" s="257">
        <v>2</v>
      </c>
      <c r="AB190" s="226">
        <f t="shared" si="46"/>
        <v>3.6429872495446266E-3</v>
      </c>
      <c r="AC190" s="76">
        <v>1</v>
      </c>
      <c r="AD190" s="94">
        <f t="shared" si="47"/>
        <v>2.0283975659229209E-3</v>
      </c>
      <c r="AE190" s="76">
        <v>2</v>
      </c>
      <c r="AF190" s="96">
        <f t="shared" si="48"/>
        <v>4.2643923240938165E-3</v>
      </c>
      <c r="AG190" s="410" t="s">
        <v>947</v>
      </c>
      <c r="AH190" s="133">
        <v>0</v>
      </c>
      <c r="AI190" s="133">
        <v>0</v>
      </c>
      <c r="AJ190" s="133">
        <v>0</v>
      </c>
      <c r="AK190" s="133">
        <v>0</v>
      </c>
    </row>
    <row r="191" spans="1:37" s="77" customFormat="1" x14ac:dyDescent="0.2">
      <c r="A191" s="76" t="s">
        <v>948</v>
      </c>
      <c r="B191" s="76" t="s">
        <v>949</v>
      </c>
      <c r="C191" s="76" t="s">
        <v>930</v>
      </c>
      <c r="D191" s="76" t="s">
        <v>931</v>
      </c>
      <c r="E191" s="225">
        <v>559</v>
      </c>
      <c r="F191" s="223">
        <v>452</v>
      </c>
      <c r="G191" s="223">
        <v>358</v>
      </c>
      <c r="H191" s="224">
        <v>459</v>
      </c>
      <c r="I191" s="225">
        <v>163</v>
      </c>
      <c r="J191" s="223">
        <v>394</v>
      </c>
      <c r="K191" s="226">
        <f t="shared" si="37"/>
        <v>0.70483005366726292</v>
      </c>
      <c r="L191" s="230" t="str">
        <f t="shared" si="38"/>
        <v>66.6% - 74.1%</v>
      </c>
      <c r="M191" s="223">
        <v>136</v>
      </c>
      <c r="N191" s="223">
        <v>316</v>
      </c>
      <c r="O191" s="226">
        <f t="shared" si="39"/>
        <v>0.69911504424778759</v>
      </c>
      <c r="P191" s="230" t="str">
        <f t="shared" si="40"/>
        <v>65.5% - 74.0%</v>
      </c>
      <c r="Q191" s="223">
        <v>110</v>
      </c>
      <c r="R191" s="223">
        <v>247</v>
      </c>
      <c r="S191" s="226"/>
      <c r="T191" s="230" t="str">
        <f t="shared" si="42"/>
        <v/>
      </c>
      <c r="U191" s="223">
        <v>157</v>
      </c>
      <c r="V191" s="223">
        <v>300</v>
      </c>
      <c r="W191" s="226">
        <f t="shared" si="43"/>
        <v>0.65359477124183007</v>
      </c>
      <c r="X191" s="231" t="str">
        <f t="shared" si="44"/>
        <v>60.9% - 69.6%</v>
      </c>
      <c r="Y191" s="234">
        <v>2</v>
      </c>
      <c r="Z191" s="226">
        <f t="shared" si="45"/>
        <v>3.5778175313059034E-3</v>
      </c>
      <c r="AA191" s="257">
        <v>0</v>
      </c>
      <c r="AB191" s="226">
        <f t="shared" si="46"/>
        <v>0</v>
      </c>
      <c r="AC191" s="76">
        <v>1</v>
      </c>
      <c r="AD191" s="94"/>
      <c r="AE191" s="76">
        <v>2</v>
      </c>
      <c r="AF191" s="96">
        <f t="shared" si="48"/>
        <v>4.3572984749455342E-3</v>
      </c>
      <c r="AG191" s="410" t="s">
        <v>950</v>
      </c>
      <c r="AH191" s="133">
        <v>0</v>
      </c>
      <c r="AI191" s="133">
        <v>0</v>
      </c>
      <c r="AJ191" s="133">
        <v>1</v>
      </c>
      <c r="AK191" s="133">
        <v>0</v>
      </c>
    </row>
    <row r="192" spans="1:37" s="77" customFormat="1" x14ac:dyDescent="0.2">
      <c r="A192" s="76" t="s">
        <v>951</v>
      </c>
      <c r="B192" s="76" t="s">
        <v>952</v>
      </c>
      <c r="C192" s="76" t="s">
        <v>930</v>
      </c>
      <c r="D192" s="76" t="s">
        <v>931</v>
      </c>
      <c r="E192" s="225">
        <v>362</v>
      </c>
      <c r="F192" s="223">
        <v>370</v>
      </c>
      <c r="G192" s="223">
        <v>359</v>
      </c>
      <c r="H192" s="224">
        <v>353</v>
      </c>
      <c r="I192" s="225">
        <v>39</v>
      </c>
      <c r="J192" s="223">
        <v>318</v>
      </c>
      <c r="K192" s="226">
        <f t="shared" si="37"/>
        <v>0.87845303867403313</v>
      </c>
      <c r="L192" s="230" t="str">
        <f t="shared" si="38"/>
        <v>84.1% - 90.8%</v>
      </c>
      <c r="M192" s="223">
        <v>60</v>
      </c>
      <c r="N192" s="223">
        <v>299</v>
      </c>
      <c r="O192" s="226">
        <f t="shared" si="39"/>
        <v>0.80810810810810807</v>
      </c>
      <c r="P192" s="230" t="str">
        <f t="shared" si="40"/>
        <v>76.5% - 84.5%</v>
      </c>
      <c r="Q192" s="223">
        <v>42</v>
      </c>
      <c r="R192" s="223">
        <v>313</v>
      </c>
      <c r="S192" s="226">
        <f t="shared" si="41"/>
        <v>0.871866295264624</v>
      </c>
      <c r="T192" s="230" t="str">
        <f t="shared" si="42"/>
        <v>83.3% - 90.3%</v>
      </c>
      <c r="U192" s="223">
        <v>47</v>
      </c>
      <c r="V192" s="223">
        <v>304</v>
      </c>
      <c r="W192" s="226">
        <f t="shared" si="43"/>
        <v>0.86118980169971671</v>
      </c>
      <c r="X192" s="231" t="str">
        <f t="shared" si="44"/>
        <v>82.1% - 89.3%</v>
      </c>
      <c r="Y192" s="234">
        <v>5</v>
      </c>
      <c r="Z192" s="226">
        <f t="shared" si="45"/>
        <v>1.3812154696132596E-2</v>
      </c>
      <c r="AA192" s="257">
        <v>11</v>
      </c>
      <c r="AB192" s="226">
        <f t="shared" si="46"/>
        <v>2.9729729729729731E-2</v>
      </c>
      <c r="AC192" s="76">
        <v>4</v>
      </c>
      <c r="AD192" s="94">
        <f t="shared" si="47"/>
        <v>1.1142061281337047E-2</v>
      </c>
      <c r="AE192" s="76">
        <v>2</v>
      </c>
      <c r="AF192" s="96">
        <f t="shared" si="48"/>
        <v>5.6657223796033997E-3</v>
      </c>
      <c r="AG192" s="410" t="s">
        <v>953</v>
      </c>
      <c r="AH192" s="133">
        <v>0</v>
      </c>
      <c r="AI192" s="133">
        <v>0</v>
      </c>
      <c r="AJ192" s="133">
        <v>0</v>
      </c>
      <c r="AK192" s="133">
        <v>0</v>
      </c>
    </row>
    <row r="193" spans="1:37" s="77" customFormat="1" x14ac:dyDescent="0.2">
      <c r="A193" s="76" t="s">
        <v>954</v>
      </c>
      <c r="B193" s="76" t="s">
        <v>955</v>
      </c>
      <c r="C193" s="76" t="s">
        <v>930</v>
      </c>
      <c r="D193" s="76" t="s">
        <v>931</v>
      </c>
      <c r="E193" s="225">
        <v>526</v>
      </c>
      <c r="F193" s="223">
        <v>579</v>
      </c>
      <c r="G193" s="223">
        <v>538</v>
      </c>
      <c r="H193" s="224">
        <v>558</v>
      </c>
      <c r="I193" s="225">
        <v>71</v>
      </c>
      <c r="J193" s="223">
        <v>453</v>
      </c>
      <c r="K193" s="226">
        <f t="shared" si="37"/>
        <v>0.86121673003802279</v>
      </c>
      <c r="L193" s="230" t="str">
        <f t="shared" si="38"/>
        <v>82.9% - 88.8%</v>
      </c>
      <c r="M193" s="223">
        <v>66</v>
      </c>
      <c r="N193" s="223">
        <v>507</v>
      </c>
      <c r="O193" s="226">
        <f t="shared" si="39"/>
        <v>0.87564766839378239</v>
      </c>
      <c r="P193" s="230" t="str">
        <f t="shared" si="40"/>
        <v>84.6% - 90.0%</v>
      </c>
      <c r="Q193" s="223">
        <v>51</v>
      </c>
      <c r="R193" s="223">
        <v>478</v>
      </c>
      <c r="S193" s="226">
        <f t="shared" si="41"/>
        <v>0.88847583643122674</v>
      </c>
      <c r="T193" s="230" t="str">
        <f t="shared" si="42"/>
        <v>85.9% - 91.2%</v>
      </c>
      <c r="U193" s="223">
        <v>67</v>
      </c>
      <c r="V193" s="223">
        <v>489</v>
      </c>
      <c r="W193" s="226">
        <f t="shared" si="43"/>
        <v>0.87634408602150538</v>
      </c>
      <c r="X193" s="231" t="str">
        <f t="shared" si="44"/>
        <v>84.6% - 90.1%</v>
      </c>
      <c r="Y193" s="234">
        <v>2</v>
      </c>
      <c r="Z193" s="226">
        <f t="shared" si="45"/>
        <v>3.8022813688212928E-3</v>
      </c>
      <c r="AA193" s="257">
        <v>6</v>
      </c>
      <c r="AB193" s="226">
        <f t="shared" si="46"/>
        <v>1.0362694300518135E-2</v>
      </c>
      <c r="AC193" s="76">
        <v>9</v>
      </c>
      <c r="AD193" s="94">
        <f t="shared" si="47"/>
        <v>1.6728624535315983E-2</v>
      </c>
      <c r="AE193" s="76">
        <v>2</v>
      </c>
      <c r="AF193" s="96">
        <f t="shared" si="48"/>
        <v>3.5842293906810036E-3</v>
      </c>
      <c r="AG193" s="410" t="s">
        <v>956</v>
      </c>
      <c r="AH193" s="133">
        <v>0</v>
      </c>
      <c r="AI193" s="133">
        <v>0</v>
      </c>
      <c r="AJ193" s="133">
        <v>0</v>
      </c>
      <c r="AK193" s="133">
        <v>0</v>
      </c>
    </row>
    <row r="194" spans="1:37" s="77" customFormat="1" x14ac:dyDescent="0.2">
      <c r="A194" s="76" t="s">
        <v>957</v>
      </c>
      <c r="B194" s="76" t="s">
        <v>958</v>
      </c>
      <c r="C194" s="76" t="s">
        <v>930</v>
      </c>
      <c r="D194" s="76" t="s">
        <v>931</v>
      </c>
      <c r="E194" s="225">
        <v>1086</v>
      </c>
      <c r="F194" s="223">
        <v>1167</v>
      </c>
      <c r="G194" s="223">
        <v>1004</v>
      </c>
      <c r="H194" s="224">
        <v>1050</v>
      </c>
      <c r="I194" s="225">
        <v>150</v>
      </c>
      <c r="J194" s="223">
        <v>931</v>
      </c>
      <c r="K194" s="226">
        <f t="shared" si="37"/>
        <v>0.85727440147329648</v>
      </c>
      <c r="L194" s="230" t="str">
        <f t="shared" si="38"/>
        <v>83.5% - 87.7%</v>
      </c>
      <c r="M194" s="223">
        <v>156</v>
      </c>
      <c r="N194" s="223">
        <v>1008</v>
      </c>
      <c r="O194" s="226">
        <f t="shared" si="39"/>
        <v>0.86375321336760924</v>
      </c>
      <c r="P194" s="230" t="str">
        <f t="shared" si="40"/>
        <v>84.3% - 88.2%</v>
      </c>
      <c r="Q194" s="223">
        <v>160</v>
      </c>
      <c r="R194" s="223">
        <v>843</v>
      </c>
      <c r="S194" s="226">
        <f t="shared" si="41"/>
        <v>0.83964143426294824</v>
      </c>
      <c r="T194" s="230" t="str">
        <f t="shared" si="42"/>
        <v>81.6% - 86.1%</v>
      </c>
      <c r="U194" s="223">
        <v>167</v>
      </c>
      <c r="V194" s="223">
        <v>881</v>
      </c>
      <c r="W194" s="226">
        <f t="shared" si="43"/>
        <v>0.83904761904761904</v>
      </c>
      <c r="X194" s="231" t="str">
        <f t="shared" si="44"/>
        <v>81.6% - 86.0%</v>
      </c>
      <c r="Y194" s="234">
        <v>5</v>
      </c>
      <c r="Z194" s="226">
        <f t="shared" si="45"/>
        <v>4.6040515653775326E-3</v>
      </c>
      <c r="AA194" s="257">
        <v>3</v>
      </c>
      <c r="AB194" s="226">
        <f t="shared" si="46"/>
        <v>2.5706940874035988E-3</v>
      </c>
      <c r="AC194" s="76">
        <v>1</v>
      </c>
      <c r="AD194" s="94">
        <f t="shared" si="47"/>
        <v>9.9601593625498006E-4</v>
      </c>
      <c r="AE194" s="76">
        <v>2</v>
      </c>
      <c r="AF194" s="96">
        <f t="shared" si="48"/>
        <v>1.9047619047619048E-3</v>
      </c>
      <c r="AG194" s="410" t="s">
        <v>959</v>
      </c>
      <c r="AH194" s="133">
        <v>0</v>
      </c>
      <c r="AI194" s="133">
        <v>0</v>
      </c>
      <c r="AJ194" s="133">
        <v>0</v>
      </c>
      <c r="AK194" s="133">
        <v>0</v>
      </c>
    </row>
    <row r="195" spans="1:37" s="77" customFormat="1" x14ac:dyDescent="0.2">
      <c r="A195" s="76" t="s">
        <v>960</v>
      </c>
      <c r="B195" s="76" t="s">
        <v>961</v>
      </c>
      <c r="C195" s="76" t="s">
        <v>930</v>
      </c>
      <c r="D195" s="76" t="s">
        <v>931</v>
      </c>
      <c r="E195" s="225">
        <v>733</v>
      </c>
      <c r="F195" s="223">
        <v>764</v>
      </c>
      <c r="G195" s="223">
        <v>722</v>
      </c>
      <c r="H195" s="224">
        <v>695</v>
      </c>
      <c r="I195" s="225">
        <v>102</v>
      </c>
      <c r="J195" s="223">
        <v>625</v>
      </c>
      <c r="K195" s="226">
        <f t="shared" si="37"/>
        <v>0.85266030013642569</v>
      </c>
      <c r="L195" s="230" t="str">
        <f t="shared" si="38"/>
        <v>82.5% - 87.6%</v>
      </c>
      <c r="M195" s="223">
        <v>109</v>
      </c>
      <c r="N195" s="223">
        <v>647</v>
      </c>
      <c r="O195" s="226">
        <f t="shared" si="39"/>
        <v>0.84685863874345546</v>
      </c>
      <c r="P195" s="230" t="str">
        <f t="shared" si="40"/>
        <v>82.0% - 87.1%</v>
      </c>
      <c r="Q195" s="223">
        <v>98</v>
      </c>
      <c r="R195" s="223">
        <v>620</v>
      </c>
      <c r="S195" s="226">
        <f t="shared" si="41"/>
        <v>0.8587257617728532</v>
      </c>
      <c r="T195" s="230" t="str">
        <f t="shared" si="42"/>
        <v>83.1% - 88.2%</v>
      </c>
      <c r="U195" s="223">
        <v>73</v>
      </c>
      <c r="V195" s="223">
        <v>615</v>
      </c>
      <c r="W195" s="226">
        <f t="shared" si="43"/>
        <v>0.8848920863309353</v>
      </c>
      <c r="X195" s="231" t="str">
        <f t="shared" si="44"/>
        <v>85.9% - 90.7%</v>
      </c>
      <c r="Y195" s="234">
        <v>6</v>
      </c>
      <c r="Z195" s="226">
        <f t="shared" si="45"/>
        <v>8.1855388813096858E-3</v>
      </c>
      <c r="AA195" s="257">
        <v>8</v>
      </c>
      <c r="AB195" s="226">
        <f t="shared" si="46"/>
        <v>1.0471204188481676E-2</v>
      </c>
      <c r="AC195" s="76">
        <v>4</v>
      </c>
      <c r="AD195" s="94">
        <f t="shared" si="47"/>
        <v>5.5401662049861496E-3</v>
      </c>
      <c r="AE195" s="76">
        <v>7</v>
      </c>
      <c r="AF195" s="96">
        <f t="shared" si="48"/>
        <v>1.0071942446043165E-2</v>
      </c>
      <c r="AG195" s="410" t="s">
        <v>962</v>
      </c>
      <c r="AH195" s="133">
        <v>0</v>
      </c>
      <c r="AI195" s="133">
        <v>0</v>
      </c>
      <c r="AJ195" s="133">
        <v>0</v>
      </c>
      <c r="AK195" s="133">
        <v>0</v>
      </c>
    </row>
    <row r="196" spans="1:37" s="77" customFormat="1" x14ac:dyDescent="0.2">
      <c r="A196" s="76" t="s">
        <v>963</v>
      </c>
      <c r="B196" s="76" t="s">
        <v>964</v>
      </c>
      <c r="C196" s="76" t="s">
        <v>930</v>
      </c>
      <c r="D196" s="76" t="s">
        <v>931</v>
      </c>
      <c r="E196" s="225">
        <v>252</v>
      </c>
      <c r="F196" s="223">
        <v>237</v>
      </c>
      <c r="G196" s="223">
        <v>220</v>
      </c>
      <c r="H196" s="224">
        <v>224</v>
      </c>
      <c r="I196" s="225">
        <v>39</v>
      </c>
      <c r="J196" s="223">
        <v>206</v>
      </c>
      <c r="K196" s="226">
        <f t="shared" si="37"/>
        <v>0.81746031746031744</v>
      </c>
      <c r="L196" s="230" t="str">
        <f t="shared" si="38"/>
        <v>76.5% - 86.0%</v>
      </c>
      <c r="M196" s="223">
        <v>37</v>
      </c>
      <c r="N196" s="223">
        <v>197</v>
      </c>
      <c r="O196" s="226">
        <f t="shared" si="39"/>
        <v>0.83122362869198307</v>
      </c>
      <c r="P196" s="230" t="str">
        <f t="shared" si="40"/>
        <v>77.8% - 87.4%</v>
      </c>
      <c r="Q196" s="223">
        <v>39</v>
      </c>
      <c r="R196" s="223">
        <v>179</v>
      </c>
      <c r="S196" s="226"/>
      <c r="T196" s="230" t="str">
        <f t="shared" si="42"/>
        <v/>
      </c>
      <c r="U196" s="223">
        <v>40</v>
      </c>
      <c r="V196" s="223">
        <v>180</v>
      </c>
      <c r="W196" s="226"/>
      <c r="X196" s="231" t="str">
        <f t="shared" si="44"/>
        <v/>
      </c>
      <c r="Y196" s="234">
        <v>7</v>
      </c>
      <c r="Z196" s="226">
        <f t="shared" si="45"/>
        <v>2.7777777777777776E-2</v>
      </c>
      <c r="AA196" s="257">
        <v>3</v>
      </c>
      <c r="AB196" s="226">
        <f t="shared" si="46"/>
        <v>1.2658227848101266E-2</v>
      </c>
      <c r="AC196" s="76">
        <v>2</v>
      </c>
      <c r="AD196" s="94"/>
      <c r="AE196" s="76">
        <v>4</v>
      </c>
      <c r="AF196" s="96"/>
      <c r="AG196" s="410" t="s">
        <v>965</v>
      </c>
      <c r="AH196" s="133">
        <v>0</v>
      </c>
      <c r="AI196" s="133">
        <v>0</v>
      </c>
      <c r="AJ196" s="133">
        <v>1</v>
      </c>
      <c r="AK196" s="133">
        <v>1</v>
      </c>
    </row>
    <row r="197" spans="1:37" s="77" customFormat="1" x14ac:dyDescent="0.2">
      <c r="A197" s="76" t="s">
        <v>966</v>
      </c>
      <c r="B197" s="76" t="s">
        <v>967</v>
      </c>
      <c r="C197" s="76" t="s">
        <v>968</v>
      </c>
      <c r="D197" s="76" t="s">
        <v>969</v>
      </c>
      <c r="E197" s="225">
        <v>554</v>
      </c>
      <c r="F197" s="223">
        <v>599</v>
      </c>
      <c r="G197" s="223">
        <v>571</v>
      </c>
      <c r="H197" s="224">
        <v>559</v>
      </c>
      <c r="I197" s="225">
        <v>148</v>
      </c>
      <c r="J197" s="223">
        <v>389</v>
      </c>
      <c r="K197" s="226">
        <f t="shared" si="37"/>
        <v>0.70216606498194944</v>
      </c>
      <c r="L197" s="230" t="str">
        <f t="shared" si="38"/>
        <v>66.3% - 73.9%</v>
      </c>
      <c r="M197" s="223">
        <v>137</v>
      </c>
      <c r="N197" s="223">
        <v>439</v>
      </c>
      <c r="O197" s="226">
        <f t="shared" si="39"/>
        <v>0.73288814691151916</v>
      </c>
      <c r="P197" s="230" t="str">
        <f t="shared" si="40"/>
        <v>69.6% - 76.7%</v>
      </c>
      <c r="Q197" s="223">
        <v>131</v>
      </c>
      <c r="R197" s="223">
        <v>412</v>
      </c>
      <c r="S197" s="226">
        <f t="shared" si="41"/>
        <v>0.72154115586690015</v>
      </c>
      <c r="T197" s="230" t="str">
        <f t="shared" si="42"/>
        <v>68.3% - 75.7%</v>
      </c>
      <c r="U197" s="223">
        <v>134</v>
      </c>
      <c r="V197" s="223">
        <v>416</v>
      </c>
      <c r="W197" s="226">
        <f t="shared" si="43"/>
        <v>0.7441860465116279</v>
      </c>
      <c r="X197" s="231" t="str">
        <f t="shared" si="44"/>
        <v>70.6% - 77.9%</v>
      </c>
      <c r="Y197" s="234">
        <v>17</v>
      </c>
      <c r="Z197" s="226">
        <f t="shared" si="45"/>
        <v>3.0685920577617327E-2</v>
      </c>
      <c r="AA197" s="257">
        <v>23</v>
      </c>
      <c r="AB197" s="226">
        <f t="shared" si="46"/>
        <v>3.8397328881469114E-2</v>
      </c>
      <c r="AC197" s="76">
        <v>28</v>
      </c>
      <c r="AD197" s="94">
        <f t="shared" si="47"/>
        <v>4.9036777583187391E-2</v>
      </c>
      <c r="AE197" s="76">
        <v>9</v>
      </c>
      <c r="AF197" s="96">
        <f t="shared" si="48"/>
        <v>1.6100178890876567E-2</v>
      </c>
      <c r="AG197" s="410" t="s">
        <v>970</v>
      </c>
      <c r="AH197" s="133">
        <v>0</v>
      </c>
      <c r="AI197" s="133">
        <v>0</v>
      </c>
      <c r="AJ197" s="133">
        <v>0</v>
      </c>
      <c r="AK197" s="133">
        <v>0</v>
      </c>
    </row>
    <row r="198" spans="1:37" s="77" customFormat="1" x14ac:dyDescent="0.2">
      <c r="A198" s="76" t="s">
        <v>971</v>
      </c>
      <c r="B198" s="76" t="s">
        <v>972</v>
      </c>
      <c r="C198" s="76" t="s">
        <v>968</v>
      </c>
      <c r="D198" s="76" t="s">
        <v>969</v>
      </c>
      <c r="E198" s="225">
        <v>373</v>
      </c>
      <c r="F198" s="223">
        <v>381</v>
      </c>
      <c r="G198" s="223">
        <v>357</v>
      </c>
      <c r="H198" s="224">
        <v>349</v>
      </c>
      <c r="I198" s="225">
        <v>58</v>
      </c>
      <c r="J198" s="223">
        <v>315</v>
      </c>
      <c r="K198" s="226">
        <f t="shared" si="37"/>
        <v>0.84450402144772119</v>
      </c>
      <c r="L198" s="230" t="str">
        <f t="shared" si="38"/>
        <v>80.4% - 87.8%</v>
      </c>
      <c r="M198" s="223">
        <v>73</v>
      </c>
      <c r="N198" s="223">
        <v>303</v>
      </c>
      <c r="O198" s="226">
        <f t="shared" si="39"/>
        <v>0.79527559055118113</v>
      </c>
      <c r="P198" s="230" t="str">
        <f t="shared" si="40"/>
        <v>75.2% - 83.3%</v>
      </c>
      <c r="Q198" s="223">
        <v>51</v>
      </c>
      <c r="R198" s="223">
        <v>303</v>
      </c>
      <c r="S198" s="226">
        <f t="shared" si="41"/>
        <v>0.84873949579831931</v>
      </c>
      <c r="T198" s="230" t="str">
        <f t="shared" si="42"/>
        <v>80.8% - 88.2%</v>
      </c>
      <c r="U198" s="223">
        <v>58</v>
      </c>
      <c r="V198" s="223">
        <v>281</v>
      </c>
      <c r="W198" s="226">
        <f t="shared" si="43"/>
        <v>0.80515759312320911</v>
      </c>
      <c r="X198" s="231" t="str">
        <f t="shared" si="44"/>
        <v>76.0% - 84.3%</v>
      </c>
      <c r="Y198" s="234">
        <v>0</v>
      </c>
      <c r="Z198" s="226">
        <f t="shared" si="45"/>
        <v>0</v>
      </c>
      <c r="AA198" s="257">
        <v>5</v>
      </c>
      <c r="AB198" s="226">
        <f t="shared" si="46"/>
        <v>1.3123359580052493E-2</v>
      </c>
      <c r="AC198" s="76">
        <v>3</v>
      </c>
      <c r="AD198" s="94">
        <f t="shared" si="47"/>
        <v>8.4033613445378148E-3</v>
      </c>
      <c r="AE198" s="76">
        <v>10</v>
      </c>
      <c r="AF198" s="96">
        <f t="shared" si="48"/>
        <v>2.865329512893983E-2</v>
      </c>
      <c r="AG198" s="410" t="s">
        <v>973</v>
      </c>
      <c r="AH198" s="133">
        <v>0</v>
      </c>
      <c r="AI198" s="133">
        <v>0</v>
      </c>
      <c r="AJ198" s="133">
        <v>0</v>
      </c>
      <c r="AK198" s="133">
        <v>0</v>
      </c>
    </row>
    <row r="199" spans="1:37" s="77" customFormat="1" x14ac:dyDescent="0.2">
      <c r="A199" s="76" t="s">
        <v>974</v>
      </c>
      <c r="B199" s="76" t="s">
        <v>975</v>
      </c>
      <c r="C199" s="76" t="s">
        <v>968</v>
      </c>
      <c r="D199" s="76" t="s">
        <v>969</v>
      </c>
      <c r="E199" s="225">
        <v>866</v>
      </c>
      <c r="F199" s="223">
        <v>931</v>
      </c>
      <c r="G199" s="223">
        <v>888</v>
      </c>
      <c r="H199" s="224">
        <v>818</v>
      </c>
      <c r="I199" s="225">
        <v>177</v>
      </c>
      <c r="J199" s="223">
        <v>663</v>
      </c>
      <c r="K199" s="226">
        <f t="shared" si="37"/>
        <v>0.76558891454965361</v>
      </c>
      <c r="L199" s="230" t="str">
        <f t="shared" si="38"/>
        <v>73.6% - 79.3%</v>
      </c>
      <c r="M199" s="223">
        <v>165</v>
      </c>
      <c r="N199" s="223">
        <v>734</v>
      </c>
      <c r="O199" s="226">
        <f t="shared" si="39"/>
        <v>0.78839957035445762</v>
      </c>
      <c r="P199" s="230" t="str">
        <f t="shared" si="40"/>
        <v>76.1% - 81.3%</v>
      </c>
      <c r="Q199" s="223">
        <v>162</v>
      </c>
      <c r="R199" s="223">
        <v>702</v>
      </c>
      <c r="S199" s="226">
        <f t="shared" si="41"/>
        <v>0.79054054054054057</v>
      </c>
      <c r="T199" s="230" t="str">
        <f t="shared" si="42"/>
        <v>76.3% - 81.6%</v>
      </c>
      <c r="U199" s="223">
        <v>148</v>
      </c>
      <c r="V199" s="223">
        <v>649</v>
      </c>
      <c r="W199" s="226">
        <f t="shared" si="43"/>
        <v>0.79339853300733498</v>
      </c>
      <c r="X199" s="231" t="str">
        <f t="shared" si="44"/>
        <v>76.4% - 82.0%</v>
      </c>
      <c r="Y199" s="234">
        <v>26</v>
      </c>
      <c r="Z199" s="226">
        <f t="shared" si="45"/>
        <v>3.0023094688221709E-2</v>
      </c>
      <c r="AA199" s="257">
        <v>32</v>
      </c>
      <c r="AB199" s="226">
        <f t="shared" si="46"/>
        <v>3.4371643394199784E-2</v>
      </c>
      <c r="AC199" s="76">
        <v>24</v>
      </c>
      <c r="AD199" s="94">
        <f t="shared" si="47"/>
        <v>2.7027027027027029E-2</v>
      </c>
      <c r="AE199" s="76">
        <v>21</v>
      </c>
      <c r="AF199" s="96">
        <f t="shared" si="48"/>
        <v>2.567237163814181E-2</v>
      </c>
      <c r="AG199" s="410" t="s">
        <v>976</v>
      </c>
      <c r="AH199" s="133">
        <v>0</v>
      </c>
      <c r="AI199" s="133">
        <v>0</v>
      </c>
      <c r="AJ199" s="133">
        <v>0</v>
      </c>
      <c r="AK199" s="133">
        <v>0</v>
      </c>
    </row>
    <row r="200" spans="1:37" s="77" customFormat="1" x14ac:dyDescent="0.2">
      <c r="A200" s="76" t="s">
        <v>977</v>
      </c>
      <c r="B200" s="76" t="s">
        <v>978</v>
      </c>
      <c r="C200" s="76" t="s">
        <v>968</v>
      </c>
      <c r="D200" s="76" t="s">
        <v>969</v>
      </c>
      <c r="E200" s="225">
        <v>333</v>
      </c>
      <c r="F200" s="223">
        <v>320</v>
      </c>
      <c r="G200" s="223">
        <v>339</v>
      </c>
      <c r="H200" s="224">
        <v>294</v>
      </c>
      <c r="I200" s="225">
        <v>77</v>
      </c>
      <c r="J200" s="223">
        <v>254</v>
      </c>
      <c r="K200" s="226">
        <f t="shared" si="37"/>
        <v>0.76276276276276278</v>
      </c>
      <c r="L200" s="230" t="str">
        <f t="shared" si="38"/>
        <v>71.4% - 80.5%</v>
      </c>
      <c r="M200" s="223">
        <v>64</v>
      </c>
      <c r="N200" s="223">
        <v>253</v>
      </c>
      <c r="O200" s="226">
        <f t="shared" si="39"/>
        <v>0.79062500000000002</v>
      </c>
      <c r="P200" s="230" t="str">
        <f t="shared" si="40"/>
        <v>74.3% - 83.2%</v>
      </c>
      <c r="Q200" s="223">
        <v>70</v>
      </c>
      <c r="R200" s="223">
        <v>265</v>
      </c>
      <c r="S200" s="226">
        <f t="shared" si="41"/>
        <v>0.78171091445427732</v>
      </c>
      <c r="T200" s="230" t="str">
        <f t="shared" si="42"/>
        <v>73.5% - 82.2%</v>
      </c>
      <c r="U200" s="223">
        <v>71</v>
      </c>
      <c r="V200" s="223">
        <v>218</v>
      </c>
      <c r="W200" s="226">
        <f t="shared" si="43"/>
        <v>0.74149659863945583</v>
      </c>
      <c r="X200" s="231" t="str">
        <f t="shared" si="44"/>
        <v>68.9% - 78.8%</v>
      </c>
      <c r="Y200" s="234">
        <v>2</v>
      </c>
      <c r="Z200" s="226">
        <f t="shared" si="45"/>
        <v>6.006006006006006E-3</v>
      </c>
      <c r="AA200" s="257">
        <v>3</v>
      </c>
      <c r="AB200" s="226">
        <f t="shared" si="46"/>
        <v>9.3749999999999997E-3</v>
      </c>
      <c r="AC200" s="76">
        <v>4</v>
      </c>
      <c r="AD200" s="94">
        <f t="shared" si="47"/>
        <v>1.1799410029498525E-2</v>
      </c>
      <c r="AE200" s="76">
        <v>5</v>
      </c>
      <c r="AF200" s="96">
        <f t="shared" si="48"/>
        <v>1.7006802721088437E-2</v>
      </c>
      <c r="AG200" s="410" t="s">
        <v>979</v>
      </c>
      <c r="AH200" s="133">
        <v>0</v>
      </c>
      <c r="AI200" s="133">
        <v>0</v>
      </c>
      <c r="AJ200" s="133">
        <v>0</v>
      </c>
      <c r="AK200" s="133">
        <v>0</v>
      </c>
    </row>
    <row r="201" spans="1:37" s="77" customFormat="1" x14ac:dyDescent="0.2">
      <c r="A201" s="76" t="s">
        <v>980</v>
      </c>
      <c r="B201" s="76" t="s">
        <v>981</v>
      </c>
      <c r="C201" s="76" t="s">
        <v>968</v>
      </c>
      <c r="D201" s="76" t="s">
        <v>969</v>
      </c>
      <c r="E201" s="225">
        <v>333</v>
      </c>
      <c r="F201" s="223">
        <v>339</v>
      </c>
      <c r="G201" s="223">
        <v>322</v>
      </c>
      <c r="H201" s="224">
        <v>318</v>
      </c>
      <c r="I201" s="225">
        <v>66</v>
      </c>
      <c r="J201" s="223">
        <v>265</v>
      </c>
      <c r="K201" s="226">
        <f t="shared" si="37"/>
        <v>0.79579579579579585</v>
      </c>
      <c r="L201" s="230" t="str">
        <f t="shared" si="38"/>
        <v>74.9% - 83.6%</v>
      </c>
      <c r="M201" s="223">
        <v>67</v>
      </c>
      <c r="N201" s="223">
        <v>270</v>
      </c>
      <c r="O201" s="226">
        <f t="shared" si="39"/>
        <v>0.79646017699115046</v>
      </c>
      <c r="P201" s="230" t="str">
        <f t="shared" si="40"/>
        <v>75.0% - 83.6%</v>
      </c>
      <c r="Q201" s="223">
        <v>63</v>
      </c>
      <c r="R201" s="223">
        <v>257</v>
      </c>
      <c r="S201" s="226">
        <f t="shared" si="41"/>
        <v>0.79813664596273293</v>
      </c>
      <c r="T201" s="230" t="str">
        <f t="shared" si="42"/>
        <v>75.1% - 83.8%</v>
      </c>
      <c r="U201" s="223">
        <v>68</v>
      </c>
      <c r="V201" s="223">
        <v>246</v>
      </c>
      <c r="W201" s="226">
        <f t="shared" si="43"/>
        <v>0.77358490566037741</v>
      </c>
      <c r="X201" s="231" t="str">
        <f t="shared" si="44"/>
        <v>72.4% - 81.6%</v>
      </c>
      <c r="Y201" s="234">
        <v>2</v>
      </c>
      <c r="Z201" s="226">
        <f t="shared" si="45"/>
        <v>6.006006006006006E-3</v>
      </c>
      <c r="AA201" s="257">
        <v>2</v>
      </c>
      <c r="AB201" s="226">
        <f t="shared" si="46"/>
        <v>5.8997050147492625E-3</v>
      </c>
      <c r="AC201" s="76">
        <v>2</v>
      </c>
      <c r="AD201" s="94">
        <f t="shared" si="47"/>
        <v>6.2111801242236021E-3</v>
      </c>
      <c r="AE201" s="76">
        <v>4</v>
      </c>
      <c r="AF201" s="96">
        <f t="shared" si="48"/>
        <v>1.2578616352201259E-2</v>
      </c>
      <c r="AG201" s="410" t="s">
        <v>982</v>
      </c>
      <c r="AH201" s="133">
        <v>0</v>
      </c>
      <c r="AI201" s="133">
        <v>0</v>
      </c>
      <c r="AJ201" s="133">
        <v>0</v>
      </c>
      <c r="AK201" s="133">
        <v>0</v>
      </c>
    </row>
    <row r="202" spans="1:37" s="77" customFormat="1" x14ac:dyDescent="0.2">
      <c r="A202" s="76" t="s">
        <v>983</v>
      </c>
      <c r="B202" s="76" t="s">
        <v>984</v>
      </c>
      <c r="C202" s="76" t="s">
        <v>968</v>
      </c>
      <c r="D202" s="76" t="s">
        <v>969</v>
      </c>
      <c r="E202" s="225">
        <v>1851</v>
      </c>
      <c r="F202" s="223">
        <v>1888</v>
      </c>
      <c r="G202" s="223">
        <v>1862</v>
      </c>
      <c r="H202" s="224">
        <v>1833</v>
      </c>
      <c r="I202" s="225">
        <v>290</v>
      </c>
      <c r="J202" s="223">
        <v>1536</v>
      </c>
      <c r="K202" s="226">
        <f t="shared" si="37"/>
        <v>0.82982171799027549</v>
      </c>
      <c r="L202" s="230" t="str">
        <f t="shared" si="38"/>
        <v>81.2% - 84.6%</v>
      </c>
      <c r="M202" s="223">
        <v>360</v>
      </c>
      <c r="N202" s="223">
        <v>1510</v>
      </c>
      <c r="O202" s="226">
        <f t="shared" si="39"/>
        <v>0.79978813559322037</v>
      </c>
      <c r="P202" s="230" t="str">
        <f t="shared" si="40"/>
        <v>78.1% - 81.7%</v>
      </c>
      <c r="Q202" s="223">
        <v>333</v>
      </c>
      <c r="R202" s="223">
        <v>1504</v>
      </c>
      <c r="S202" s="226">
        <f t="shared" si="41"/>
        <v>0.80773361976369495</v>
      </c>
      <c r="T202" s="230" t="str">
        <f t="shared" si="42"/>
        <v>78.9% - 82.5%</v>
      </c>
      <c r="U202" s="223">
        <v>289</v>
      </c>
      <c r="V202" s="223">
        <v>1531</v>
      </c>
      <c r="W202" s="226">
        <f t="shared" si="43"/>
        <v>0.8352427714129842</v>
      </c>
      <c r="X202" s="231" t="str">
        <f t="shared" si="44"/>
        <v>81.8% - 85.2%</v>
      </c>
      <c r="Y202" s="234">
        <v>25</v>
      </c>
      <c r="Z202" s="226">
        <f t="shared" si="45"/>
        <v>1.350621285791464E-2</v>
      </c>
      <c r="AA202" s="257">
        <v>18</v>
      </c>
      <c r="AB202" s="226">
        <f t="shared" si="46"/>
        <v>9.5338983050847464E-3</v>
      </c>
      <c r="AC202" s="76">
        <v>25</v>
      </c>
      <c r="AD202" s="94">
        <f t="shared" si="47"/>
        <v>1.3426423200859291E-2</v>
      </c>
      <c r="AE202" s="76">
        <v>13</v>
      </c>
      <c r="AF202" s="96">
        <f t="shared" si="48"/>
        <v>7.0921985815602835E-3</v>
      </c>
      <c r="AG202" s="410" t="s">
        <v>985</v>
      </c>
      <c r="AH202" s="133">
        <v>0</v>
      </c>
      <c r="AI202" s="133">
        <v>0</v>
      </c>
      <c r="AJ202" s="133">
        <v>0</v>
      </c>
      <c r="AK202" s="133">
        <v>0</v>
      </c>
    </row>
    <row r="203" spans="1:37" s="77" customFormat="1" x14ac:dyDescent="0.2">
      <c r="A203" s="76" t="s">
        <v>986</v>
      </c>
      <c r="B203" s="76" t="s">
        <v>987</v>
      </c>
      <c r="C203" s="76" t="s">
        <v>968</v>
      </c>
      <c r="D203" s="76" t="s">
        <v>969</v>
      </c>
      <c r="E203" s="225">
        <v>594</v>
      </c>
      <c r="F203" s="223">
        <v>625</v>
      </c>
      <c r="G203" s="223">
        <v>596</v>
      </c>
      <c r="H203" s="224">
        <v>563</v>
      </c>
      <c r="I203" s="225">
        <v>146</v>
      </c>
      <c r="J203" s="223">
        <v>441</v>
      </c>
      <c r="K203" s="226">
        <f t="shared" si="37"/>
        <v>0.74242424242424243</v>
      </c>
      <c r="L203" s="230" t="str">
        <f t="shared" si="38"/>
        <v>70.6% - 77.6%</v>
      </c>
      <c r="M203" s="223">
        <v>151</v>
      </c>
      <c r="N203" s="223">
        <v>473</v>
      </c>
      <c r="O203" s="226">
        <f t="shared" si="39"/>
        <v>0.75680000000000003</v>
      </c>
      <c r="P203" s="230" t="str">
        <f t="shared" si="40"/>
        <v>72.2% - 78.9%</v>
      </c>
      <c r="Q203" s="223">
        <v>127</v>
      </c>
      <c r="R203" s="223">
        <v>466</v>
      </c>
      <c r="S203" s="226">
        <f t="shared" si="41"/>
        <v>0.78187919463087252</v>
      </c>
      <c r="T203" s="230" t="str">
        <f t="shared" si="42"/>
        <v>74.7% - 81.3%</v>
      </c>
      <c r="U203" s="223">
        <v>122</v>
      </c>
      <c r="V203" s="223">
        <v>440</v>
      </c>
      <c r="W203" s="226">
        <f t="shared" si="43"/>
        <v>0.78152753108348139</v>
      </c>
      <c r="X203" s="231" t="str">
        <f t="shared" si="44"/>
        <v>74.6% - 81.4%</v>
      </c>
      <c r="Y203" s="234">
        <v>7</v>
      </c>
      <c r="Z203" s="226">
        <f t="shared" si="45"/>
        <v>1.1784511784511785E-2</v>
      </c>
      <c r="AA203" s="257">
        <v>1</v>
      </c>
      <c r="AB203" s="226">
        <f t="shared" si="46"/>
        <v>1.6000000000000001E-3</v>
      </c>
      <c r="AC203" s="76">
        <v>3</v>
      </c>
      <c r="AD203" s="94">
        <f t="shared" si="47"/>
        <v>5.0335570469798654E-3</v>
      </c>
      <c r="AE203" s="76">
        <v>1</v>
      </c>
      <c r="AF203" s="96">
        <f t="shared" si="48"/>
        <v>1.7761989342806395E-3</v>
      </c>
      <c r="AG203" s="410" t="s">
        <v>988</v>
      </c>
      <c r="AH203" s="133">
        <v>0</v>
      </c>
      <c r="AI203" s="133">
        <v>0</v>
      </c>
      <c r="AJ203" s="133">
        <v>0</v>
      </c>
      <c r="AK203" s="133">
        <v>0</v>
      </c>
    </row>
    <row r="204" spans="1:37" s="77" customFormat="1" x14ac:dyDescent="0.2">
      <c r="A204" s="76" t="s">
        <v>989</v>
      </c>
      <c r="B204" s="76" t="s">
        <v>990</v>
      </c>
      <c r="C204" s="76" t="s">
        <v>968</v>
      </c>
      <c r="D204" s="76" t="s">
        <v>969</v>
      </c>
      <c r="E204" s="225">
        <v>492</v>
      </c>
      <c r="F204" s="223">
        <v>481</v>
      </c>
      <c r="G204" s="223">
        <v>454</v>
      </c>
      <c r="H204" s="224">
        <v>429</v>
      </c>
      <c r="I204" s="225">
        <v>92</v>
      </c>
      <c r="J204" s="223">
        <v>394</v>
      </c>
      <c r="K204" s="226">
        <f t="shared" si="37"/>
        <v>0.80081300813008127</v>
      </c>
      <c r="L204" s="230" t="str">
        <f t="shared" si="38"/>
        <v>76.3% - 83.4%</v>
      </c>
      <c r="M204" s="223">
        <v>98</v>
      </c>
      <c r="N204" s="223">
        <v>378</v>
      </c>
      <c r="O204" s="226">
        <f t="shared" si="39"/>
        <v>0.78586278586278591</v>
      </c>
      <c r="P204" s="230" t="str">
        <f t="shared" si="40"/>
        <v>74.7% - 82.0%</v>
      </c>
      <c r="Q204" s="223">
        <v>92</v>
      </c>
      <c r="R204" s="223">
        <v>356</v>
      </c>
      <c r="S204" s="226">
        <f t="shared" si="41"/>
        <v>0.78414096916299558</v>
      </c>
      <c r="T204" s="230" t="str">
        <f t="shared" si="42"/>
        <v>74.4% - 82.0%</v>
      </c>
      <c r="U204" s="223">
        <v>95</v>
      </c>
      <c r="V204" s="223">
        <v>326</v>
      </c>
      <c r="W204" s="226">
        <f t="shared" si="43"/>
        <v>0.75990675990675993</v>
      </c>
      <c r="X204" s="231" t="str">
        <f t="shared" si="44"/>
        <v>71.7% - 79.8%</v>
      </c>
      <c r="Y204" s="234">
        <v>6</v>
      </c>
      <c r="Z204" s="226">
        <f t="shared" si="45"/>
        <v>1.2195121951219513E-2</v>
      </c>
      <c r="AA204" s="257">
        <v>5</v>
      </c>
      <c r="AB204" s="226">
        <f t="shared" si="46"/>
        <v>1.0395010395010396E-2</v>
      </c>
      <c r="AC204" s="76">
        <v>6</v>
      </c>
      <c r="AD204" s="94">
        <f t="shared" si="47"/>
        <v>1.3215859030837005E-2</v>
      </c>
      <c r="AE204" s="76">
        <v>8</v>
      </c>
      <c r="AF204" s="96">
        <f t="shared" si="48"/>
        <v>1.8648018648018648E-2</v>
      </c>
      <c r="AG204" s="410" t="s">
        <v>991</v>
      </c>
      <c r="AH204" s="133">
        <v>0</v>
      </c>
      <c r="AI204" s="133">
        <v>0</v>
      </c>
      <c r="AJ204" s="133">
        <v>0</v>
      </c>
      <c r="AK204" s="133">
        <v>0</v>
      </c>
    </row>
    <row r="205" spans="1:37" s="77" customFormat="1" x14ac:dyDescent="0.2">
      <c r="A205" s="76" t="s">
        <v>992</v>
      </c>
      <c r="B205" s="76" t="s">
        <v>993</v>
      </c>
      <c r="C205" s="76" t="s">
        <v>968</v>
      </c>
      <c r="D205" s="76" t="s">
        <v>969</v>
      </c>
      <c r="E205" s="225">
        <v>418</v>
      </c>
      <c r="F205" s="223">
        <v>419</v>
      </c>
      <c r="G205" s="223">
        <v>426</v>
      </c>
      <c r="H205" s="224">
        <v>392</v>
      </c>
      <c r="I205" s="225">
        <v>70</v>
      </c>
      <c r="J205" s="223">
        <v>344</v>
      </c>
      <c r="K205" s="226">
        <f t="shared" si="37"/>
        <v>0.82296650717703346</v>
      </c>
      <c r="L205" s="230" t="str">
        <f t="shared" si="38"/>
        <v>78.3% - 85.7%</v>
      </c>
      <c r="M205" s="223">
        <v>68</v>
      </c>
      <c r="N205" s="223">
        <v>351</v>
      </c>
      <c r="O205" s="226">
        <f t="shared" si="39"/>
        <v>0.83770883054892598</v>
      </c>
      <c r="P205" s="230" t="str">
        <f t="shared" si="40"/>
        <v>79.9% - 87.0%</v>
      </c>
      <c r="Q205" s="223">
        <v>73</v>
      </c>
      <c r="R205" s="223">
        <v>350</v>
      </c>
      <c r="S205" s="226">
        <f t="shared" si="41"/>
        <v>0.82159624413145538</v>
      </c>
      <c r="T205" s="230" t="str">
        <f t="shared" si="42"/>
        <v>78.2% - 85.5%</v>
      </c>
      <c r="U205" s="223">
        <v>75</v>
      </c>
      <c r="V205" s="223">
        <v>315</v>
      </c>
      <c r="W205" s="226">
        <f t="shared" si="43"/>
        <v>0.8035714285714286</v>
      </c>
      <c r="X205" s="231" t="str">
        <f t="shared" si="44"/>
        <v>76.1% - 84.0%</v>
      </c>
      <c r="Y205" s="234">
        <v>4</v>
      </c>
      <c r="Z205" s="226">
        <f t="shared" si="45"/>
        <v>9.5693779904306216E-3</v>
      </c>
      <c r="AA205" s="257">
        <v>0</v>
      </c>
      <c r="AB205" s="226">
        <f t="shared" si="46"/>
        <v>0</v>
      </c>
      <c r="AC205" s="76">
        <v>3</v>
      </c>
      <c r="AD205" s="94">
        <f t="shared" si="47"/>
        <v>7.0422535211267607E-3</v>
      </c>
      <c r="AE205" s="76">
        <v>2</v>
      </c>
      <c r="AF205" s="96">
        <f t="shared" si="48"/>
        <v>5.1020408163265302E-3</v>
      </c>
      <c r="AG205" s="410" t="s">
        <v>994</v>
      </c>
      <c r="AH205" s="133">
        <v>0</v>
      </c>
      <c r="AI205" s="133">
        <v>0</v>
      </c>
      <c r="AJ205" s="133">
        <v>0</v>
      </c>
      <c r="AK205" s="133">
        <v>0</v>
      </c>
    </row>
    <row r="206" spans="1:37" s="77" customFormat="1" x14ac:dyDescent="0.2">
      <c r="A206" s="76" t="s">
        <v>995</v>
      </c>
      <c r="B206" s="76" t="s">
        <v>996</v>
      </c>
      <c r="C206" s="76" t="s">
        <v>968</v>
      </c>
      <c r="D206" s="76" t="s">
        <v>969</v>
      </c>
      <c r="E206" s="225">
        <v>426</v>
      </c>
      <c r="F206" s="223">
        <v>456</v>
      </c>
      <c r="G206" s="223">
        <v>409</v>
      </c>
      <c r="H206" s="224">
        <v>378</v>
      </c>
      <c r="I206" s="225">
        <v>77</v>
      </c>
      <c r="J206" s="223">
        <v>349</v>
      </c>
      <c r="K206" s="226">
        <f t="shared" si="37"/>
        <v>0.81924882629107976</v>
      </c>
      <c r="L206" s="230" t="str">
        <f t="shared" si="38"/>
        <v>78.0% - 85.3%</v>
      </c>
      <c r="M206" s="223">
        <v>66</v>
      </c>
      <c r="N206" s="223">
        <v>382</v>
      </c>
      <c r="O206" s="226">
        <f t="shared" si="39"/>
        <v>0.83771929824561409</v>
      </c>
      <c r="P206" s="230" t="str">
        <f t="shared" si="40"/>
        <v>80.1% - 86.9%</v>
      </c>
      <c r="Q206" s="223">
        <v>62</v>
      </c>
      <c r="R206" s="223">
        <v>342</v>
      </c>
      <c r="S206" s="226">
        <f t="shared" si="41"/>
        <v>0.83618581907090461</v>
      </c>
      <c r="T206" s="230" t="str">
        <f t="shared" si="42"/>
        <v>79.7% - 86.9%</v>
      </c>
      <c r="U206" s="223">
        <v>60</v>
      </c>
      <c r="V206" s="223">
        <v>316</v>
      </c>
      <c r="W206" s="226"/>
      <c r="X206" s="231" t="str">
        <f t="shared" si="44"/>
        <v/>
      </c>
      <c r="Y206" s="234">
        <v>0</v>
      </c>
      <c r="Z206" s="226">
        <f t="shared" si="45"/>
        <v>0</v>
      </c>
      <c r="AA206" s="257">
        <v>8</v>
      </c>
      <c r="AB206" s="226">
        <f t="shared" si="46"/>
        <v>1.7543859649122806E-2</v>
      </c>
      <c r="AC206" s="76">
        <v>5</v>
      </c>
      <c r="AD206" s="94">
        <f t="shared" si="47"/>
        <v>1.2224938875305624E-2</v>
      </c>
      <c r="AE206" s="76">
        <v>2</v>
      </c>
      <c r="AF206" s="96"/>
      <c r="AG206" s="410" t="s">
        <v>997</v>
      </c>
      <c r="AH206" s="133">
        <v>0</v>
      </c>
      <c r="AI206" s="133">
        <v>0</v>
      </c>
      <c r="AJ206" s="133">
        <v>0</v>
      </c>
      <c r="AK206" s="133">
        <v>1</v>
      </c>
    </row>
    <row r="207" spans="1:37" s="77" customFormat="1" x14ac:dyDescent="0.2">
      <c r="A207" s="76" t="s">
        <v>998</v>
      </c>
      <c r="B207" s="76" t="s">
        <v>999</v>
      </c>
      <c r="C207" s="76" t="s">
        <v>1000</v>
      </c>
      <c r="D207" s="76" t="s">
        <v>1001</v>
      </c>
      <c r="E207" s="225">
        <v>1739</v>
      </c>
      <c r="F207" s="223">
        <v>1915</v>
      </c>
      <c r="G207" s="223">
        <v>1818</v>
      </c>
      <c r="H207" s="224">
        <v>1658</v>
      </c>
      <c r="I207" s="225">
        <v>341</v>
      </c>
      <c r="J207" s="223">
        <v>1378</v>
      </c>
      <c r="K207" s="226">
        <f t="shared" si="37"/>
        <v>0.79240943070730308</v>
      </c>
      <c r="L207" s="230" t="str">
        <f t="shared" si="38"/>
        <v>77.3% - 81.1%</v>
      </c>
      <c r="M207" s="223">
        <v>354</v>
      </c>
      <c r="N207" s="223">
        <v>1530</v>
      </c>
      <c r="O207" s="226">
        <f t="shared" si="39"/>
        <v>0.79895561357702349</v>
      </c>
      <c r="P207" s="230" t="str">
        <f t="shared" si="40"/>
        <v>78.0% - 81.6%</v>
      </c>
      <c r="Q207" s="223">
        <v>323</v>
      </c>
      <c r="R207" s="223">
        <v>1480</v>
      </c>
      <c r="S207" s="226">
        <f t="shared" si="41"/>
        <v>0.81408140814081409</v>
      </c>
      <c r="T207" s="230" t="str">
        <f t="shared" si="42"/>
        <v>79.6% - 83.1%</v>
      </c>
      <c r="U207" s="223">
        <v>314</v>
      </c>
      <c r="V207" s="223">
        <v>1335</v>
      </c>
      <c r="W207" s="226">
        <f t="shared" si="43"/>
        <v>0.80518697225572977</v>
      </c>
      <c r="X207" s="231" t="str">
        <f t="shared" si="44"/>
        <v>78.5% - 82.4%</v>
      </c>
      <c r="Y207" s="234">
        <v>20</v>
      </c>
      <c r="Z207" s="226">
        <f t="shared" si="45"/>
        <v>1.1500862564692352E-2</v>
      </c>
      <c r="AA207" s="257">
        <v>31</v>
      </c>
      <c r="AB207" s="226">
        <f t="shared" si="46"/>
        <v>1.6187989556135769E-2</v>
      </c>
      <c r="AC207" s="76">
        <v>15</v>
      </c>
      <c r="AD207" s="94">
        <f t="shared" si="47"/>
        <v>8.2508250825082501E-3</v>
      </c>
      <c r="AE207" s="76">
        <v>9</v>
      </c>
      <c r="AF207" s="96">
        <f t="shared" si="48"/>
        <v>5.4282267792521112E-3</v>
      </c>
      <c r="AG207" s="410" t="s">
        <v>1002</v>
      </c>
      <c r="AH207" s="133">
        <v>0</v>
      </c>
      <c r="AI207" s="133">
        <v>0</v>
      </c>
      <c r="AJ207" s="133">
        <v>0</v>
      </c>
      <c r="AK207" s="133">
        <v>0</v>
      </c>
    </row>
    <row r="208" spans="1:37" s="77" customFormat="1" x14ac:dyDescent="0.2">
      <c r="A208" s="76" t="s">
        <v>1003</v>
      </c>
      <c r="B208" s="76" t="s">
        <v>1004</v>
      </c>
      <c r="C208" s="76" t="s">
        <v>1000</v>
      </c>
      <c r="D208" s="76" t="s">
        <v>1001</v>
      </c>
      <c r="E208" s="225">
        <v>485</v>
      </c>
      <c r="F208" s="223">
        <v>517</v>
      </c>
      <c r="G208" s="223">
        <v>505</v>
      </c>
      <c r="H208" s="224">
        <v>515</v>
      </c>
      <c r="I208" s="225">
        <v>105</v>
      </c>
      <c r="J208" s="223">
        <v>376</v>
      </c>
      <c r="K208" s="226">
        <f t="shared" si="37"/>
        <v>0.77525773195876291</v>
      </c>
      <c r="L208" s="230" t="str">
        <f t="shared" si="38"/>
        <v>73.6% - 81.0%</v>
      </c>
      <c r="M208" s="223">
        <v>113</v>
      </c>
      <c r="N208" s="223">
        <v>402</v>
      </c>
      <c r="O208" s="226">
        <f t="shared" si="39"/>
        <v>0.77756286266924568</v>
      </c>
      <c r="P208" s="230" t="str">
        <f t="shared" si="40"/>
        <v>74.0% - 81.1%</v>
      </c>
      <c r="Q208" s="223">
        <v>109</v>
      </c>
      <c r="R208" s="223">
        <v>391</v>
      </c>
      <c r="S208" s="226">
        <f t="shared" si="41"/>
        <v>0.77425742574257428</v>
      </c>
      <c r="T208" s="230" t="str">
        <f t="shared" si="42"/>
        <v>73.6% - 80.9%</v>
      </c>
      <c r="U208" s="223">
        <v>114</v>
      </c>
      <c r="V208" s="223">
        <v>393</v>
      </c>
      <c r="W208" s="226">
        <f t="shared" si="43"/>
        <v>0.76310679611650489</v>
      </c>
      <c r="X208" s="231" t="str">
        <f t="shared" si="44"/>
        <v>72.5% - 79.8%</v>
      </c>
      <c r="Y208" s="234">
        <v>4</v>
      </c>
      <c r="Z208" s="226">
        <f t="shared" si="45"/>
        <v>8.2474226804123713E-3</v>
      </c>
      <c r="AA208" s="257">
        <v>2</v>
      </c>
      <c r="AB208" s="226">
        <f t="shared" si="46"/>
        <v>3.8684719535783366E-3</v>
      </c>
      <c r="AC208" s="76">
        <v>5</v>
      </c>
      <c r="AD208" s="94">
        <f t="shared" si="47"/>
        <v>9.9009900990099011E-3</v>
      </c>
      <c r="AE208" s="76">
        <v>8</v>
      </c>
      <c r="AF208" s="96">
        <f t="shared" si="48"/>
        <v>1.5533980582524271E-2</v>
      </c>
      <c r="AG208" s="410" t="s">
        <v>1005</v>
      </c>
      <c r="AH208" s="133">
        <v>0</v>
      </c>
      <c r="AI208" s="133">
        <v>0</v>
      </c>
      <c r="AJ208" s="133">
        <v>0</v>
      </c>
      <c r="AK208" s="133">
        <v>0</v>
      </c>
    </row>
    <row r="209" spans="1:37" s="77" customFormat="1" x14ac:dyDescent="0.2">
      <c r="A209" s="76" t="s">
        <v>1006</v>
      </c>
      <c r="B209" s="76" t="s">
        <v>1007</v>
      </c>
      <c r="C209" s="76" t="s">
        <v>1000</v>
      </c>
      <c r="D209" s="76" t="s">
        <v>1001</v>
      </c>
      <c r="E209" s="225">
        <v>293</v>
      </c>
      <c r="F209" s="223">
        <v>357</v>
      </c>
      <c r="G209" s="223">
        <v>333</v>
      </c>
      <c r="H209" s="224">
        <v>324</v>
      </c>
      <c r="I209" s="225">
        <v>66</v>
      </c>
      <c r="J209" s="223">
        <v>227</v>
      </c>
      <c r="K209" s="226">
        <f t="shared" si="37"/>
        <v>0.77474402730375425</v>
      </c>
      <c r="L209" s="230" t="str">
        <f t="shared" si="38"/>
        <v>72.4% - 81.9%</v>
      </c>
      <c r="M209" s="223">
        <v>79</v>
      </c>
      <c r="N209" s="223">
        <v>278</v>
      </c>
      <c r="O209" s="226">
        <f t="shared" si="39"/>
        <v>0.77871148459383754</v>
      </c>
      <c r="P209" s="230" t="str">
        <f t="shared" si="40"/>
        <v>73.3% - 81.9%</v>
      </c>
      <c r="Q209" s="223">
        <v>90</v>
      </c>
      <c r="R209" s="223">
        <v>243</v>
      </c>
      <c r="S209" s="226">
        <f t="shared" si="41"/>
        <v>0.72972972972972971</v>
      </c>
      <c r="T209" s="230" t="str">
        <f t="shared" si="42"/>
        <v>68.0% - 77.5%</v>
      </c>
      <c r="U209" s="223">
        <v>98</v>
      </c>
      <c r="V209" s="223">
        <v>225</v>
      </c>
      <c r="W209" s="226">
        <f t="shared" si="43"/>
        <v>0.69444444444444442</v>
      </c>
      <c r="X209" s="231" t="str">
        <f t="shared" si="44"/>
        <v>64.2% - 74.2%</v>
      </c>
      <c r="Y209" s="234">
        <v>0</v>
      </c>
      <c r="Z209" s="226">
        <f t="shared" si="45"/>
        <v>0</v>
      </c>
      <c r="AA209" s="257">
        <v>0</v>
      </c>
      <c r="AB209" s="226">
        <f t="shared" si="46"/>
        <v>0</v>
      </c>
      <c r="AC209" s="76">
        <v>0</v>
      </c>
      <c r="AD209" s="94">
        <f t="shared" si="47"/>
        <v>0</v>
      </c>
      <c r="AE209" s="76">
        <v>1</v>
      </c>
      <c r="AF209" s="96">
        <f t="shared" si="48"/>
        <v>3.0864197530864196E-3</v>
      </c>
      <c r="AG209" s="410" t="s">
        <v>1008</v>
      </c>
      <c r="AH209" s="133">
        <v>0</v>
      </c>
      <c r="AI209" s="133">
        <v>0</v>
      </c>
      <c r="AJ209" s="133">
        <v>0</v>
      </c>
      <c r="AK209" s="133">
        <v>0</v>
      </c>
    </row>
    <row r="210" spans="1:37" s="77" customFormat="1" x14ac:dyDescent="0.2">
      <c r="A210" s="76" t="s">
        <v>1009</v>
      </c>
      <c r="B210" s="76" t="s">
        <v>1010</v>
      </c>
      <c r="C210" s="76" t="s">
        <v>1000</v>
      </c>
      <c r="D210" s="76" t="s">
        <v>1001</v>
      </c>
      <c r="E210" s="225">
        <v>624</v>
      </c>
      <c r="F210" s="223">
        <v>633</v>
      </c>
      <c r="G210" s="223">
        <v>659</v>
      </c>
      <c r="H210" s="224">
        <v>608</v>
      </c>
      <c r="I210" s="225">
        <v>96</v>
      </c>
      <c r="J210" s="223">
        <v>523</v>
      </c>
      <c r="K210" s="226">
        <f t="shared" si="37"/>
        <v>0.83814102564102566</v>
      </c>
      <c r="L210" s="230" t="str">
        <f t="shared" si="38"/>
        <v>80.7% - 86.5%</v>
      </c>
      <c r="M210" s="223">
        <v>102</v>
      </c>
      <c r="N210" s="223">
        <v>524</v>
      </c>
      <c r="O210" s="226">
        <f t="shared" si="39"/>
        <v>0.82780410742496047</v>
      </c>
      <c r="P210" s="230" t="str">
        <f t="shared" si="40"/>
        <v>79.6% - 85.5%</v>
      </c>
      <c r="Q210" s="223">
        <v>97</v>
      </c>
      <c r="R210" s="223">
        <v>555</v>
      </c>
      <c r="S210" s="226">
        <f t="shared" si="41"/>
        <v>0.842185128983308</v>
      </c>
      <c r="T210" s="230" t="str">
        <f t="shared" si="42"/>
        <v>81.2% - 86.8%</v>
      </c>
      <c r="U210" s="223">
        <v>94</v>
      </c>
      <c r="V210" s="223">
        <v>503</v>
      </c>
      <c r="W210" s="226">
        <f t="shared" si="43"/>
        <v>0.82730263157894735</v>
      </c>
      <c r="X210" s="231" t="str">
        <f t="shared" si="44"/>
        <v>79.5% - 85.5%</v>
      </c>
      <c r="Y210" s="234">
        <v>5</v>
      </c>
      <c r="Z210" s="226">
        <f t="shared" si="45"/>
        <v>8.0128205128205121E-3</v>
      </c>
      <c r="AA210" s="257">
        <v>7</v>
      </c>
      <c r="AB210" s="226">
        <f t="shared" si="46"/>
        <v>1.1058451816745656E-2</v>
      </c>
      <c r="AC210" s="76">
        <v>7</v>
      </c>
      <c r="AD210" s="94">
        <f t="shared" si="47"/>
        <v>1.0622154779969651E-2</v>
      </c>
      <c r="AE210" s="76">
        <v>11</v>
      </c>
      <c r="AF210" s="96">
        <f t="shared" si="48"/>
        <v>1.8092105263157895E-2</v>
      </c>
      <c r="AG210" s="410" t="s">
        <v>1011</v>
      </c>
      <c r="AH210" s="133">
        <v>0</v>
      </c>
      <c r="AI210" s="133">
        <v>0</v>
      </c>
      <c r="AJ210" s="133">
        <v>0</v>
      </c>
      <c r="AK210" s="133">
        <v>0</v>
      </c>
    </row>
    <row r="211" spans="1:37" s="77" customFormat="1" x14ac:dyDescent="0.2">
      <c r="A211" s="76" t="s">
        <v>1012</v>
      </c>
      <c r="B211" s="76" t="s">
        <v>1013</v>
      </c>
      <c r="C211" s="76" t="s">
        <v>1000</v>
      </c>
      <c r="D211" s="76" t="s">
        <v>1001</v>
      </c>
      <c r="E211" s="225">
        <v>589</v>
      </c>
      <c r="F211" s="223">
        <v>669</v>
      </c>
      <c r="G211" s="223">
        <v>601</v>
      </c>
      <c r="H211" s="224">
        <v>614</v>
      </c>
      <c r="I211" s="225">
        <v>113</v>
      </c>
      <c r="J211" s="223">
        <v>476</v>
      </c>
      <c r="K211" s="226">
        <f t="shared" si="37"/>
        <v>0.80814940577249572</v>
      </c>
      <c r="L211" s="230" t="str">
        <f t="shared" si="38"/>
        <v>77.4% - 83.8%</v>
      </c>
      <c r="M211" s="223">
        <v>137</v>
      </c>
      <c r="N211" s="223">
        <v>529</v>
      </c>
      <c r="O211" s="226">
        <f t="shared" si="39"/>
        <v>0.79073243647234681</v>
      </c>
      <c r="P211" s="230" t="str">
        <f t="shared" si="40"/>
        <v>75.8% - 82.0%</v>
      </c>
      <c r="Q211" s="223">
        <v>103</v>
      </c>
      <c r="R211" s="223">
        <v>489</v>
      </c>
      <c r="S211" s="226">
        <f t="shared" si="41"/>
        <v>0.81364392678868558</v>
      </c>
      <c r="T211" s="230" t="str">
        <f t="shared" si="42"/>
        <v>78.1% - 84.3%</v>
      </c>
      <c r="U211" s="223">
        <v>102</v>
      </c>
      <c r="V211" s="223">
        <v>511</v>
      </c>
      <c r="W211" s="226">
        <f t="shared" si="43"/>
        <v>0.83224755700325737</v>
      </c>
      <c r="X211" s="231" t="str">
        <f t="shared" si="44"/>
        <v>80.1% - 86.0%</v>
      </c>
      <c r="Y211" s="234">
        <v>0</v>
      </c>
      <c r="Z211" s="226">
        <f t="shared" si="45"/>
        <v>0</v>
      </c>
      <c r="AA211" s="257">
        <v>3</v>
      </c>
      <c r="AB211" s="226">
        <f t="shared" si="46"/>
        <v>4.4843049327354259E-3</v>
      </c>
      <c r="AC211" s="76">
        <v>9</v>
      </c>
      <c r="AD211" s="94">
        <f t="shared" si="47"/>
        <v>1.4975041597337771E-2</v>
      </c>
      <c r="AE211" s="76">
        <v>1</v>
      </c>
      <c r="AF211" s="96">
        <f t="shared" si="48"/>
        <v>1.6286644951140066E-3</v>
      </c>
      <c r="AG211" s="410" t="s">
        <v>1014</v>
      </c>
      <c r="AH211" s="133">
        <v>0</v>
      </c>
      <c r="AI211" s="133">
        <v>0</v>
      </c>
      <c r="AJ211" s="133">
        <v>0</v>
      </c>
      <c r="AK211" s="133">
        <v>0</v>
      </c>
    </row>
    <row r="212" spans="1:37" s="77" customFormat="1" x14ac:dyDescent="0.2">
      <c r="A212" s="76" t="s">
        <v>1015</v>
      </c>
      <c r="B212" s="76" t="s">
        <v>1016</v>
      </c>
      <c r="C212" s="76" t="s">
        <v>1000</v>
      </c>
      <c r="D212" s="76" t="s">
        <v>1001</v>
      </c>
      <c r="E212" s="225">
        <v>672</v>
      </c>
      <c r="F212" s="223">
        <v>701</v>
      </c>
      <c r="G212" s="223">
        <v>662</v>
      </c>
      <c r="H212" s="224">
        <v>714</v>
      </c>
      <c r="I212" s="225">
        <v>177</v>
      </c>
      <c r="J212" s="223">
        <v>487</v>
      </c>
      <c r="K212" s="226">
        <f t="shared" si="37"/>
        <v>0.72470238095238093</v>
      </c>
      <c r="L212" s="230" t="str">
        <f t="shared" si="38"/>
        <v>69.0% - 75.7%</v>
      </c>
      <c r="M212" s="223">
        <v>157</v>
      </c>
      <c r="N212" s="223">
        <v>540</v>
      </c>
      <c r="O212" s="226">
        <f t="shared" si="39"/>
        <v>0.77032810271041374</v>
      </c>
      <c r="P212" s="230" t="str">
        <f t="shared" si="40"/>
        <v>73.8% - 80.0%</v>
      </c>
      <c r="Q212" s="223">
        <v>163</v>
      </c>
      <c r="R212" s="223">
        <v>489</v>
      </c>
      <c r="S212" s="226">
        <f t="shared" si="41"/>
        <v>0.73867069486404835</v>
      </c>
      <c r="T212" s="230" t="str">
        <f t="shared" si="42"/>
        <v>70.4% - 77.1%</v>
      </c>
      <c r="U212" s="223">
        <v>182</v>
      </c>
      <c r="V212" s="223">
        <v>530</v>
      </c>
      <c r="W212" s="226">
        <f t="shared" si="43"/>
        <v>0.74229691876750703</v>
      </c>
      <c r="X212" s="231" t="str">
        <f t="shared" si="44"/>
        <v>70.9% - 77.3%</v>
      </c>
      <c r="Y212" s="234">
        <v>8</v>
      </c>
      <c r="Z212" s="226">
        <f t="shared" si="45"/>
        <v>1.1904761904761904E-2</v>
      </c>
      <c r="AA212" s="257">
        <v>4</v>
      </c>
      <c r="AB212" s="226">
        <f t="shared" si="46"/>
        <v>5.7061340941512127E-3</v>
      </c>
      <c r="AC212" s="76">
        <v>10</v>
      </c>
      <c r="AD212" s="94">
        <f t="shared" si="47"/>
        <v>1.5105740181268883E-2</v>
      </c>
      <c r="AE212" s="76">
        <v>2</v>
      </c>
      <c r="AF212" s="96">
        <f t="shared" si="48"/>
        <v>2.8011204481792717E-3</v>
      </c>
      <c r="AG212" s="410" t="s">
        <v>1017</v>
      </c>
      <c r="AH212" s="133">
        <v>0</v>
      </c>
      <c r="AI212" s="133">
        <v>0</v>
      </c>
      <c r="AJ212" s="133">
        <v>0</v>
      </c>
      <c r="AK212" s="133">
        <v>0</v>
      </c>
    </row>
    <row r="213" spans="1:37" s="77" customFormat="1" x14ac:dyDescent="0.2">
      <c r="A213" s="76" t="s">
        <v>1018</v>
      </c>
      <c r="B213" s="76" t="s">
        <v>1019</v>
      </c>
      <c r="C213" s="76" t="s">
        <v>1000</v>
      </c>
      <c r="D213" s="76" t="s">
        <v>1001</v>
      </c>
      <c r="E213" s="225">
        <v>516</v>
      </c>
      <c r="F213" s="223">
        <v>539</v>
      </c>
      <c r="G213" s="223">
        <v>499</v>
      </c>
      <c r="H213" s="224">
        <v>499</v>
      </c>
      <c r="I213" s="225">
        <v>127</v>
      </c>
      <c r="J213" s="223">
        <v>382</v>
      </c>
      <c r="K213" s="226">
        <f t="shared" si="37"/>
        <v>0.74031007751937983</v>
      </c>
      <c r="L213" s="230" t="str">
        <f t="shared" si="38"/>
        <v>70.1% - 77.6%</v>
      </c>
      <c r="M213" s="223">
        <v>147</v>
      </c>
      <c r="N213" s="223">
        <v>385</v>
      </c>
      <c r="O213" s="226">
        <f t="shared" si="39"/>
        <v>0.7142857142857143</v>
      </c>
      <c r="P213" s="230" t="str">
        <f t="shared" si="40"/>
        <v>67.5% - 75.1%</v>
      </c>
      <c r="Q213" s="223">
        <v>132</v>
      </c>
      <c r="R213" s="223">
        <v>357</v>
      </c>
      <c r="S213" s="226">
        <f t="shared" si="41"/>
        <v>0.71543086172344694</v>
      </c>
      <c r="T213" s="230" t="str">
        <f t="shared" si="42"/>
        <v>67.4% - 75.3%</v>
      </c>
      <c r="U213" s="223">
        <v>136</v>
      </c>
      <c r="V213" s="223">
        <v>359</v>
      </c>
      <c r="W213" s="226">
        <f t="shared" si="43"/>
        <v>0.71943887775551107</v>
      </c>
      <c r="X213" s="231" t="str">
        <f t="shared" si="44"/>
        <v>67.8% - 75.7%</v>
      </c>
      <c r="Y213" s="234">
        <v>7</v>
      </c>
      <c r="Z213" s="226">
        <f t="shared" si="45"/>
        <v>1.3565891472868217E-2</v>
      </c>
      <c r="AA213" s="257">
        <v>7</v>
      </c>
      <c r="AB213" s="226">
        <f t="shared" si="46"/>
        <v>1.2987012987012988E-2</v>
      </c>
      <c r="AC213" s="76">
        <v>10</v>
      </c>
      <c r="AD213" s="94">
        <f t="shared" si="47"/>
        <v>2.004008016032064E-2</v>
      </c>
      <c r="AE213" s="76">
        <v>4</v>
      </c>
      <c r="AF213" s="96">
        <f t="shared" si="48"/>
        <v>8.0160320641282558E-3</v>
      </c>
      <c r="AG213" s="410" t="s">
        <v>1020</v>
      </c>
      <c r="AH213" s="133">
        <v>0</v>
      </c>
      <c r="AI213" s="133">
        <v>0</v>
      </c>
      <c r="AJ213" s="133">
        <v>0</v>
      </c>
      <c r="AK213" s="133">
        <v>0</v>
      </c>
    </row>
    <row r="214" spans="1:37" s="77" customFormat="1" x14ac:dyDescent="0.2">
      <c r="A214" s="76" t="s">
        <v>1021</v>
      </c>
      <c r="B214" s="76" t="s">
        <v>1022</v>
      </c>
      <c r="C214" s="76" t="s">
        <v>1000</v>
      </c>
      <c r="D214" s="76" t="s">
        <v>1001</v>
      </c>
      <c r="E214" s="225">
        <v>860</v>
      </c>
      <c r="F214" s="223">
        <v>875</v>
      </c>
      <c r="G214" s="223">
        <v>851</v>
      </c>
      <c r="H214" s="224">
        <v>824</v>
      </c>
      <c r="I214" s="225">
        <v>200</v>
      </c>
      <c r="J214" s="223">
        <v>637</v>
      </c>
      <c r="K214" s="226">
        <f t="shared" si="37"/>
        <v>0.74069767441860468</v>
      </c>
      <c r="L214" s="230" t="str">
        <f t="shared" si="38"/>
        <v>71.0% - 76.9%</v>
      </c>
      <c r="M214" s="223">
        <v>230</v>
      </c>
      <c r="N214" s="223">
        <v>626</v>
      </c>
      <c r="O214" s="226">
        <f t="shared" si="39"/>
        <v>0.71542857142857141</v>
      </c>
      <c r="P214" s="230" t="str">
        <f t="shared" si="40"/>
        <v>68.5% - 74.4%</v>
      </c>
      <c r="Q214" s="223">
        <v>198</v>
      </c>
      <c r="R214" s="223">
        <v>630</v>
      </c>
      <c r="S214" s="226">
        <f t="shared" si="41"/>
        <v>0.74030552291421858</v>
      </c>
      <c r="T214" s="230" t="str">
        <f t="shared" si="42"/>
        <v>71.0% - 76.9%</v>
      </c>
      <c r="U214" s="223">
        <v>204</v>
      </c>
      <c r="V214" s="223">
        <v>601</v>
      </c>
      <c r="W214" s="226">
        <f t="shared" si="43"/>
        <v>0.72936893203883491</v>
      </c>
      <c r="X214" s="231" t="str">
        <f t="shared" si="44"/>
        <v>69.8% - 75.9%</v>
      </c>
      <c r="Y214" s="234">
        <v>23</v>
      </c>
      <c r="Z214" s="226">
        <f t="shared" si="45"/>
        <v>2.6744186046511628E-2</v>
      </c>
      <c r="AA214" s="257">
        <v>19</v>
      </c>
      <c r="AB214" s="226">
        <f t="shared" si="46"/>
        <v>2.1714285714285714E-2</v>
      </c>
      <c r="AC214" s="76">
        <v>23</v>
      </c>
      <c r="AD214" s="94">
        <f t="shared" si="47"/>
        <v>2.7027027027027029E-2</v>
      </c>
      <c r="AE214" s="76">
        <v>19</v>
      </c>
      <c r="AF214" s="96">
        <f t="shared" si="48"/>
        <v>2.3058252427184466E-2</v>
      </c>
      <c r="AG214" s="410" t="s">
        <v>1023</v>
      </c>
      <c r="AH214" s="133">
        <v>0</v>
      </c>
      <c r="AI214" s="133">
        <v>0</v>
      </c>
      <c r="AJ214" s="133">
        <v>0</v>
      </c>
      <c r="AK214" s="133">
        <v>0</v>
      </c>
    </row>
    <row r="215" spans="1:37" s="77" customFormat="1" x14ac:dyDescent="0.2">
      <c r="A215" s="76" t="s">
        <v>1024</v>
      </c>
      <c r="B215" s="76" t="s">
        <v>1025</v>
      </c>
      <c r="C215" s="76" t="s">
        <v>1000</v>
      </c>
      <c r="D215" s="76" t="s">
        <v>1001</v>
      </c>
      <c r="E215" s="225">
        <v>1307</v>
      </c>
      <c r="F215" s="223">
        <v>1444</v>
      </c>
      <c r="G215" s="223">
        <v>1287</v>
      </c>
      <c r="H215" s="224">
        <v>1230</v>
      </c>
      <c r="I215" s="225">
        <v>224</v>
      </c>
      <c r="J215" s="223">
        <v>1043</v>
      </c>
      <c r="K215" s="226">
        <f t="shared" si="37"/>
        <v>0.79801071155317516</v>
      </c>
      <c r="L215" s="230" t="str">
        <f t="shared" si="38"/>
        <v>77.5% - 81.9%</v>
      </c>
      <c r="M215" s="223">
        <v>258</v>
      </c>
      <c r="N215" s="223">
        <v>1161</v>
      </c>
      <c r="O215" s="226">
        <f t="shared" si="39"/>
        <v>0.804016620498615</v>
      </c>
      <c r="P215" s="230" t="str">
        <f t="shared" si="40"/>
        <v>78.3% - 82.4%</v>
      </c>
      <c r="Q215" s="223">
        <v>224</v>
      </c>
      <c r="R215" s="223">
        <v>998</v>
      </c>
      <c r="S215" s="226"/>
      <c r="T215" s="230" t="str">
        <f t="shared" si="42"/>
        <v/>
      </c>
      <c r="U215" s="223">
        <v>201</v>
      </c>
      <c r="V215" s="223">
        <v>971</v>
      </c>
      <c r="W215" s="226">
        <f t="shared" si="43"/>
        <v>0.78943089430894309</v>
      </c>
      <c r="X215" s="231" t="str">
        <f t="shared" si="44"/>
        <v>76.6% - 81.1%</v>
      </c>
      <c r="Y215" s="234">
        <v>40</v>
      </c>
      <c r="Z215" s="226">
        <f t="shared" si="45"/>
        <v>3.0604437643458302E-2</v>
      </c>
      <c r="AA215" s="257">
        <v>25</v>
      </c>
      <c r="AB215" s="226">
        <f t="shared" si="46"/>
        <v>1.7313019390581719E-2</v>
      </c>
      <c r="AC215" s="76">
        <v>65</v>
      </c>
      <c r="AD215" s="94">
        <f t="shared" si="47"/>
        <v>5.0505050505050504E-2</v>
      </c>
      <c r="AE215" s="76">
        <v>58</v>
      </c>
      <c r="AF215" s="96">
        <f t="shared" si="48"/>
        <v>4.715447154471545E-2</v>
      </c>
      <c r="AG215" s="410" t="s">
        <v>1026</v>
      </c>
      <c r="AH215" s="133">
        <v>0</v>
      </c>
      <c r="AI215" s="133">
        <v>0</v>
      </c>
      <c r="AJ215" s="133">
        <v>0</v>
      </c>
      <c r="AK215" s="133">
        <v>0</v>
      </c>
    </row>
    <row r="216" spans="1:37" s="77" customFormat="1" x14ac:dyDescent="0.2">
      <c r="A216" s="76" t="s">
        <v>1027</v>
      </c>
      <c r="B216" s="76" t="s">
        <v>1028</v>
      </c>
      <c r="C216" s="76" t="s">
        <v>1029</v>
      </c>
      <c r="D216" s="76" t="s">
        <v>1030</v>
      </c>
      <c r="E216" s="225">
        <v>814</v>
      </c>
      <c r="F216" s="223">
        <v>849</v>
      </c>
      <c r="G216" s="223">
        <v>844</v>
      </c>
      <c r="H216" s="224">
        <v>862</v>
      </c>
      <c r="I216" s="225">
        <v>155</v>
      </c>
      <c r="J216" s="223">
        <v>655</v>
      </c>
      <c r="K216" s="226">
        <f t="shared" si="37"/>
        <v>0.80466830466830463</v>
      </c>
      <c r="L216" s="230" t="str">
        <f t="shared" si="38"/>
        <v>77.6% - 83.0%</v>
      </c>
      <c r="M216" s="223">
        <v>162</v>
      </c>
      <c r="N216" s="223">
        <v>686</v>
      </c>
      <c r="O216" s="226">
        <f t="shared" si="39"/>
        <v>0.80800942285041222</v>
      </c>
      <c r="P216" s="230" t="str">
        <f t="shared" si="40"/>
        <v>78.0% - 83.3%</v>
      </c>
      <c r="Q216" s="223">
        <v>150</v>
      </c>
      <c r="R216" s="223">
        <v>684</v>
      </c>
      <c r="S216" s="226">
        <f t="shared" si="41"/>
        <v>0.81042654028436023</v>
      </c>
      <c r="T216" s="230" t="str">
        <f t="shared" si="42"/>
        <v>78.3% - 83.5%</v>
      </c>
      <c r="U216" s="223">
        <v>146</v>
      </c>
      <c r="V216" s="223">
        <v>605</v>
      </c>
      <c r="W216" s="226"/>
      <c r="X216" s="231" t="str">
        <f t="shared" si="44"/>
        <v/>
      </c>
      <c r="Y216" s="234">
        <v>4</v>
      </c>
      <c r="Z216" s="226">
        <f t="shared" si="45"/>
        <v>4.9140049140049139E-3</v>
      </c>
      <c r="AA216" s="257">
        <v>1</v>
      </c>
      <c r="AB216" s="226">
        <f t="shared" si="46"/>
        <v>1.1778563015312131E-3</v>
      </c>
      <c r="AC216" s="76">
        <v>10</v>
      </c>
      <c r="AD216" s="94">
        <f t="shared" si="47"/>
        <v>1.1848341232227487E-2</v>
      </c>
      <c r="AE216" s="76">
        <v>111</v>
      </c>
      <c r="AF216" s="96">
        <f t="shared" si="48"/>
        <v>0.12877030162412992</v>
      </c>
      <c r="AG216" s="410" t="s">
        <v>1031</v>
      </c>
      <c r="AH216" s="133">
        <v>0</v>
      </c>
      <c r="AI216" s="133">
        <v>0</v>
      </c>
      <c r="AJ216" s="133">
        <v>0</v>
      </c>
      <c r="AK216" s="133">
        <v>0</v>
      </c>
    </row>
    <row r="217" spans="1:37" s="77" customFormat="1" x14ac:dyDescent="0.2">
      <c r="A217" s="76" t="s">
        <v>1032</v>
      </c>
      <c r="B217" s="76" t="s">
        <v>1033</v>
      </c>
      <c r="C217" s="76" t="s">
        <v>1029</v>
      </c>
      <c r="D217" s="76" t="s">
        <v>1030</v>
      </c>
      <c r="E217" s="225">
        <v>1229</v>
      </c>
      <c r="F217" s="223">
        <v>1298</v>
      </c>
      <c r="G217" s="223">
        <v>1314</v>
      </c>
      <c r="H217" s="224">
        <v>1260</v>
      </c>
      <c r="I217" s="225">
        <v>171</v>
      </c>
      <c r="J217" s="223">
        <v>1049</v>
      </c>
      <c r="K217" s="226">
        <f t="shared" si="37"/>
        <v>0.85353946297803096</v>
      </c>
      <c r="L217" s="230" t="str">
        <f t="shared" si="38"/>
        <v>83.3% - 87.2%</v>
      </c>
      <c r="M217" s="223">
        <v>174</v>
      </c>
      <c r="N217" s="223">
        <v>1097</v>
      </c>
      <c r="O217" s="226">
        <f t="shared" si="39"/>
        <v>0.84514637904468415</v>
      </c>
      <c r="P217" s="230" t="str">
        <f t="shared" si="40"/>
        <v>82.4% - 86.4%</v>
      </c>
      <c r="Q217" s="223">
        <v>172</v>
      </c>
      <c r="R217" s="223">
        <v>1121</v>
      </c>
      <c r="S217" s="226">
        <f t="shared" si="41"/>
        <v>0.85312024353120242</v>
      </c>
      <c r="T217" s="230" t="str">
        <f t="shared" si="42"/>
        <v>83.3% - 87.1%</v>
      </c>
      <c r="U217" s="223">
        <v>159</v>
      </c>
      <c r="V217" s="223">
        <v>1074</v>
      </c>
      <c r="W217" s="226">
        <f t="shared" si="43"/>
        <v>0.85238095238095235</v>
      </c>
      <c r="X217" s="231" t="str">
        <f t="shared" si="44"/>
        <v>83.2% - 87.1%</v>
      </c>
      <c r="Y217" s="234">
        <v>9</v>
      </c>
      <c r="Z217" s="226">
        <f t="shared" si="45"/>
        <v>7.3230268510984537E-3</v>
      </c>
      <c r="AA217" s="257">
        <v>27</v>
      </c>
      <c r="AB217" s="226">
        <f t="shared" si="46"/>
        <v>2.0801232665639446E-2</v>
      </c>
      <c r="AC217" s="76">
        <v>21</v>
      </c>
      <c r="AD217" s="94">
        <f t="shared" si="47"/>
        <v>1.5981735159817351E-2</v>
      </c>
      <c r="AE217" s="76">
        <v>27</v>
      </c>
      <c r="AF217" s="96">
        <f t="shared" si="48"/>
        <v>2.1428571428571429E-2</v>
      </c>
      <c r="AG217" s="410" t="s">
        <v>1034</v>
      </c>
      <c r="AH217" s="133">
        <v>0</v>
      </c>
      <c r="AI217" s="133">
        <v>0</v>
      </c>
      <c r="AJ217" s="133">
        <v>0</v>
      </c>
      <c r="AK217" s="133">
        <v>0</v>
      </c>
    </row>
    <row r="218" spans="1:37" s="77" customFormat="1" x14ac:dyDescent="0.2">
      <c r="A218" s="76" t="s">
        <v>1035</v>
      </c>
      <c r="B218" s="76" t="s">
        <v>1036</v>
      </c>
      <c r="C218" s="76" t="s">
        <v>1029</v>
      </c>
      <c r="D218" s="76" t="s">
        <v>1030</v>
      </c>
      <c r="E218" s="225">
        <v>587</v>
      </c>
      <c r="F218" s="223">
        <v>538</v>
      </c>
      <c r="G218" s="223">
        <v>632</v>
      </c>
      <c r="H218" s="224">
        <v>614</v>
      </c>
      <c r="I218" s="225">
        <v>154</v>
      </c>
      <c r="J218" s="223">
        <v>399</v>
      </c>
      <c r="K218" s="226"/>
      <c r="L218" s="230" t="str">
        <f t="shared" si="38"/>
        <v/>
      </c>
      <c r="M218" s="223">
        <v>108</v>
      </c>
      <c r="N218" s="223">
        <v>329</v>
      </c>
      <c r="O218" s="226"/>
      <c r="P218" s="230" t="str">
        <f t="shared" si="40"/>
        <v/>
      </c>
      <c r="Q218" s="223">
        <v>157</v>
      </c>
      <c r="R218" s="223">
        <v>397</v>
      </c>
      <c r="S218" s="226"/>
      <c r="T218" s="230" t="str">
        <f t="shared" si="42"/>
        <v/>
      </c>
      <c r="U218" s="223">
        <v>151</v>
      </c>
      <c r="V218" s="223">
        <v>444</v>
      </c>
      <c r="W218" s="226"/>
      <c r="X218" s="231" t="str">
        <f t="shared" si="44"/>
        <v/>
      </c>
      <c r="Y218" s="234">
        <v>34</v>
      </c>
      <c r="Z218" s="226">
        <f t="shared" si="45"/>
        <v>5.7921635434412269E-2</v>
      </c>
      <c r="AA218" s="257">
        <v>101</v>
      </c>
      <c r="AB218" s="226">
        <f t="shared" si="46"/>
        <v>0.18773234200743494</v>
      </c>
      <c r="AC218" s="76">
        <v>78</v>
      </c>
      <c r="AD218" s="94">
        <f t="shared" si="47"/>
        <v>0.12341772151898735</v>
      </c>
      <c r="AE218" s="76">
        <v>19</v>
      </c>
      <c r="AF218" s="96"/>
      <c r="AG218" s="410" t="s">
        <v>1037</v>
      </c>
      <c r="AH218" s="133">
        <v>1</v>
      </c>
      <c r="AI218" s="133">
        <v>1</v>
      </c>
      <c r="AJ218" s="133">
        <v>1</v>
      </c>
      <c r="AK218" s="133">
        <v>1</v>
      </c>
    </row>
    <row r="219" spans="1:37" s="77" customFormat="1" x14ac:dyDescent="0.2">
      <c r="A219" s="76" t="s">
        <v>1038</v>
      </c>
      <c r="B219" s="76" t="s">
        <v>1039</v>
      </c>
      <c r="C219" s="76" t="s">
        <v>1029</v>
      </c>
      <c r="D219" s="76" t="s">
        <v>1030</v>
      </c>
      <c r="E219" s="225">
        <v>1155</v>
      </c>
      <c r="F219" s="223">
        <v>1243</v>
      </c>
      <c r="G219" s="223">
        <v>1192</v>
      </c>
      <c r="H219" s="224">
        <v>1189</v>
      </c>
      <c r="I219" s="225">
        <v>102</v>
      </c>
      <c r="J219" s="223">
        <v>1013</v>
      </c>
      <c r="K219" s="226">
        <f t="shared" si="37"/>
        <v>0.87705627705627709</v>
      </c>
      <c r="L219" s="230" t="str">
        <f t="shared" si="38"/>
        <v>85.7% - 89.5%</v>
      </c>
      <c r="M219" s="223">
        <v>91</v>
      </c>
      <c r="N219" s="223">
        <v>1101</v>
      </c>
      <c r="O219" s="226">
        <f t="shared" si="39"/>
        <v>0.88576025744167342</v>
      </c>
      <c r="P219" s="230" t="str">
        <f t="shared" si="40"/>
        <v>86.7% - 90.2%</v>
      </c>
      <c r="Q219" s="223">
        <v>89</v>
      </c>
      <c r="R219" s="223">
        <v>1063</v>
      </c>
      <c r="S219" s="226">
        <f t="shared" si="41"/>
        <v>0.89177852348993292</v>
      </c>
      <c r="T219" s="230" t="str">
        <f t="shared" si="42"/>
        <v>87.3% - 90.8%</v>
      </c>
      <c r="U219" s="223">
        <v>86</v>
      </c>
      <c r="V219" s="223">
        <v>1066</v>
      </c>
      <c r="W219" s="226">
        <f t="shared" si="43"/>
        <v>0.89655172413793105</v>
      </c>
      <c r="X219" s="231" t="str">
        <f t="shared" si="44"/>
        <v>87.8% - 91.3%</v>
      </c>
      <c r="Y219" s="234">
        <v>40</v>
      </c>
      <c r="Z219" s="226">
        <f t="shared" si="45"/>
        <v>3.4632034632034632E-2</v>
      </c>
      <c r="AA219" s="257">
        <v>51</v>
      </c>
      <c r="AB219" s="226">
        <f t="shared" si="46"/>
        <v>4.1029766693483509E-2</v>
      </c>
      <c r="AC219" s="76">
        <v>40</v>
      </c>
      <c r="AD219" s="94">
        <f t="shared" si="47"/>
        <v>3.3557046979865772E-2</v>
      </c>
      <c r="AE219" s="76">
        <v>37</v>
      </c>
      <c r="AF219" s="96">
        <f t="shared" si="48"/>
        <v>3.1118587047939444E-2</v>
      </c>
      <c r="AG219" s="410" t="s">
        <v>1040</v>
      </c>
      <c r="AH219" s="133">
        <v>0</v>
      </c>
      <c r="AI219" s="133">
        <v>0</v>
      </c>
      <c r="AJ219" s="133">
        <v>0</v>
      </c>
      <c r="AK219" s="133">
        <v>0</v>
      </c>
    </row>
    <row r="220" spans="1:37" s="77" customFormat="1" x14ac:dyDescent="0.2">
      <c r="A220" s="76" t="s">
        <v>1041</v>
      </c>
      <c r="B220" s="76" t="s">
        <v>1042</v>
      </c>
      <c r="C220" s="76" t="s">
        <v>1029</v>
      </c>
      <c r="D220" s="76" t="s">
        <v>1030</v>
      </c>
      <c r="E220" s="225">
        <v>108</v>
      </c>
      <c r="F220" s="223">
        <v>95</v>
      </c>
      <c r="G220" s="223">
        <v>112</v>
      </c>
      <c r="H220" s="224">
        <v>114</v>
      </c>
      <c r="I220" s="225">
        <v>15</v>
      </c>
      <c r="J220" s="223">
        <v>80</v>
      </c>
      <c r="K220" s="226"/>
      <c r="L220" s="230" t="str">
        <f t="shared" si="38"/>
        <v/>
      </c>
      <c r="M220" s="223">
        <v>11</v>
      </c>
      <c r="N220" s="223">
        <v>70</v>
      </c>
      <c r="O220" s="226"/>
      <c r="P220" s="230" t="str">
        <f t="shared" si="40"/>
        <v/>
      </c>
      <c r="Q220" s="223">
        <v>12</v>
      </c>
      <c r="R220" s="223">
        <v>98</v>
      </c>
      <c r="S220" s="226"/>
      <c r="T220" s="230" t="str">
        <f t="shared" si="42"/>
        <v/>
      </c>
      <c r="U220" s="223">
        <v>10</v>
      </c>
      <c r="V220" s="223">
        <v>101</v>
      </c>
      <c r="W220" s="226"/>
      <c r="X220" s="231" t="str">
        <f t="shared" si="44"/>
        <v/>
      </c>
      <c r="Y220" s="234">
        <v>13</v>
      </c>
      <c r="Z220" s="226">
        <f t="shared" si="45"/>
        <v>0.12037037037037036</v>
      </c>
      <c r="AA220" s="257">
        <v>14</v>
      </c>
      <c r="AB220" s="226">
        <f t="shared" si="46"/>
        <v>0.14736842105263157</v>
      </c>
      <c r="AC220" s="76">
        <v>2</v>
      </c>
      <c r="AD220" s="94"/>
      <c r="AE220" s="76">
        <v>3</v>
      </c>
      <c r="AF220" s="96"/>
      <c r="AG220" s="410" t="s">
        <v>1043</v>
      </c>
      <c r="AH220" s="133">
        <v>1</v>
      </c>
      <c r="AI220" s="133">
        <v>1</v>
      </c>
      <c r="AJ220" s="133">
        <v>1</v>
      </c>
      <c r="AK220" s="133">
        <v>1</v>
      </c>
    </row>
    <row r="221" spans="1:37" s="77" customFormat="1" x14ac:dyDescent="0.2">
      <c r="A221" s="76" t="s">
        <v>1044</v>
      </c>
      <c r="B221" s="76" t="s">
        <v>1045</v>
      </c>
      <c r="C221" s="76" t="s">
        <v>1029</v>
      </c>
      <c r="D221" s="76" t="s">
        <v>1030</v>
      </c>
      <c r="E221" s="225">
        <v>661</v>
      </c>
      <c r="F221" s="223">
        <v>673</v>
      </c>
      <c r="G221" s="223">
        <v>655</v>
      </c>
      <c r="H221" s="224">
        <v>621</v>
      </c>
      <c r="I221" s="225">
        <v>60</v>
      </c>
      <c r="J221" s="223">
        <v>575</v>
      </c>
      <c r="K221" s="226">
        <f t="shared" si="37"/>
        <v>0.86989409984871402</v>
      </c>
      <c r="L221" s="230" t="str">
        <f t="shared" si="38"/>
        <v>84.2% - 89.3%</v>
      </c>
      <c r="M221" s="223">
        <v>48</v>
      </c>
      <c r="N221" s="223">
        <v>595</v>
      </c>
      <c r="O221" s="226">
        <f t="shared" si="39"/>
        <v>0.8841010401188707</v>
      </c>
      <c r="P221" s="230" t="str">
        <f t="shared" si="40"/>
        <v>85.8% - 90.6%</v>
      </c>
      <c r="Q221" s="223">
        <v>20</v>
      </c>
      <c r="R221" s="223">
        <v>611</v>
      </c>
      <c r="S221" s="226">
        <f t="shared" si="41"/>
        <v>0.93282442748091599</v>
      </c>
      <c r="T221" s="230" t="str">
        <f t="shared" si="42"/>
        <v>91.1% - 95.0%</v>
      </c>
      <c r="U221" s="223">
        <v>34</v>
      </c>
      <c r="V221" s="223">
        <v>565</v>
      </c>
      <c r="W221" s="226">
        <f t="shared" si="43"/>
        <v>0.90982286634460552</v>
      </c>
      <c r="X221" s="231" t="str">
        <f t="shared" si="44"/>
        <v>88.5% - 93.0%</v>
      </c>
      <c r="Y221" s="234">
        <v>26</v>
      </c>
      <c r="Z221" s="226">
        <f t="shared" si="45"/>
        <v>3.9334341906202726E-2</v>
      </c>
      <c r="AA221" s="257">
        <v>30</v>
      </c>
      <c r="AB221" s="226">
        <f t="shared" si="46"/>
        <v>4.4576523031203567E-2</v>
      </c>
      <c r="AC221" s="76">
        <v>24</v>
      </c>
      <c r="AD221" s="94">
        <f t="shared" si="47"/>
        <v>3.6641221374045803E-2</v>
      </c>
      <c r="AE221" s="76">
        <v>22</v>
      </c>
      <c r="AF221" s="96">
        <f t="shared" si="48"/>
        <v>3.542673107890499E-2</v>
      </c>
      <c r="AG221" s="410" t="s">
        <v>1046</v>
      </c>
      <c r="AH221" s="133">
        <v>0</v>
      </c>
      <c r="AI221" s="133">
        <v>0</v>
      </c>
      <c r="AJ221" s="133">
        <v>0</v>
      </c>
      <c r="AK221" s="133">
        <v>0</v>
      </c>
    </row>
    <row r="222" spans="1:37" s="77" customFormat="1" x14ac:dyDescent="0.2">
      <c r="A222" s="76" t="s">
        <v>1047</v>
      </c>
      <c r="B222" s="76" t="s">
        <v>1048</v>
      </c>
      <c r="C222" s="76" t="s">
        <v>1029</v>
      </c>
      <c r="D222" s="76" t="s">
        <v>1030</v>
      </c>
      <c r="E222" s="225">
        <v>381</v>
      </c>
      <c r="F222" s="223">
        <v>402</v>
      </c>
      <c r="G222" s="223">
        <v>456</v>
      </c>
      <c r="H222" s="224">
        <v>442</v>
      </c>
      <c r="I222" s="225">
        <v>36</v>
      </c>
      <c r="J222" s="223">
        <v>335</v>
      </c>
      <c r="K222" s="226">
        <f t="shared" si="37"/>
        <v>0.87926509186351709</v>
      </c>
      <c r="L222" s="230" t="str">
        <f t="shared" si="38"/>
        <v>84.3% - 90.8%</v>
      </c>
      <c r="M222" s="223">
        <v>22</v>
      </c>
      <c r="N222" s="223">
        <v>366</v>
      </c>
      <c r="O222" s="226">
        <f t="shared" si="39"/>
        <v>0.91044776119402981</v>
      </c>
      <c r="P222" s="230" t="str">
        <f t="shared" si="40"/>
        <v>87.9% - 93.5%</v>
      </c>
      <c r="Q222" s="223">
        <v>27</v>
      </c>
      <c r="R222" s="223">
        <v>418</v>
      </c>
      <c r="S222" s="226">
        <f t="shared" si="41"/>
        <v>0.91666666666666663</v>
      </c>
      <c r="T222" s="230" t="str">
        <f t="shared" si="42"/>
        <v>88.8% - 93.9%</v>
      </c>
      <c r="U222" s="223">
        <v>53</v>
      </c>
      <c r="V222" s="223">
        <v>368</v>
      </c>
      <c r="W222" s="226">
        <f t="shared" si="43"/>
        <v>0.83257918552036203</v>
      </c>
      <c r="X222" s="231" t="str">
        <f t="shared" si="44"/>
        <v>79.5% - 86.4%</v>
      </c>
      <c r="Y222" s="234">
        <v>10</v>
      </c>
      <c r="Z222" s="226">
        <f t="shared" si="45"/>
        <v>2.6246719160104987E-2</v>
      </c>
      <c r="AA222" s="257">
        <v>14</v>
      </c>
      <c r="AB222" s="226">
        <f t="shared" si="46"/>
        <v>3.482587064676617E-2</v>
      </c>
      <c r="AC222" s="76">
        <v>11</v>
      </c>
      <c r="AD222" s="94">
        <f t="shared" si="47"/>
        <v>2.4122807017543858E-2</v>
      </c>
      <c r="AE222" s="76">
        <v>21</v>
      </c>
      <c r="AF222" s="96">
        <f t="shared" si="48"/>
        <v>4.7511312217194568E-2</v>
      </c>
      <c r="AG222" s="410" t="s">
        <v>1049</v>
      </c>
      <c r="AH222" s="133">
        <v>0</v>
      </c>
      <c r="AI222" s="133">
        <v>0</v>
      </c>
      <c r="AJ222" s="133">
        <v>0</v>
      </c>
      <c r="AK222" s="133">
        <v>0</v>
      </c>
    </row>
    <row r="223" spans="1:37" s="77" customFormat="1" x14ac:dyDescent="0.2">
      <c r="A223" s="76" t="s">
        <v>1050</v>
      </c>
      <c r="B223" s="76" t="s">
        <v>1051</v>
      </c>
      <c r="C223" s="76" t="s">
        <v>1029</v>
      </c>
      <c r="D223" s="76" t="s">
        <v>1030</v>
      </c>
      <c r="E223" s="225">
        <v>1133</v>
      </c>
      <c r="F223" s="223">
        <v>1190</v>
      </c>
      <c r="G223" s="223">
        <v>1102</v>
      </c>
      <c r="H223" s="224">
        <v>1125</v>
      </c>
      <c r="I223" s="225">
        <v>82</v>
      </c>
      <c r="J223" s="223">
        <v>1045</v>
      </c>
      <c r="K223" s="226">
        <f t="shared" si="37"/>
        <v>0.92233009708737868</v>
      </c>
      <c r="L223" s="230" t="str">
        <f t="shared" si="38"/>
        <v>90.5% - 93.7%</v>
      </c>
      <c r="M223" s="223">
        <v>96</v>
      </c>
      <c r="N223" s="223">
        <v>1086</v>
      </c>
      <c r="O223" s="226">
        <f t="shared" si="39"/>
        <v>0.9126050420168067</v>
      </c>
      <c r="P223" s="230" t="str">
        <f t="shared" si="40"/>
        <v>89.5% - 92.7%</v>
      </c>
      <c r="Q223" s="223">
        <v>85</v>
      </c>
      <c r="R223" s="223">
        <v>1009</v>
      </c>
      <c r="S223" s="226">
        <f t="shared" si="41"/>
        <v>0.91560798548094369</v>
      </c>
      <c r="T223" s="230" t="str">
        <f t="shared" si="42"/>
        <v>89.8% - 93.1%</v>
      </c>
      <c r="U223" s="223">
        <v>83</v>
      </c>
      <c r="V223" s="223">
        <v>1038</v>
      </c>
      <c r="W223" s="226">
        <f t="shared" si="43"/>
        <v>0.92266666666666663</v>
      </c>
      <c r="X223" s="231" t="str">
        <f t="shared" si="44"/>
        <v>90.6% - 93.7%</v>
      </c>
      <c r="Y223" s="234">
        <v>6</v>
      </c>
      <c r="Z223" s="226">
        <f t="shared" si="45"/>
        <v>5.2956751985878204E-3</v>
      </c>
      <c r="AA223" s="257">
        <v>8</v>
      </c>
      <c r="AB223" s="226">
        <f t="shared" si="46"/>
        <v>6.7226890756302525E-3</v>
      </c>
      <c r="AC223" s="76">
        <v>8</v>
      </c>
      <c r="AD223" s="94">
        <f t="shared" si="47"/>
        <v>7.2595281306715061E-3</v>
      </c>
      <c r="AE223" s="76">
        <v>4</v>
      </c>
      <c r="AF223" s="96">
        <f t="shared" si="48"/>
        <v>3.5555555555555557E-3</v>
      </c>
      <c r="AG223" s="410" t="s">
        <v>1052</v>
      </c>
      <c r="AH223" s="133">
        <v>0</v>
      </c>
      <c r="AI223" s="133">
        <v>0</v>
      </c>
      <c r="AJ223" s="133">
        <v>0</v>
      </c>
      <c r="AK223" s="133">
        <v>0</v>
      </c>
    </row>
    <row r="224" spans="1:37" s="77" customFormat="1" x14ac:dyDescent="0.2">
      <c r="A224" s="76" t="s">
        <v>1053</v>
      </c>
      <c r="B224" s="76" t="s">
        <v>1054</v>
      </c>
      <c r="C224" s="76" t="s">
        <v>1029</v>
      </c>
      <c r="D224" s="76" t="s">
        <v>1030</v>
      </c>
      <c r="E224" s="225">
        <v>1140</v>
      </c>
      <c r="F224" s="223">
        <v>1258</v>
      </c>
      <c r="G224" s="223">
        <v>1177</v>
      </c>
      <c r="H224" s="224">
        <v>1170</v>
      </c>
      <c r="I224" s="225">
        <v>114</v>
      </c>
      <c r="J224" s="223">
        <v>1002</v>
      </c>
      <c r="K224" s="226"/>
      <c r="L224" s="230" t="str">
        <f t="shared" si="38"/>
        <v/>
      </c>
      <c r="M224" s="223">
        <v>142</v>
      </c>
      <c r="N224" s="223">
        <v>1090</v>
      </c>
      <c r="O224" s="226">
        <f t="shared" si="39"/>
        <v>0.8664546899841018</v>
      </c>
      <c r="P224" s="230" t="str">
        <f t="shared" si="40"/>
        <v>84.7% - 88.4%</v>
      </c>
      <c r="Q224" s="223">
        <v>118</v>
      </c>
      <c r="R224" s="223">
        <v>1043</v>
      </c>
      <c r="S224" s="226">
        <f t="shared" si="41"/>
        <v>0.88615123194562451</v>
      </c>
      <c r="T224" s="230" t="str">
        <f t="shared" si="42"/>
        <v>86.7% - 90.3%</v>
      </c>
      <c r="U224" s="223">
        <v>139</v>
      </c>
      <c r="V224" s="223">
        <v>1002</v>
      </c>
      <c r="W224" s="226"/>
      <c r="X224" s="231" t="str">
        <f t="shared" si="44"/>
        <v/>
      </c>
      <c r="Y224" s="234">
        <v>24</v>
      </c>
      <c r="Z224" s="226"/>
      <c r="AA224" s="257">
        <v>26</v>
      </c>
      <c r="AB224" s="226">
        <f t="shared" si="46"/>
        <v>2.066772655007949E-2</v>
      </c>
      <c r="AC224" s="76">
        <v>16</v>
      </c>
      <c r="AD224" s="94">
        <f t="shared" si="47"/>
        <v>1.3593882752761258E-2</v>
      </c>
      <c r="AE224" s="76">
        <v>29</v>
      </c>
      <c r="AF224" s="96"/>
      <c r="AG224" s="410" t="s">
        <v>1055</v>
      </c>
      <c r="AH224" s="133">
        <v>1</v>
      </c>
      <c r="AI224" s="133">
        <v>0</v>
      </c>
      <c r="AJ224" s="133">
        <v>0</v>
      </c>
      <c r="AK224" s="133">
        <v>1</v>
      </c>
    </row>
    <row r="225" spans="1:39" s="77" customFormat="1" x14ac:dyDescent="0.2">
      <c r="A225" s="76" t="s">
        <v>1056</v>
      </c>
      <c r="B225" s="76" t="s">
        <v>1057</v>
      </c>
      <c r="C225" s="76" t="s">
        <v>1029</v>
      </c>
      <c r="D225" s="76" t="s">
        <v>1030</v>
      </c>
      <c r="E225" s="225">
        <v>1382</v>
      </c>
      <c r="F225" s="223">
        <v>1442</v>
      </c>
      <c r="G225" s="223">
        <v>1359</v>
      </c>
      <c r="H225" s="224">
        <v>1346</v>
      </c>
      <c r="I225" s="225">
        <v>143</v>
      </c>
      <c r="J225" s="223">
        <v>1210</v>
      </c>
      <c r="K225" s="226">
        <f t="shared" si="37"/>
        <v>0.87554269175108534</v>
      </c>
      <c r="L225" s="230" t="str">
        <f t="shared" si="38"/>
        <v>85.7% - 89.2%</v>
      </c>
      <c r="M225" s="223">
        <v>125</v>
      </c>
      <c r="N225" s="223">
        <v>1258</v>
      </c>
      <c r="O225" s="226">
        <f t="shared" si="39"/>
        <v>0.87239944521497914</v>
      </c>
      <c r="P225" s="230" t="str">
        <f t="shared" si="40"/>
        <v>85.4% - 88.9%</v>
      </c>
      <c r="Q225" s="223">
        <v>123</v>
      </c>
      <c r="R225" s="223">
        <v>1166</v>
      </c>
      <c r="S225" s="226"/>
      <c r="T225" s="230" t="str">
        <f t="shared" si="42"/>
        <v/>
      </c>
      <c r="U225" s="223">
        <v>129</v>
      </c>
      <c r="V225" s="223">
        <v>1150</v>
      </c>
      <c r="W225" s="226">
        <f t="shared" si="43"/>
        <v>0.85438335809806831</v>
      </c>
      <c r="X225" s="231" t="str">
        <f t="shared" si="44"/>
        <v>83.5% - 87.2%</v>
      </c>
      <c r="Y225" s="234">
        <v>29</v>
      </c>
      <c r="Z225" s="226">
        <f t="shared" si="45"/>
        <v>2.0984081041968163E-2</v>
      </c>
      <c r="AA225" s="257">
        <v>59</v>
      </c>
      <c r="AB225" s="226">
        <f t="shared" si="46"/>
        <v>4.0915395284327326E-2</v>
      </c>
      <c r="AC225" s="76">
        <v>70</v>
      </c>
      <c r="AD225" s="94">
        <f t="shared" si="47"/>
        <v>5.1508462104488596E-2</v>
      </c>
      <c r="AE225" s="76">
        <v>67</v>
      </c>
      <c r="AF225" s="96">
        <f t="shared" si="48"/>
        <v>4.9777117384843979E-2</v>
      </c>
      <c r="AG225" s="410" t="s">
        <v>1058</v>
      </c>
      <c r="AH225" s="133">
        <v>0</v>
      </c>
      <c r="AI225" s="133">
        <v>0</v>
      </c>
      <c r="AJ225" s="133">
        <v>0</v>
      </c>
      <c r="AK225" s="133">
        <v>0</v>
      </c>
    </row>
    <row r="226" spans="1:39" x14ac:dyDescent="0.2">
      <c r="A226" s="76" t="s">
        <v>1059</v>
      </c>
      <c r="B226" s="76" t="s">
        <v>1060</v>
      </c>
      <c r="C226" s="76" t="s">
        <v>1029</v>
      </c>
      <c r="D226" s="76" t="s">
        <v>1030</v>
      </c>
      <c r="E226" s="225">
        <v>1088</v>
      </c>
      <c r="F226" s="223">
        <v>1125</v>
      </c>
      <c r="G226" s="223">
        <v>1112</v>
      </c>
      <c r="H226" s="224">
        <v>1060</v>
      </c>
      <c r="I226" s="225">
        <v>118</v>
      </c>
      <c r="J226" s="223">
        <v>951</v>
      </c>
      <c r="K226" s="226">
        <f t="shared" si="37"/>
        <v>0.87408088235294112</v>
      </c>
      <c r="L226" s="230" t="str">
        <f t="shared" si="38"/>
        <v>85.3% - 89.2%</v>
      </c>
      <c r="M226" s="223">
        <v>121</v>
      </c>
      <c r="N226" s="223">
        <v>982</v>
      </c>
      <c r="O226" s="226">
        <f t="shared" si="39"/>
        <v>0.87288888888888894</v>
      </c>
      <c r="P226" s="230" t="str">
        <f t="shared" si="40"/>
        <v>85.2% - 89.1%</v>
      </c>
      <c r="Q226" s="223">
        <v>119</v>
      </c>
      <c r="R226" s="223">
        <v>970</v>
      </c>
      <c r="S226" s="226">
        <f t="shared" si="41"/>
        <v>0.87230215827338131</v>
      </c>
      <c r="T226" s="230" t="str">
        <f t="shared" si="42"/>
        <v>85.1% - 89.1%</v>
      </c>
      <c r="U226" s="223">
        <v>122</v>
      </c>
      <c r="V226" s="223">
        <v>900</v>
      </c>
      <c r="W226" s="226">
        <f t="shared" si="43"/>
        <v>0.84905660377358494</v>
      </c>
      <c r="X226" s="231" t="str">
        <f t="shared" si="44"/>
        <v>82.6% - 86.9%</v>
      </c>
      <c r="Y226" s="234">
        <v>19</v>
      </c>
      <c r="Z226" s="226">
        <f t="shared" si="45"/>
        <v>1.7463235294117647E-2</v>
      </c>
      <c r="AA226" s="257">
        <v>22</v>
      </c>
      <c r="AB226" s="226">
        <f t="shared" si="46"/>
        <v>1.9555555555555555E-2</v>
      </c>
      <c r="AC226" s="76">
        <v>23</v>
      </c>
      <c r="AD226" s="94">
        <f t="shared" si="47"/>
        <v>2.0683453237410072E-2</v>
      </c>
      <c r="AE226" s="76">
        <v>38</v>
      </c>
      <c r="AF226" s="96">
        <f t="shared" si="48"/>
        <v>3.5849056603773584E-2</v>
      </c>
      <c r="AG226" s="410" t="s">
        <v>1061</v>
      </c>
      <c r="AH226" s="133">
        <v>0</v>
      </c>
      <c r="AI226" s="133">
        <v>0</v>
      </c>
      <c r="AJ226" s="133">
        <v>0</v>
      </c>
      <c r="AK226" s="133">
        <v>0</v>
      </c>
      <c r="AL226" s="77"/>
      <c r="AM226" s="77"/>
    </row>
    <row r="227" spans="1:39" x14ac:dyDescent="0.2">
      <c r="A227" s="76" t="s">
        <v>1062</v>
      </c>
      <c r="B227" s="76" t="s">
        <v>1063</v>
      </c>
      <c r="C227" s="76" t="s">
        <v>1029</v>
      </c>
      <c r="D227" s="76" t="s">
        <v>1030</v>
      </c>
      <c r="E227" s="225">
        <v>965</v>
      </c>
      <c r="F227" s="223">
        <v>1023</v>
      </c>
      <c r="G227" s="223">
        <v>1059</v>
      </c>
      <c r="H227" s="224">
        <v>1015</v>
      </c>
      <c r="I227" s="225">
        <v>140</v>
      </c>
      <c r="J227" s="223">
        <v>785</v>
      </c>
      <c r="K227" s="226">
        <f t="shared" si="37"/>
        <v>0.81347150259067358</v>
      </c>
      <c r="L227" s="230" t="str">
        <f t="shared" si="38"/>
        <v>78.8% - 83.7%</v>
      </c>
      <c r="M227" s="223">
        <v>47</v>
      </c>
      <c r="N227" s="223">
        <v>630</v>
      </c>
      <c r="O227" s="226"/>
      <c r="P227" s="230" t="str">
        <f t="shared" si="40"/>
        <v/>
      </c>
      <c r="Q227" s="223">
        <v>148</v>
      </c>
      <c r="R227" s="223">
        <v>675</v>
      </c>
      <c r="S227" s="226"/>
      <c r="T227" s="230" t="str">
        <f t="shared" si="42"/>
        <v/>
      </c>
      <c r="U227" s="223">
        <v>131</v>
      </c>
      <c r="V227" s="223">
        <v>846</v>
      </c>
      <c r="W227" s="226">
        <f t="shared" si="43"/>
        <v>0.83349753694581286</v>
      </c>
      <c r="X227" s="231" t="str">
        <f t="shared" si="44"/>
        <v>80.9% - 85.5%</v>
      </c>
      <c r="Y227" s="234">
        <v>40</v>
      </c>
      <c r="Z227" s="226">
        <f t="shared" si="45"/>
        <v>4.145077720207254E-2</v>
      </c>
      <c r="AA227" s="257">
        <v>346</v>
      </c>
      <c r="AB227" s="226">
        <f t="shared" si="46"/>
        <v>0.33822091886608013</v>
      </c>
      <c r="AC227" s="76">
        <v>236</v>
      </c>
      <c r="AD227" s="94">
        <f t="shared" si="47"/>
        <v>0.22285174693106705</v>
      </c>
      <c r="AE227" s="76">
        <v>38</v>
      </c>
      <c r="AF227" s="96">
        <f t="shared" si="48"/>
        <v>3.7438423645320199E-2</v>
      </c>
      <c r="AG227" s="410" t="s">
        <v>1064</v>
      </c>
      <c r="AH227" s="133">
        <v>0</v>
      </c>
      <c r="AI227" s="133">
        <v>0</v>
      </c>
      <c r="AJ227" s="133">
        <v>0</v>
      </c>
      <c r="AK227" s="133">
        <v>0</v>
      </c>
      <c r="AL227" s="77"/>
      <c r="AM227" s="77"/>
    </row>
    <row r="228" spans="1:39" x14ac:dyDescent="0.2">
      <c r="A228" s="76" t="s">
        <v>1065</v>
      </c>
      <c r="B228" s="76" t="s">
        <v>1066</v>
      </c>
      <c r="C228" s="76" t="s">
        <v>1029</v>
      </c>
      <c r="D228" s="76" t="s">
        <v>1030</v>
      </c>
      <c r="E228" s="225">
        <v>585</v>
      </c>
      <c r="F228" s="223">
        <v>592</v>
      </c>
      <c r="G228" s="223">
        <v>551</v>
      </c>
      <c r="H228" s="224">
        <v>543</v>
      </c>
      <c r="I228" s="225">
        <v>62</v>
      </c>
      <c r="J228" s="223">
        <v>506</v>
      </c>
      <c r="K228" s="226">
        <f t="shared" si="37"/>
        <v>0.86495726495726499</v>
      </c>
      <c r="L228" s="230" t="str">
        <f t="shared" si="38"/>
        <v>83.5% - 89.0%</v>
      </c>
      <c r="M228" s="223">
        <v>50</v>
      </c>
      <c r="N228" s="223">
        <v>521</v>
      </c>
      <c r="O228" s="226">
        <f t="shared" si="39"/>
        <v>0.88006756756756754</v>
      </c>
      <c r="P228" s="230" t="str">
        <f t="shared" si="40"/>
        <v>85.1% - 90.4%</v>
      </c>
      <c r="Q228" s="223">
        <v>38</v>
      </c>
      <c r="R228" s="223">
        <v>485</v>
      </c>
      <c r="S228" s="226"/>
      <c r="T228" s="230" t="str">
        <f t="shared" si="42"/>
        <v/>
      </c>
      <c r="U228" s="223">
        <v>75</v>
      </c>
      <c r="V228" s="223">
        <v>455</v>
      </c>
      <c r="W228" s="226">
        <f t="shared" si="43"/>
        <v>0.83793738489871084</v>
      </c>
      <c r="X228" s="231" t="str">
        <f t="shared" si="44"/>
        <v>80.5% - 86.7%</v>
      </c>
      <c r="Y228" s="234">
        <v>17</v>
      </c>
      <c r="Z228" s="226">
        <f t="shared" si="45"/>
        <v>2.9059829059829061E-2</v>
      </c>
      <c r="AA228" s="257">
        <v>21</v>
      </c>
      <c r="AB228" s="226">
        <f t="shared" si="46"/>
        <v>3.5472972972972971E-2</v>
      </c>
      <c r="AC228" s="76">
        <v>28</v>
      </c>
      <c r="AD228" s="94">
        <f t="shared" si="47"/>
        <v>5.0816696914700546E-2</v>
      </c>
      <c r="AE228" s="76">
        <v>13</v>
      </c>
      <c r="AF228" s="96">
        <f t="shared" si="48"/>
        <v>2.3941068139963169E-2</v>
      </c>
      <c r="AG228" s="410" t="s">
        <v>1067</v>
      </c>
      <c r="AH228" s="133">
        <v>0</v>
      </c>
      <c r="AI228" s="133">
        <v>0</v>
      </c>
      <c r="AJ228" s="133">
        <v>0</v>
      </c>
      <c r="AK228" s="133">
        <v>0</v>
      </c>
      <c r="AL228" s="77"/>
      <c r="AM228" s="77"/>
    </row>
    <row r="229" spans="1:39" x14ac:dyDescent="0.2">
      <c r="A229" s="76" t="s">
        <v>1068</v>
      </c>
      <c r="B229" s="76" t="s">
        <v>1069</v>
      </c>
      <c r="C229" s="76" t="s">
        <v>1029</v>
      </c>
      <c r="D229" s="76" t="s">
        <v>1030</v>
      </c>
      <c r="E229" s="225">
        <v>1003</v>
      </c>
      <c r="F229" s="223">
        <v>1048</v>
      </c>
      <c r="G229" s="223">
        <v>1030</v>
      </c>
      <c r="H229" s="224">
        <v>1021</v>
      </c>
      <c r="I229" s="225">
        <v>68</v>
      </c>
      <c r="J229" s="223">
        <v>916</v>
      </c>
      <c r="K229" s="226">
        <f t="shared" si="37"/>
        <v>0.9132602193419741</v>
      </c>
      <c r="L229" s="230" t="str">
        <f t="shared" si="38"/>
        <v>89.4% - 92.9%</v>
      </c>
      <c r="M229" s="223">
        <v>66</v>
      </c>
      <c r="N229" s="223">
        <v>959</v>
      </c>
      <c r="O229" s="226">
        <f t="shared" si="39"/>
        <v>0.91507633587786263</v>
      </c>
      <c r="P229" s="230" t="str">
        <f t="shared" si="40"/>
        <v>89.7% - 93.0%</v>
      </c>
      <c r="Q229" s="223">
        <v>79</v>
      </c>
      <c r="R229" s="223">
        <v>929</v>
      </c>
      <c r="S229" s="226">
        <f t="shared" si="41"/>
        <v>0.90194174757281553</v>
      </c>
      <c r="T229" s="230" t="str">
        <f t="shared" si="42"/>
        <v>88.2% - 91.9%</v>
      </c>
      <c r="U229" s="223">
        <v>72</v>
      </c>
      <c r="V229" s="223">
        <v>923</v>
      </c>
      <c r="W229" s="226">
        <f t="shared" si="43"/>
        <v>0.90401567091087165</v>
      </c>
      <c r="X229" s="231" t="str">
        <f t="shared" si="44"/>
        <v>88.4% - 92.1%</v>
      </c>
      <c r="Y229" s="234">
        <v>19</v>
      </c>
      <c r="Z229" s="226">
        <f t="shared" si="45"/>
        <v>1.8943170488534396E-2</v>
      </c>
      <c r="AA229" s="257">
        <v>23</v>
      </c>
      <c r="AB229" s="226">
        <f t="shared" si="46"/>
        <v>2.1946564885496182E-2</v>
      </c>
      <c r="AC229" s="76">
        <v>22</v>
      </c>
      <c r="AD229" s="94">
        <f t="shared" si="47"/>
        <v>2.1359223300970873E-2</v>
      </c>
      <c r="AE229" s="76">
        <v>26</v>
      </c>
      <c r="AF229" s="96">
        <f t="shared" si="48"/>
        <v>2.5465230166503428E-2</v>
      </c>
      <c r="AG229" s="410" t="s">
        <v>1070</v>
      </c>
      <c r="AH229" s="133">
        <v>0</v>
      </c>
      <c r="AI229" s="133">
        <v>0</v>
      </c>
      <c r="AJ229" s="133">
        <v>0</v>
      </c>
      <c r="AK229" s="133">
        <v>0</v>
      </c>
      <c r="AL229" s="77"/>
      <c r="AM229" s="77"/>
    </row>
    <row r="230" spans="1:39" x14ac:dyDescent="0.2">
      <c r="A230" s="76" t="s">
        <v>1071</v>
      </c>
      <c r="B230" s="76" t="s">
        <v>1072</v>
      </c>
      <c r="C230" s="76" t="s">
        <v>1029</v>
      </c>
      <c r="D230" s="76" t="s">
        <v>1030</v>
      </c>
      <c r="E230" s="225">
        <v>800</v>
      </c>
      <c r="F230" s="223">
        <v>808</v>
      </c>
      <c r="G230" s="223">
        <v>819</v>
      </c>
      <c r="H230" s="224">
        <v>784</v>
      </c>
      <c r="I230" s="225">
        <v>85</v>
      </c>
      <c r="J230" s="223">
        <v>713</v>
      </c>
      <c r="K230" s="226">
        <f t="shared" ref="K230:K247" si="49">J230/E230</f>
        <v>0.89124999999999999</v>
      </c>
      <c r="L230" s="230" t="str">
        <f t="shared" ref="L230:L247" si="50">IF(ISNUMBER(K230),TEXT(((2*J230)+(1.96^2)-(1.96*((1.96^2)+(4*J230*(100%-K230)))^0.5))/(2*(E230+(1.96^2))),"0.0%")&amp;" - "&amp;TEXT(((2*J230)+(1.96^2)+(1.96*((1.96^2)+(4*J230*(100%-K230)))^0.5))/(2*(E230+(1.96^2))),"0.0%"),"")</f>
        <v>86.8% - 91.1%</v>
      </c>
      <c r="M230" s="223">
        <v>82</v>
      </c>
      <c r="N230" s="223">
        <v>718</v>
      </c>
      <c r="O230" s="226">
        <f t="shared" ref="O230:O247" si="51">N230/F230</f>
        <v>0.88861386138613863</v>
      </c>
      <c r="P230" s="230" t="str">
        <f t="shared" ref="P230:P247" si="52">IF(ISNUMBER(O230),TEXT(((2*N230)+(1.96^2)-(1.96*((1.96^2)+(4*N230*(100%-O230)))^0.5))/(2*(F230+(1.96^2))),"0.0%")&amp;" - "&amp;TEXT(((2*N230)+(1.96^2)+(1.96*((1.96^2)+(4*N230*(100%-O230)))^0.5))/(2*(F230+(1.96^2))),"0.0%"),"")</f>
        <v>86.5% - 90.8%</v>
      </c>
      <c r="Q230" s="223">
        <v>98</v>
      </c>
      <c r="R230" s="223">
        <v>716</v>
      </c>
      <c r="S230" s="226">
        <f t="shared" ref="S230:S247" si="53">R230/G230</f>
        <v>0.87423687423687424</v>
      </c>
      <c r="T230" s="230" t="str">
        <f t="shared" ref="T230:T247" si="54">IF(ISNUMBER(S230),TEXT(((2*R230)+(1.96^2)-(1.96*((1.96^2)+(4*R230*(100%-S230)))^0.5))/(2*(G230+(1.96^2))),"0.0%")&amp;" - "&amp;TEXT(((2*R230)+(1.96^2)+(1.96*((1.96^2)+(4*R230*(100%-S230)))^0.5))/(2*(G230+(1.96^2))),"0.0%"),"")</f>
        <v>85.0% - 89.5%</v>
      </c>
      <c r="U230" s="223">
        <v>73</v>
      </c>
      <c r="V230" s="223">
        <v>702</v>
      </c>
      <c r="W230" s="226">
        <f t="shared" ref="W230:W247" si="55">V230/H230</f>
        <v>0.89540816326530615</v>
      </c>
      <c r="X230" s="231" t="str">
        <f t="shared" ref="X230:X246" si="56">IF(ISNUMBER(W230),TEXT(((2*V230)+(1.96^2)-(1.96*((1.96^2)+(4*V230*(100%-W230)))^0.5))/(2*(H230+(1.96^2))),"0.0%")&amp;" - "&amp;TEXT(((2*V230)+(1.96^2)+(1.96*((1.96^2)+(4*V230*(100%-W230)))^0.5))/(2*(H230+(1.96^2))),"0.0%"),"")</f>
        <v>87.2% - 91.5%</v>
      </c>
      <c r="Y230" s="234">
        <v>2</v>
      </c>
      <c r="Z230" s="226">
        <f t="shared" ref="Z230:Z247" si="57">Y230/E230</f>
        <v>2.5000000000000001E-3</v>
      </c>
      <c r="AA230" s="257">
        <v>8</v>
      </c>
      <c r="AB230" s="226">
        <f t="shared" ref="AB230:AB247" si="58">AA230/F230</f>
        <v>9.9009900990099011E-3</v>
      </c>
      <c r="AC230" s="76">
        <v>5</v>
      </c>
      <c r="AD230" s="94">
        <f t="shared" ref="AD230:AD247" si="59">AC230/G230</f>
        <v>6.105006105006105E-3</v>
      </c>
      <c r="AE230" s="76">
        <v>9</v>
      </c>
      <c r="AF230" s="96">
        <f t="shared" ref="AF230:AF247" si="60">AE230/H230</f>
        <v>1.1479591836734694E-2</v>
      </c>
      <c r="AG230" s="410" t="s">
        <v>1073</v>
      </c>
      <c r="AH230" s="133">
        <v>0</v>
      </c>
      <c r="AI230" s="133">
        <v>0</v>
      </c>
      <c r="AJ230" s="133">
        <v>0</v>
      </c>
      <c r="AK230" s="133">
        <v>0</v>
      </c>
      <c r="AL230" s="77"/>
      <c r="AM230" s="77"/>
    </row>
    <row r="231" spans="1:39" x14ac:dyDescent="0.2">
      <c r="A231" s="76" t="s">
        <v>1074</v>
      </c>
      <c r="B231" s="76" t="s">
        <v>1075</v>
      </c>
      <c r="C231" s="76" t="s">
        <v>1029</v>
      </c>
      <c r="D231" s="76" t="s">
        <v>1030</v>
      </c>
      <c r="E231" s="225">
        <v>788</v>
      </c>
      <c r="F231" s="223">
        <v>792</v>
      </c>
      <c r="G231" s="223">
        <v>757</v>
      </c>
      <c r="H231" s="224">
        <v>703</v>
      </c>
      <c r="I231" s="225">
        <v>153</v>
      </c>
      <c r="J231" s="223">
        <v>634</v>
      </c>
      <c r="K231" s="226">
        <f t="shared" si="49"/>
        <v>0.80456852791878175</v>
      </c>
      <c r="L231" s="230" t="str">
        <f t="shared" si="50"/>
        <v>77.5% - 83.1%</v>
      </c>
      <c r="M231" s="223">
        <v>185</v>
      </c>
      <c r="N231" s="223">
        <v>602</v>
      </c>
      <c r="O231" s="226">
        <f t="shared" si="51"/>
        <v>0.76010101010101006</v>
      </c>
      <c r="P231" s="230" t="str">
        <f t="shared" si="52"/>
        <v>72.9% - 78.9%</v>
      </c>
      <c r="Q231" s="223">
        <v>196</v>
      </c>
      <c r="R231" s="223">
        <v>556</v>
      </c>
      <c r="S231" s="226">
        <f t="shared" si="53"/>
        <v>0.73447820343461034</v>
      </c>
      <c r="T231" s="230" t="str">
        <f t="shared" si="54"/>
        <v>70.2% - 76.5%</v>
      </c>
      <c r="U231" s="223">
        <v>176</v>
      </c>
      <c r="V231" s="223">
        <v>446</v>
      </c>
      <c r="W231" s="226"/>
      <c r="X231" s="231" t="str">
        <f t="shared" si="56"/>
        <v/>
      </c>
      <c r="Y231" s="234">
        <v>1</v>
      </c>
      <c r="Z231" s="226">
        <f t="shared" si="57"/>
        <v>1.2690355329949238E-3</v>
      </c>
      <c r="AA231" s="257">
        <v>5</v>
      </c>
      <c r="AB231" s="226">
        <f t="shared" si="58"/>
        <v>6.313131313131313E-3</v>
      </c>
      <c r="AC231" s="76">
        <v>5</v>
      </c>
      <c r="AD231" s="94">
        <f t="shared" si="59"/>
        <v>6.6050198150594455E-3</v>
      </c>
      <c r="AE231" s="76">
        <v>81</v>
      </c>
      <c r="AF231" s="96">
        <f t="shared" si="60"/>
        <v>0.11522048364153627</v>
      </c>
      <c r="AG231" s="410" t="s">
        <v>1076</v>
      </c>
      <c r="AH231" s="133">
        <v>0</v>
      </c>
      <c r="AI231" s="133">
        <v>0</v>
      </c>
      <c r="AJ231" s="133">
        <v>0</v>
      </c>
      <c r="AK231" s="133">
        <v>0</v>
      </c>
      <c r="AL231" s="77"/>
      <c r="AM231" s="77"/>
    </row>
    <row r="232" spans="1:39" x14ac:dyDescent="0.2">
      <c r="A232" s="76" t="s">
        <v>1077</v>
      </c>
      <c r="B232" s="76" t="s">
        <v>1078</v>
      </c>
      <c r="C232" s="76" t="s">
        <v>1029</v>
      </c>
      <c r="D232" s="76" t="s">
        <v>1030</v>
      </c>
      <c r="E232" s="225">
        <v>928</v>
      </c>
      <c r="F232" s="223">
        <v>1065</v>
      </c>
      <c r="G232" s="223">
        <v>971</v>
      </c>
      <c r="H232" s="224">
        <v>973</v>
      </c>
      <c r="I232" s="225">
        <v>148</v>
      </c>
      <c r="J232" s="223">
        <v>772</v>
      </c>
      <c r="K232" s="226">
        <f t="shared" si="49"/>
        <v>0.8318965517241379</v>
      </c>
      <c r="L232" s="230" t="str">
        <f t="shared" si="50"/>
        <v>80.6% - 85.5%</v>
      </c>
      <c r="M232" s="223">
        <v>164</v>
      </c>
      <c r="N232" s="223">
        <v>892</v>
      </c>
      <c r="O232" s="226">
        <f t="shared" si="51"/>
        <v>0.83755868544600942</v>
      </c>
      <c r="P232" s="230" t="str">
        <f t="shared" si="52"/>
        <v>81.4% - 85.8%</v>
      </c>
      <c r="Q232" s="223">
        <v>143</v>
      </c>
      <c r="R232" s="223">
        <v>824</v>
      </c>
      <c r="S232" s="226">
        <f t="shared" si="53"/>
        <v>0.84860968074150356</v>
      </c>
      <c r="T232" s="230" t="str">
        <f t="shared" si="54"/>
        <v>82.5% - 87.0%</v>
      </c>
      <c r="U232" s="223">
        <v>169</v>
      </c>
      <c r="V232" s="223">
        <v>792</v>
      </c>
      <c r="W232" s="226">
        <f t="shared" si="55"/>
        <v>0.81397738951695786</v>
      </c>
      <c r="X232" s="231" t="str">
        <f t="shared" si="56"/>
        <v>78.8% - 83.7%</v>
      </c>
      <c r="Y232" s="234">
        <v>8</v>
      </c>
      <c r="Z232" s="226">
        <f t="shared" si="57"/>
        <v>8.6206896551724137E-3</v>
      </c>
      <c r="AA232" s="257">
        <v>9</v>
      </c>
      <c r="AB232" s="226">
        <f t="shared" si="58"/>
        <v>8.4507042253521118E-3</v>
      </c>
      <c r="AC232" s="76">
        <v>4</v>
      </c>
      <c r="AD232" s="94">
        <f t="shared" si="59"/>
        <v>4.1194644696189494E-3</v>
      </c>
      <c r="AE232" s="76">
        <v>12</v>
      </c>
      <c r="AF232" s="96">
        <f t="shared" si="60"/>
        <v>1.2332990750256937E-2</v>
      </c>
      <c r="AG232" s="410" t="s">
        <v>1079</v>
      </c>
      <c r="AH232" s="133">
        <v>0</v>
      </c>
      <c r="AI232" s="133">
        <v>0</v>
      </c>
      <c r="AJ232" s="133">
        <v>0</v>
      </c>
      <c r="AK232" s="133">
        <v>0</v>
      </c>
      <c r="AL232" s="77"/>
      <c r="AM232" s="77"/>
    </row>
    <row r="233" spans="1:39" x14ac:dyDescent="0.2">
      <c r="A233" s="76" t="s">
        <v>1080</v>
      </c>
      <c r="B233" s="76" t="s">
        <v>1081</v>
      </c>
      <c r="C233" s="76" t="s">
        <v>1029</v>
      </c>
      <c r="D233" s="76" t="s">
        <v>1030</v>
      </c>
      <c r="E233" s="225">
        <v>1021</v>
      </c>
      <c r="F233" s="223">
        <v>1008</v>
      </c>
      <c r="G233" s="223">
        <v>992</v>
      </c>
      <c r="H233" s="224">
        <v>975</v>
      </c>
      <c r="I233" s="225">
        <v>88</v>
      </c>
      <c r="J233" s="223">
        <v>927</v>
      </c>
      <c r="K233" s="226">
        <f t="shared" si="49"/>
        <v>0.9079333986287953</v>
      </c>
      <c r="L233" s="230" t="str">
        <f t="shared" si="50"/>
        <v>88.9% - 92.4%</v>
      </c>
      <c r="M233" s="223">
        <v>68</v>
      </c>
      <c r="N233" s="223">
        <v>929</v>
      </c>
      <c r="O233" s="226">
        <f t="shared" si="51"/>
        <v>0.92162698412698407</v>
      </c>
      <c r="P233" s="230" t="str">
        <f t="shared" si="52"/>
        <v>90.3% - 93.7%</v>
      </c>
      <c r="Q233" s="223">
        <v>85</v>
      </c>
      <c r="R233" s="223">
        <v>894</v>
      </c>
      <c r="S233" s="226">
        <f t="shared" si="53"/>
        <v>0.90120967741935487</v>
      </c>
      <c r="T233" s="230" t="str">
        <f t="shared" si="54"/>
        <v>88.1% - 91.8%</v>
      </c>
      <c r="U233" s="223">
        <v>91</v>
      </c>
      <c r="V233" s="223">
        <v>873</v>
      </c>
      <c r="W233" s="226">
        <f t="shared" si="55"/>
        <v>0.89538461538461533</v>
      </c>
      <c r="X233" s="231" t="str">
        <f t="shared" si="56"/>
        <v>87.5% - 91.3%</v>
      </c>
      <c r="Y233" s="234">
        <v>6</v>
      </c>
      <c r="Z233" s="226">
        <f t="shared" si="57"/>
        <v>5.8765915768854062E-3</v>
      </c>
      <c r="AA233" s="257">
        <v>11</v>
      </c>
      <c r="AB233" s="226">
        <f t="shared" si="58"/>
        <v>1.0912698412698412E-2</v>
      </c>
      <c r="AC233" s="76">
        <v>13</v>
      </c>
      <c r="AD233" s="94">
        <f t="shared" si="59"/>
        <v>1.310483870967742E-2</v>
      </c>
      <c r="AE233" s="76">
        <v>11</v>
      </c>
      <c r="AF233" s="96">
        <f t="shared" si="60"/>
        <v>1.1282051282051283E-2</v>
      </c>
      <c r="AG233" s="410" t="s">
        <v>1082</v>
      </c>
      <c r="AH233" s="133">
        <v>0</v>
      </c>
      <c r="AI233" s="133">
        <v>0</v>
      </c>
      <c r="AJ233" s="133">
        <v>0</v>
      </c>
      <c r="AK233" s="133">
        <v>0</v>
      </c>
      <c r="AL233" s="77"/>
      <c r="AM233" s="77"/>
    </row>
    <row r="234" spans="1:39" x14ac:dyDescent="0.2">
      <c r="A234" s="76" t="s">
        <v>1083</v>
      </c>
      <c r="B234" s="76" t="s">
        <v>1084</v>
      </c>
      <c r="C234" s="76" t="s">
        <v>1029</v>
      </c>
      <c r="D234" s="76" t="s">
        <v>1030</v>
      </c>
      <c r="E234" s="225">
        <v>717</v>
      </c>
      <c r="F234" s="223">
        <v>747</v>
      </c>
      <c r="G234" s="223">
        <v>735</v>
      </c>
      <c r="H234" s="224">
        <v>720</v>
      </c>
      <c r="I234" s="225">
        <v>54</v>
      </c>
      <c r="J234" s="223">
        <v>639</v>
      </c>
      <c r="K234" s="226">
        <f t="shared" si="49"/>
        <v>0.89121338912133896</v>
      </c>
      <c r="L234" s="230" t="str">
        <f t="shared" si="50"/>
        <v>86.6% - 91.2%</v>
      </c>
      <c r="M234" s="223">
        <v>66</v>
      </c>
      <c r="N234" s="223">
        <v>656</v>
      </c>
      <c r="O234" s="226">
        <f t="shared" si="51"/>
        <v>0.87817938420348063</v>
      </c>
      <c r="P234" s="230" t="str">
        <f t="shared" si="52"/>
        <v>85.3% - 90.0%</v>
      </c>
      <c r="Q234" s="223">
        <v>53</v>
      </c>
      <c r="R234" s="223">
        <v>655</v>
      </c>
      <c r="S234" s="226">
        <f t="shared" si="53"/>
        <v>0.891156462585034</v>
      </c>
      <c r="T234" s="230" t="str">
        <f t="shared" si="54"/>
        <v>86.7% - 91.2%</v>
      </c>
      <c r="U234" s="223">
        <v>75</v>
      </c>
      <c r="V234" s="223">
        <v>623</v>
      </c>
      <c r="W234" s="226">
        <f t="shared" si="55"/>
        <v>0.86527777777777781</v>
      </c>
      <c r="X234" s="231" t="str">
        <f t="shared" si="56"/>
        <v>83.8% - 88.8%</v>
      </c>
      <c r="Y234" s="234">
        <v>24</v>
      </c>
      <c r="Z234" s="226">
        <f t="shared" si="57"/>
        <v>3.3472803347280332E-2</v>
      </c>
      <c r="AA234" s="257">
        <v>25</v>
      </c>
      <c r="AB234" s="226">
        <f t="shared" si="58"/>
        <v>3.3467202141900937E-2</v>
      </c>
      <c r="AC234" s="76">
        <v>27</v>
      </c>
      <c r="AD234" s="94">
        <f t="shared" si="59"/>
        <v>3.6734693877551024E-2</v>
      </c>
      <c r="AE234" s="76">
        <v>22</v>
      </c>
      <c r="AF234" s="96">
        <f t="shared" si="60"/>
        <v>3.0555555555555555E-2</v>
      </c>
      <c r="AG234" s="410" t="s">
        <v>1085</v>
      </c>
      <c r="AH234" s="133">
        <v>0</v>
      </c>
      <c r="AI234" s="133">
        <v>0</v>
      </c>
      <c r="AJ234" s="133">
        <v>0</v>
      </c>
      <c r="AK234" s="133">
        <v>0</v>
      </c>
      <c r="AL234" s="77"/>
      <c r="AM234" s="77"/>
    </row>
    <row r="235" spans="1:39" x14ac:dyDescent="0.2">
      <c r="A235" s="76" t="s">
        <v>1086</v>
      </c>
      <c r="B235" s="76" t="s">
        <v>1087</v>
      </c>
      <c r="C235" s="76" t="s">
        <v>1029</v>
      </c>
      <c r="D235" s="76" t="s">
        <v>1030</v>
      </c>
      <c r="E235" s="225">
        <v>620</v>
      </c>
      <c r="F235" s="223">
        <v>621</v>
      </c>
      <c r="G235" s="223">
        <v>641</v>
      </c>
      <c r="H235" s="224">
        <v>616</v>
      </c>
      <c r="I235" s="225">
        <v>67</v>
      </c>
      <c r="J235" s="223">
        <v>538</v>
      </c>
      <c r="K235" s="226">
        <f t="shared" si="49"/>
        <v>0.86774193548387102</v>
      </c>
      <c r="L235" s="230" t="str">
        <f t="shared" si="50"/>
        <v>83.9% - 89.2%</v>
      </c>
      <c r="M235" s="223">
        <v>70</v>
      </c>
      <c r="N235" s="223">
        <v>539</v>
      </c>
      <c r="O235" s="226">
        <f t="shared" si="51"/>
        <v>0.86795491143317227</v>
      </c>
      <c r="P235" s="230" t="str">
        <f t="shared" si="52"/>
        <v>83.9% - 89.2%</v>
      </c>
      <c r="Q235" s="223">
        <v>68</v>
      </c>
      <c r="R235" s="223">
        <v>561</v>
      </c>
      <c r="S235" s="226">
        <f t="shared" si="53"/>
        <v>0.87519500780031201</v>
      </c>
      <c r="T235" s="230" t="str">
        <f t="shared" si="54"/>
        <v>84.7% - 89.9%</v>
      </c>
      <c r="U235" s="223">
        <v>65</v>
      </c>
      <c r="V235" s="223">
        <v>530</v>
      </c>
      <c r="W235" s="226">
        <f t="shared" si="55"/>
        <v>0.86038961038961037</v>
      </c>
      <c r="X235" s="231" t="str">
        <f t="shared" si="56"/>
        <v>83.1% - 88.6%</v>
      </c>
      <c r="Y235" s="234">
        <v>15</v>
      </c>
      <c r="Z235" s="226">
        <f t="shared" si="57"/>
        <v>2.4193548387096774E-2</v>
      </c>
      <c r="AA235" s="257">
        <v>12</v>
      </c>
      <c r="AB235" s="226">
        <f t="shared" si="58"/>
        <v>1.932367149758454E-2</v>
      </c>
      <c r="AC235" s="76">
        <v>12</v>
      </c>
      <c r="AD235" s="94">
        <f t="shared" si="59"/>
        <v>1.8720748829953199E-2</v>
      </c>
      <c r="AE235" s="76">
        <v>21</v>
      </c>
      <c r="AF235" s="96">
        <f t="shared" si="60"/>
        <v>3.4090909090909088E-2</v>
      </c>
      <c r="AG235" s="410" t="s">
        <v>1088</v>
      </c>
      <c r="AH235" s="133">
        <v>0</v>
      </c>
      <c r="AI235" s="133">
        <v>0</v>
      </c>
      <c r="AJ235" s="133">
        <v>0</v>
      </c>
      <c r="AK235" s="133">
        <v>0</v>
      </c>
      <c r="AL235" s="77"/>
      <c r="AM235" s="77"/>
    </row>
    <row r="236" spans="1:39" x14ac:dyDescent="0.2">
      <c r="A236" s="76" t="s">
        <v>1089</v>
      </c>
      <c r="B236" s="76" t="s">
        <v>1090</v>
      </c>
      <c r="C236" s="76" t="s">
        <v>1029</v>
      </c>
      <c r="D236" s="76" t="s">
        <v>1030</v>
      </c>
      <c r="E236" s="225">
        <v>1168</v>
      </c>
      <c r="F236" s="223">
        <v>1193</v>
      </c>
      <c r="G236" s="223">
        <v>1136</v>
      </c>
      <c r="H236" s="224">
        <v>1179</v>
      </c>
      <c r="I236" s="225">
        <v>90</v>
      </c>
      <c r="J236" s="223">
        <v>1038</v>
      </c>
      <c r="K236" s="226">
        <f t="shared" si="49"/>
        <v>0.88869863013698636</v>
      </c>
      <c r="L236" s="230" t="str">
        <f t="shared" si="50"/>
        <v>86.9% - 90.5%</v>
      </c>
      <c r="M236" s="223">
        <v>104</v>
      </c>
      <c r="N236" s="223">
        <v>1065</v>
      </c>
      <c r="O236" s="226">
        <f t="shared" si="51"/>
        <v>0.89270746018440905</v>
      </c>
      <c r="P236" s="230" t="str">
        <f t="shared" si="52"/>
        <v>87.4% - 90.9%</v>
      </c>
      <c r="Q236" s="223">
        <v>67</v>
      </c>
      <c r="R236" s="223">
        <v>1062</v>
      </c>
      <c r="S236" s="226">
        <f t="shared" si="53"/>
        <v>0.9348591549295775</v>
      </c>
      <c r="T236" s="230" t="str">
        <f t="shared" si="54"/>
        <v>91.9% - 94.8%</v>
      </c>
      <c r="U236" s="223">
        <v>71</v>
      </c>
      <c r="V236" s="223">
        <v>1100</v>
      </c>
      <c r="W236" s="226">
        <f t="shared" si="55"/>
        <v>0.93299406276505514</v>
      </c>
      <c r="X236" s="231" t="str">
        <f t="shared" si="56"/>
        <v>91.7% - 94.6%</v>
      </c>
      <c r="Y236" s="234">
        <v>40</v>
      </c>
      <c r="Z236" s="226">
        <f t="shared" si="57"/>
        <v>3.4246575342465752E-2</v>
      </c>
      <c r="AA236" s="257">
        <v>24</v>
      </c>
      <c r="AB236" s="226">
        <f t="shared" si="58"/>
        <v>2.0117351215423303E-2</v>
      </c>
      <c r="AC236" s="76">
        <v>7</v>
      </c>
      <c r="AD236" s="94">
        <f t="shared" si="59"/>
        <v>6.1619718309859151E-3</v>
      </c>
      <c r="AE236" s="76">
        <v>8</v>
      </c>
      <c r="AF236" s="96">
        <f t="shared" si="60"/>
        <v>6.7854113655640372E-3</v>
      </c>
      <c r="AG236" s="410" t="s">
        <v>1091</v>
      </c>
      <c r="AH236" s="133">
        <v>0</v>
      </c>
      <c r="AI236" s="133">
        <v>0</v>
      </c>
      <c r="AJ236" s="133">
        <v>0</v>
      </c>
      <c r="AK236" s="133">
        <v>0</v>
      </c>
      <c r="AL236" s="77"/>
      <c r="AM236" s="77"/>
    </row>
    <row r="237" spans="1:39" x14ac:dyDescent="0.2">
      <c r="A237" s="76" t="s">
        <v>1092</v>
      </c>
      <c r="B237" s="76" t="s">
        <v>1093</v>
      </c>
      <c r="C237" s="76" t="s">
        <v>1029</v>
      </c>
      <c r="D237" s="76" t="s">
        <v>1030</v>
      </c>
      <c r="E237" s="225">
        <v>1057</v>
      </c>
      <c r="F237" s="223">
        <v>1151</v>
      </c>
      <c r="G237" s="223">
        <v>1124</v>
      </c>
      <c r="H237" s="224">
        <v>1083</v>
      </c>
      <c r="I237" s="225">
        <v>121</v>
      </c>
      <c r="J237" s="223">
        <v>891</v>
      </c>
      <c r="K237" s="226">
        <f t="shared" si="49"/>
        <v>0.84295175023651847</v>
      </c>
      <c r="L237" s="230" t="str">
        <f t="shared" si="50"/>
        <v>82.0% - 86.4%</v>
      </c>
      <c r="M237" s="223">
        <v>115</v>
      </c>
      <c r="N237" s="223">
        <v>985</v>
      </c>
      <c r="O237" s="226">
        <f t="shared" si="51"/>
        <v>0.85577758470894871</v>
      </c>
      <c r="P237" s="230" t="str">
        <f t="shared" si="52"/>
        <v>83.4% - 87.5%</v>
      </c>
      <c r="Q237" s="223">
        <v>93</v>
      </c>
      <c r="R237" s="223">
        <v>995</v>
      </c>
      <c r="S237" s="226">
        <f t="shared" si="53"/>
        <v>0.88523131672597866</v>
      </c>
      <c r="T237" s="230" t="str">
        <f t="shared" si="54"/>
        <v>86.5% - 90.3%</v>
      </c>
      <c r="U237" s="223">
        <v>102</v>
      </c>
      <c r="V237" s="223">
        <v>937</v>
      </c>
      <c r="W237" s="226">
        <f t="shared" si="55"/>
        <v>0.86518928901200365</v>
      </c>
      <c r="X237" s="231" t="str">
        <f t="shared" si="56"/>
        <v>84.4% - 88.4%</v>
      </c>
      <c r="Y237" s="234">
        <v>45</v>
      </c>
      <c r="Z237" s="226">
        <f t="shared" si="57"/>
        <v>4.2573320719016081E-2</v>
      </c>
      <c r="AA237" s="257">
        <v>51</v>
      </c>
      <c r="AB237" s="226">
        <f t="shared" si="58"/>
        <v>4.4309296264118156E-2</v>
      </c>
      <c r="AC237" s="76">
        <v>36</v>
      </c>
      <c r="AD237" s="94">
        <f t="shared" si="59"/>
        <v>3.2028469750889681E-2</v>
      </c>
      <c r="AE237" s="76">
        <v>44</v>
      </c>
      <c r="AF237" s="96">
        <f t="shared" si="60"/>
        <v>4.0627885503231764E-2</v>
      </c>
      <c r="AG237" s="410" t="s">
        <v>1094</v>
      </c>
      <c r="AH237" s="133">
        <v>0</v>
      </c>
      <c r="AI237" s="133">
        <v>0</v>
      </c>
      <c r="AJ237" s="133">
        <v>0</v>
      </c>
      <c r="AK237" s="133">
        <v>0</v>
      </c>
      <c r="AL237" s="77"/>
      <c r="AM237" s="77"/>
    </row>
    <row r="238" spans="1:39" x14ac:dyDescent="0.2">
      <c r="A238" s="76" t="s">
        <v>1095</v>
      </c>
      <c r="B238" s="76" t="s">
        <v>1096</v>
      </c>
      <c r="C238" s="76" t="s">
        <v>1029</v>
      </c>
      <c r="D238" s="76" t="s">
        <v>1030</v>
      </c>
      <c r="E238" s="225">
        <v>706</v>
      </c>
      <c r="F238" s="223">
        <v>710</v>
      </c>
      <c r="G238" s="223">
        <v>718</v>
      </c>
      <c r="H238" s="224">
        <v>692</v>
      </c>
      <c r="I238" s="225">
        <v>65</v>
      </c>
      <c r="J238" s="223">
        <v>631</v>
      </c>
      <c r="K238" s="226"/>
      <c r="L238" s="230" t="str">
        <f t="shared" si="50"/>
        <v/>
      </c>
      <c r="M238" s="223">
        <v>62</v>
      </c>
      <c r="N238" s="223">
        <v>637</v>
      </c>
      <c r="O238" s="226">
        <f t="shared" si="51"/>
        <v>0.89718309859154932</v>
      </c>
      <c r="P238" s="230" t="str">
        <f t="shared" si="52"/>
        <v>87.3% - 91.7%</v>
      </c>
      <c r="Q238" s="223">
        <v>55</v>
      </c>
      <c r="R238" s="223">
        <v>655</v>
      </c>
      <c r="S238" s="226">
        <f t="shared" si="53"/>
        <v>0.91225626740947074</v>
      </c>
      <c r="T238" s="230" t="str">
        <f t="shared" si="54"/>
        <v>88.9% - 93.1%</v>
      </c>
      <c r="U238" s="223">
        <v>56</v>
      </c>
      <c r="V238" s="223">
        <v>629</v>
      </c>
      <c r="W238" s="226"/>
      <c r="X238" s="231" t="str">
        <f t="shared" si="56"/>
        <v/>
      </c>
      <c r="Y238" s="234">
        <v>10</v>
      </c>
      <c r="Z238" s="226"/>
      <c r="AA238" s="257">
        <v>11</v>
      </c>
      <c r="AB238" s="226">
        <f t="shared" si="58"/>
        <v>1.5492957746478873E-2</v>
      </c>
      <c r="AC238" s="76">
        <v>8</v>
      </c>
      <c r="AD238" s="94">
        <f t="shared" si="59"/>
        <v>1.1142061281337047E-2</v>
      </c>
      <c r="AE238" s="76">
        <v>7</v>
      </c>
      <c r="AF238" s="96"/>
      <c r="AG238" s="410" t="s">
        <v>1097</v>
      </c>
      <c r="AH238" s="133">
        <v>1</v>
      </c>
      <c r="AI238" s="133">
        <v>0</v>
      </c>
      <c r="AJ238" s="133">
        <v>0</v>
      </c>
      <c r="AK238" s="133">
        <v>1</v>
      </c>
      <c r="AL238" s="77"/>
      <c r="AM238" s="77"/>
    </row>
    <row r="239" spans="1:39" x14ac:dyDescent="0.2">
      <c r="A239" s="76" t="s">
        <v>1098</v>
      </c>
      <c r="B239" s="76" t="s">
        <v>1099</v>
      </c>
      <c r="C239" s="76" t="s">
        <v>1029</v>
      </c>
      <c r="D239" s="76" t="s">
        <v>1030</v>
      </c>
      <c r="E239" s="225">
        <v>1512</v>
      </c>
      <c r="F239" s="223">
        <v>1553</v>
      </c>
      <c r="G239" s="223">
        <v>1477</v>
      </c>
      <c r="H239" s="224">
        <v>1480</v>
      </c>
      <c r="I239" s="225">
        <v>80</v>
      </c>
      <c r="J239" s="223">
        <v>1421</v>
      </c>
      <c r="K239" s="226">
        <f t="shared" si="49"/>
        <v>0.93981481481481477</v>
      </c>
      <c r="L239" s="230" t="str">
        <f t="shared" si="50"/>
        <v>92.7% - 95.1%</v>
      </c>
      <c r="M239" s="223">
        <v>172</v>
      </c>
      <c r="N239" s="223">
        <v>1374</v>
      </c>
      <c r="O239" s="226">
        <f t="shared" si="51"/>
        <v>0.88473921442369607</v>
      </c>
      <c r="P239" s="230" t="str">
        <f t="shared" si="52"/>
        <v>86.8% - 90.0%</v>
      </c>
      <c r="Q239" s="223">
        <v>54</v>
      </c>
      <c r="R239" s="223">
        <v>1324</v>
      </c>
      <c r="S239" s="226"/>
      <c r="T239" s="230" t="str">
        <f t="shared" si="54"/>
        <v/>
      </c>
      <c r="U239" s="223">
        <v>81</v>
      </c>
      <c r="V239" s="223">
        <v>1314</v>
      </c>
      <c r="W239" s="226"/>
      <c r="X239" s="231" t="str">
        <f t="shared" si="56"/>
        <v/>
      </c>
      <c r="Y239" s="234">
        <v>11</v>
      </c>
      <c r="Z239" s="226">
        <f t="shared" si="57"/>
        <v>7.2751322751322747E-3</v>
      </c>
      <c r="AA239" s="257">
        <v>7</v>
      </c>
      <c r="AB239" s="226">
        <f t="shared" si="58"/>
        <v>4.5074050225370251E-3</v>
      </c>
      <c r="AC239" s="76">
        <v>99</v>
      </c>
      <c r="AD239" s="94">
        <f t="shared" si="59"/>
        <v>6.7027758970886933E-2</v>
      </c>
      <c r="AE239" s="76">
        <v>85</v>
      </c>
      <c r="AF239" s="96">
        <f t="shared" si="60"/>
        <v>5.7432432432432436E-2</v>
      </c>
      <c r="AG239" s="410" t="s">
        <v>1100</v>
      </c>
      <c r="AH239" s="133">
        <v>0</v>
      </c>
      <c r="AI239" s="133">
        <v>0</v>
      </c>
      <c r="AJ239" s="133">
        <v>0</v>
      </c>
      <c r="AK239" s="133">
        <v>0</v>
      </c>
      <c r="AL239" s="77"/>
      <c r="AM239" s="77"/>
    </row>
    <row r="240" spans="1:39" x14ac:dyDescent="0.2">
      <c r="A240" s="76" t="s">
        <v>1101</v>
      </c>
      <c r="B240" s="76" t="s">
        <v>1102</v>
      </c>
      <c r="C240" s="76" t="s">
        <v>1029</v>
      </c>
      <c r="D240" s="76" t="s">
        <v>1030</v>
      </c>
      <c r="E240" s="225">
        <v>980</v>
      </c>
      <c r="F240" s="223">
        <v>1039</v>
      </c>
      <c r="G240" s="223">
        <v>1047</v>
      </c>
      <c r="H240" s="224">
        <v>1036</v>
      </c>
      <c r="I240" s="225">
        <v>102</v>
      </c>
      <c r="J240" s="223">
        <v>850</v>
      </c>
      <c r="K240" s="226"/>
      <c r="L240" s="230" t="str">
        <f t="shared" si="50"/>
        <v/>
      </c>
      <c r="M240" s="223">
        <v>165</v>
      </c>
      <c r="N240" s="223">
        <v>873</v>
      </c>
      <c r="O240" s="226">
        <f t="shared" si="51"/>
        <v>0.84023099133782486</v>
      </c>
      <c r="P240" s="230" t="str">
        <f t="shared" si="52"/>
        <v>81.7% - 86.1%</v>
      </c>
      <c r="Q240" s="223">
        <v>157</v>
      </c>
      <c r="R240" s="223">
        <v>823</v>
      </c>
      <c r="S240" s="226"/>
      <c r="T240" s="230" t="str">
        <f t="shared" si="54"/>
        <v/>
      </c>
      <c r="U240" s="223">
        <v>143</v>
      </c>
      <c r="V240" s="223">
        <v>783</v>
      </c>
      <c r="W240" s="226"/>
      <c r="X240" s="231" t="str">
        <f t="shared" si="56"/>
        <v/>
      </c>
      <c r="Y240" s="234">
        <v>28</v>
      </c>
      <c r="Z240" s="226"/>
      <c r="AA240" s="257">
        <v>1</v>
      </c>
      <c r="AB240" s="226">
        <f t="shared" si="58"/>
        <v>9.6246390760346492E-4</v>
      </c>
      <c r="AC240" s="76">
        <v>67</v>
      </c>
      <c r="AD240" s="94">
        <f t="shared" si="59"/>
        <v>6.3992359121298956E-2</v>
      </c>
      <c r="AE240" s="76">
        <v>110</v>
      </c>
      <c r="AF240" s="96">
        <f t="shared" si="60"/>
        <v>0.10617760617760617</v>
      </c>
      <c r="AG240" s="410" t="s">
        <v>1103</v>
      </c>
      <c r="AH240" s="133">
        <v>1</v>
      </c>
      <c r="AI240" s="133">
        <v>0</v>
      </c>
      <c r="AJ240" s="133">
        <v>0</v>
      </c>
      <c r="AK240" s="133">
        <v>0</v>
      </c>
      <c r="AL240" s="77"/>
      <c r="AM240" s="77"/>
    </row>
    <row r="241" spans="1:39" x14ac:dyDescent="0.2">
      <c r="A241" s="76" t="s">
        <v>1104</v>
      </c>
      <c r="B241" s="76" t="s">
        <v>1105</v>
      </c>
      <c r="C241" s="76" t="s">
        <v>1029</v>
      </c>
      <c r="D241" s="76" t="s">
        <v>1030</v>
      </c>
      <c r="E241" s="225">
        <v>625</v>
      </c>
      <c r="F241" s="223">
        <v>596</v>
      </c>
      <c r="G241" s="223">
        <v>623</v>
      </c>
      <c r="H241" s="224">
        <v>637</v>
      </c>
      <c r="I241" s="225">
        <v>46</v>
      </c>
      <c r="J241" s="223">
        <v>565</v>
      </c>
      <c r="K241" s="226">
        <f t="shared" si="49"/>
        <v>0.90400000000000003</v>
      </c>
      <c r="L241" s="230" t="str">
        <f t="shared" si="50"/>
        <v>87.8% - 92.5%</v>
      </c>
      <c r="M241" s="223">
        <v>40</v>
      </c>
      <c r="N241" s="223">
        <v>537</v>
      </c>
      <c r="O241" s="226">
        <f t="shared" si="51"/>
        <v>0.90100671140939592</v>
      </c>
      <c r="P241" s="230" t="str">
        <f t="shared" si="52"/>
        <v>87.4% - 92.2%</v>
      </c>
      <c r="Q241" s="223">
        <v>40</v>
      </c>
      <c r="R241" s="223">
        <v>574</v>
      </c>
      <c r="S241" s="226">
        <f t="shared" si="53"/>
        <v>0.9213483146067416</v>
      </c>
      <c r="T241" s="230" t="str">
        <f t="shared" si="54"/>
        <v>89.8% - 94.0%</v>
      </c>
      <c r="U241" s="223">
        <v>35</v>
      </c>
      <c r="V241" s="223">
        <v>590</v>
      </c>
      <c r="W241" s="226">
        <f t="shared" si="55"/>
        <v>0.92621664050235475</v>
      </c>
      <c r="X241" s="231" t="str">
        <f t="shared" si="56"/>
        <v>90.3% - 94.4%</v>
      </c>
      <c r="Y241" s="234">
        <v>14</v>
      </c>
      <c r="Z241" s="226">
        <f t="shared" si="57"/>
        <v>2.24E-2</v>
      </c>
      <c r="AA241" s="257">
        <v>19</v>
      </c>
      <c r="AB241" s="226">
        <f t="shared" si="58"/>
        <v>3.1879194630872486E-2</v>
      </c>
      <c r="AC241" s="76">
        <v>9</v>
      </c>
      <c r="AD241" s="94">
        <f t="shared" si="59"/>
        <v>1.4446227929373997E-2</v>
      </c>
      <c r="AE241" s="76">
        <v>12</v>
      </c>
      <c r="AF241" s="96">
        <f t="shared" si="60"/>
        <v>1.8838304552590265E-2</v>
      </c>
      <c r="AG241" s="410" t="s">
        <v>1106</v>
      </c>
      <c r="AH241" s="133">
        <v>0</v>
      </c>
      <c r="AI241" s="133">
        <v>0</v>
      </c>
      <c r="AJ241" s="133">
        <v>0</v>
      </c>
      <c r="AK241" s="133">
        <v>0</v>
      </c>
      <c r="AL241" s="77"/>
      <c r="AM241" s="77"/>
    </row>
    <row r="242" spans="1:39" x14ac:dyDescent="0.2">
      <c r="A242" s="76" t="s">
        <v>1107</v>
      </c>
      <c r="B242" s="76" t="s">
        <v>1108</v>
      </c>
      <c r="C242" s="76" t="s">
        <v>1029</v>
      </c>
      <c r="D242" s="203" t="s">
        <v>1030</v>
      </c>
      <c r="E242" s="225">
        <v>1195</v>
      </c>
      <c r="F242" s="223">
        <v>1094</v>
      </c>
      <c r="G242" s="223">
        <v>1020</v>
      </c>
      <c r="H242" s="224">
        <v>1143</v>
      </c>
      <c r="I242" s="225">
        <v>145</v>
      </c>
      <c r="J242" s="223">
        <v>1009</v>
      </c>
      <c r="K242" s="226">
        <f t="shared" si="49"/>
        <v>0.84435146443514641</v>
      </c>
      <c r="L242" s="230" t="str">
        <f t="shared" si="50"/>
        <v>82.3% - 86.4%</v>
      </c>
      <c r="M242" s="223">
        <v>126</v>
      </c>
      <c r="N242" s="223">
        <v>942</v>
      </c>
      <c r="O242" s="226">
        <f t="shared" si="51"/>
        <v>0.86106032906764163</v>
      </c>
      <c r="P242" s="230" t="str">
        <f t="shared" si="52"/>
        <v>83.9% - 88.0%</v>
      </c>
      <c r="Q242" s="223">
        <v>92</v>
      </c>
      <c r="R242" s="223">
        <v>924</v>
      </c>
      <c r="S242" s="226"/>
      <c r="T242" s="230" t="str">
        <f t="shared" si="54"/>
        <v/>
      </c>
      <c r="U242" s="223">
        <v>102</v>
      </c>
      <c r="V242" s="223">
        <v>1027</v>
      </c>
      <c r="W242" s="226">
        <f t="shared" si="55"/>
        <v>0.8985126859142607</v>
      </c>
      <c r="X242" s="231" t="str">
        <f t="shared" si="56"/>
        <v>88.0% - 91.5%</v>
      </c>
      <c r="Y242" s="234">
        <v>41</v>
      </c>
      <c r="Z242" s="226">
        <f t="shared" si="57"/>
        <v>3.430962343096234E-2</v>
      </c>
      <c r="AA242" s="257">
        <v>26</v>
      </c>
      <c r="AB242" s="226">
        <f t="shared" si="58"/>
        <v>2.376599634369287E-2</v>
      </c>
      <c r="AC242" s="76">
        <v>4</v>
      </c>
      <c r="AD242" s="94"/>
      <c r="AE242" s="76">
        <v>14</v>
      </c>
      <c r="AF242" s="96">
        <f t="shared" si="60"/>
        <v>1.2248468941382326E-2</v>
      </c>
      <c r="AG242" s="410" t="s">
        <v>1109</v>
      </c>
      <c r="AH242" s="133">
        <v>0</v>
      </c>
      <c r="AI242" s="133">
        <v>0</v>
      </c>
      <c r="AJ242" s="133">
        <v>1</v>
      </c>
      <c r="AK242" s="133">
        <v>0</v>
      </c>
      <c r="AL242" s="77"/>
      <c r="AM242" s="77"/>
    </row>
    <row r="243" spans="1:39" x14ac:dyDescent="0.2">
      <c r="A243" s="76" t="s">
        <v>1110</v>
      </c>
      <c r="B243" s="76" t="s">
        <v>1111</v>
      </c>
      <c r="C243" s="76" t="s">
        <v>1029</v>
      </c>
      <c r="D243" s="203" t="s">
        <v>1030</v>
      </c>
      <c r="E243" s="225">
        <v>575</v>
      </c>
      <c r="F243" s="223">
        <v>663</v>
      </c>
      <c r="G243" s="223">
        <v>616</v>
      </c>
      <c r="H243" s="224">
        <v>600</v>
      </c>
      <c r="I243" s="225">
        <v>97</v>
      </c>
      <c r="J243" s="223">
        <v>475</v>
      </c>
      <c r="K243" s="226">
        <f t="shared" si="49"/>
        <v>0.82608695652173914</v>
      </c>
      <c r="L243" s="230" t="str">
        <f t="shared" si="50"/>
        <v>79.3% - 85.5%</v>
      </c>
      <c r="M243" s="223">
        <v>111</v>
      </c>
      <c r="N243" s="223">
        <v>552</v>
      </c>
      <c r="O243" s="226">
        <f t="shared" si="51"/>
        <v>0.83257918552036203</v>
      </c>
      <c r="P243" s="230" t="str">
        <f t="shared" si="52"/>
        <v>80.2% - 85.9%</v>
      </c>
      <c r="Q243" s="223">
        <v>98</v>
      </c>
      <c r="R243" s="223">
        <v>517</v>
      </c>
      <c r="S243" s="226">
        <f t="shared" si="53"/>
        <v>0.8392857142857143</v>
      </c>
      <c r="T243" s="230" t="str">
        <f t="shared" si="54"/>
        <v>80.8% - 86.6%</v>
      </c>
      <c r="U243" s="223">
        <v>117</v>
      </c>
      <c r="V243" s="223">
        <v>481</v>
      </c>
      <c r="W243" s="226">
        <f t="shared" si="55"/>
        <v>0.80166666666666664</v>
      </c>
      <c r="X243" s="231" t="str">
        <f t="shared" si="56"/>
        <v>76.8% - 83.2%</v>
      </c>
      <c r="Y243" s="234">
        <v>3</v>
      </c>
      <c r="Z243" s="226">
        <f t="shared" si="57"/>
        <v>5.2173913043478265E-3</v>
      </c>
      <c r="AA243" s="257">
        <v>0</v>
      </c>
      <c r="AB243" s="226">
        <f t="shared" si="58"/>
        <v>0</v>
      </c>
      <c r="AC243" s="76">
        <v>1</v>
      </c>
      <c r="AD243" s="94">
        <f t="shared" si="59"/>
        <v>1.6233766233766235E-3</v>
      </c>
      <c r="AE243" s="76">
        <v>2</v>
      </c>
      <c r="AF243" s="96">
        <f t="shared" si="60"/>
        <v>3.3333333333333335E-3</v>
      </c>
      <c r="AG243" s="410" t="s">
        <v>1112</v>
      </c>
      <c r="AH243" s="133">
        <v>0</v>
      </c>
      <c r="AI243" s="133">
        <v>0</v>
      </c>
      <c r="AJ243" s="133">
        <v>0</v>
      </c>
      <c r="AK243" s="133">
        <v>0</v>
      </c>
      <c r="AL243" s="77"/>
      <c r="AM243" s="77"/>
    </row>
    <row r="244" spans="1:39" x14ac:dyDescent="0.2">
      <c r="A244" s="76" t="s">
        <v>1113</v>
      </c>
      <c r="B244" s="76" t="s">
        <v>1114</v>
      </c>
      <c r="C244" s="76" t="s">
        <v>1029</v>
      </c>
      <c r="D244" s="203" t="s">
        <v>1030</v>
      </c>
      <c r="E244" s="225">
        <v>1105</v>
      </c>
      <c r="F244" s="223">
        <v>1172</v>
      </c>
      <c r="G244" s="223">
        <v>1151</v>
      </c>
      <c r="H244" s="224">
        <v>1079</v>
      </c>
      <c r="I244" s="223">
        <v>86</v>
      </c>
      <c r="J244" s="223">
        <v>907</v>
      </c>
      <c r="K244" s="226"/>
      <c r="L244" s="230" t="str">
        <f t="shared" si="50"/>
        <v/>
      </c>
      <c r="M244" s="223">
        <v>180</v>
      </c>
      <c r="N244" s="223">
        <v>991</v>
      </c>
      <c r="O244" s="226">
        <f t="shared" si="51"/>
        <v>0.84556313993174059</v>
      </c>
      <c r="P244" s="230" t="str">
        <f t="shared" si="52"/>
        <v>82.4% - 86.5%</v>
      </c>
      <c r="Q244" s="223">
        <v>78</v>
      </c>
      <c r="R244" s="223">
        <v>964</v>
      </c>
      <c r="S244" s="226"/>
      <c r="T244" s="230" t="str">
        <f t="shared" si="54"/>
        <v/>
      </c>
      <c r="U244" s="223">
        <v>143</v>
      </c>
      <c r="V244" s="223">
        <v>899</v>
      </c>
      <c r="W244" s="226">
        <f t="shared" si="55"/>
        <v>0.83317886932344765</v>
      </c>
      <c r="X244" s="231" t="str">
        <f t="shared" si="56"/>
        <v>81.0% - 85.4%</v>
      </c>
      <c r="Y244" s="234">
        <v>112</v>
      </c>
      <c r="Z244" s="226">
        <f t="shared" si="57"/>
        <v>0.10135746606334842</v>
      </c>
      <c r="AA244" s="257">
        <v>1</v>
      </c>
      <c r="AB244" s="226">
        <f t="shared" si="58"/>
        <v>8.5324232081911264E-4</v>
      </c>
      <c r="AC244" s="76">
        <v>109</v>
      </c>
      <c r="AD244" s="94">
        <f t="shared" si="59"/>
        <v>9.4700260642919198E-2</v>
      </c>
      <c r="AE244" s="76">
        <v>37</v>
      </c>
      <c r="AF244" s="96">
        <f t="shared" si="60"/>
        <v>3.4291010194624653E-2</v>
      </c>
      <c r="AG244" s="410" t="s">
        <v>1115</v>
      </c>
      <c r="AH244" s="133">
        <v>0</v>
      </c>
      <c r="AI244" s="133">
        <v>0</v>
      </c>
      <c r="AJ244" s="133">
        <v>0</v>
      </c>
      <c r="AK244" s="133">
        <v>0</v>
      </c>
      <c r="AL244" s="77"/>
      <c r="AM244" s="77"/>
    </row>
    <row r="245" spans="1:39" x14ac:dyDescent="0.2">
      <c r="A245" s="76" t="s">
        <v>1116</v>
      </c>
      <c r="B245" s="76" t="s">
        <v>1117</v>
      </c>
      <c r="C245" s="76" t="s">
        <v>1029</v>
      </c>
      <c r="D245" s="203" t="s">
        <v>1030</v>
      </c>
      <c r="E245" s="225">
        <v>1095</v>
      </c>
      <c r="F245" s="223">
        <v>1148</v>
      </c>
      <c r="G245" s="223">
        <v>1153</v>
      </c>
      <c r="H245" s="224">
        <v>1057</v>
      </c>
      <c r="I245" s="223">
        <v>110</v>
      </c>
      <c r="J245" s="223">
        <v>936</v>
      </c>
      <c r="K245" s="226">
        <f t="shared" si="49"/>
        <v>0.85479452054794525</v>
      </c>
      <c r="L245" s="230" t="str">
        <f t="shared" si="50"/>
        <v>83.3% - 87.4%</v>
      </c>
      <c r="M245" s="223">
        <v>259</v>
      </c>
      <c r="N245" s="223">
        <v>887</v>
      </c>
      <c r="O245" s="226">
        <f t="shared" si="51"/>
        <v>0.77264808362369342</v>
      </c>
      <c r="P245" s="230" t="str">
        <f t="shared" si="52"/>
        <v>74.8% - 79.6%</v>
      </c>
      <c r="Q245" s="223">
        <v>119</v>
      </c>
      <c r="R245" s="223">
        <v>903</v>
      </c>
      <c r="S245" s="226"/>
      <c r="T245" s="230" t="str">
        <f t="shared" si="54"/>
        <v/>
      </c>
      <c r="U245" s="223">
        <v>137</v>
      </c>
      <c r="V245" s="223">
        <v>867</v>
      </c>
      <c r="W245" s="226"/>
      <c r="X245" s="231" t="str">
        <f t="shared" si="56"/>
        <v/>
      </c>
      <c r="Y245" s="235">
        <v>49</v>
      </c>
      <c r="Z245" s="226">
        <f t="shared" si="57"/>
        <v>4.4748858447488583E-2</v>
      </c>
      <c r="AA245" s="257">
        <v>2</v>
      </c>
      <c r="AB245" s="226">
        <f t="shared" si="58"/>
        <v>1.7421602787456446E-3</v>
      </c>
      <c r="AC245" s="76">
        <v>131</v>
      </c>
      <c r="AD245" s="94">
        <f t="shared" si="59"/>
        <v>0.11361665221162186</v>
      </c>
      <c r="AE245" s="76">
        <v>53</v>
      </c>
      <c r="AF245" s="96">
        <f t="shared" si="60"/>
        <v>5.0141911069063384E-2</v>
      </c>
      <c r="AG245" s="410" t="s">
        <v>1118</v>
      </c>
      <c r="AH245" s="133">
        <v>0</v>
      </c>
      <c r="AI245" s="133">
        <v>0</v>
      </c>
      <c r="AJ245" s="133">
        <v>0</v>
      </c>
      <c r="AK245" s="133">
        <v>0</v>
      </c>
      <c r="AL245" s="77"/>
      <c r="AM245" s="77"/>
    </row>
    <row r="246" spans="1:39" x14ac:dyDescent="0.2">
      <c r="A246" s="76" t="s">
        <v>1119</v>
      </c>
      <c r="B246" s="76" t="s">
        <v>1120</v>
      </c>
      <c r="C246" s="76" t="s">
        <v>1029</v>
      </c>
      <c r="D246" s="203" t="s">
        <v>1030</v>
      </c>
      <c r="E246" s="225">
        <v>1355</v>
      </c>
      <c r="F246" s="223">
        <v>1303</v>
      </c>
      <c r="G246" s="223">
        <v>1402</v>
      </c>
      <c r="H246" s="224">
        <v>1267</v>
      </c>
      <c r="I246" s="223">
        <v>84</v>
      </c>
      <c r="J246" s="223">
        <v>1261</v>
      </c>
      <c r="K246" s="226">
        <f t="shared" si="49"/>
        <v>0.93062730627306278</v>
      </c>
      <c r="L246" s="230" t="str">
        <f t="shared" si="50"/>
        <v>91.6% - 94.3%</v>
      </c>
      <c r="M246" s="223">
        <v>90</v>
      </c>
      <c r="N246" s="223">
        <v>1198</v>
      </c>
      <c r="O246" s="226">
        <f t="shared" si="51"/>
        <v>0.91941673062164231</v>
      </c>
      <c r="P246" s="230" t="str">
        <f t="shared" si="52"/>
        <v>90.3% - 93.3%</v>
      </c>
      <c r="Q246" s="223">
        <v>97</v>
      </c>
      <c r="R246" s="223">
        <v>1292</v>
      </c>
      <c r="S246" s="226">
        <f t="shared" si="53"/>
        <v>0.92154065620542081</v>
      </c>
      <c r="T246" s="230" t="str">
        <f t="shared" si="54"/>
        <v>90.6% - 93.4%</v>
      </c>
      <c r="U246" s="223">
        <v>68</v>
      </c>
      <c r="V246" s="223">
        <v>1182</v>
      </c>
      <c r="W246" s="226">
        <f t="shared" si="55"/>
        <v>0.93291239147592742</v>
      </c>
      <c r="X246" s="231" t="str">
        <f t="shared" si="56"/>
        <v>91.8% - 94.5%</v>
      </c>
      <c r="Y246" s="235">
        <v>10</v>
      </c>
      <c r="Z246" s="226">
        <f t="shared" si="57"/>
        <v>7.3800738007380072E-3</v>
      </c>
      <c r="AA246" s="257">
        <v>15</v>
      </c>
      <c r="AB246" s="226">
        <f t="shared" si="58"/>
        <v>1.1511895625479662E-2</v>
      </c>
      <c r="AC246" s="76">
        <v>13</v>
      </c>
      <c r="AD246" s="94">
        <f t="shared" si="59"/>
        <v>9.2724679029957211E-3</v>
      </c>
      <c r="AE246" s="76">
        <v>17</v>
      </c>
      <c r="AF246" s="96">
        <f t="shared" si="60"/>
        <v>1.3417521704814523E-2</v>
      </c>
      <c r="AG246" s="410" t="s">
        <v>1121</v>
      </c>
      <c r="AH246" s="133">
        <v>0</v>
      </c>
      <c r="AI246" s="133">
        <v>0</v>
      </c>
      <c r="AJ246" s="133">
        <v>0</v>
      </c>
      <c r="AK246" s="133">
        <v>0</v>
      </c>
      <c r="AL246" s="77"/>
      <c r="AM246" s="77"/>
    </row>
    <row r="247" spans="1:39" x14ac:dyDescent="0.2">
      <c r="A247" s="76" t="s">
        <v>1122</v>
      </c>
      <c r="B247" s="76" t="s">
        <v>1123</v>
      </c>
      <c r="C247" s="76" t="s">
        <v>1029</v>
      </c>
      <c r="D247" s="203" t="s">
        <v>1030</v>
      </c>
      <c r="E247" s="225">
        <v>576</v>
      </c>
      <c r="F247" s="223">
        <v>607</v>
      </c>
      <c r="G247" s="223">
        <v>581</v>
      </c>
      <c r="H247" s="224">
        <v>532</v>
      </c>
      <c r="I247" s="223">
        <v>60</v>
      </c>
      <c r="J247" s="223">
        <v>493</v>
      </c>
      <c r="K247" s="226">
        <f t="shared" si="49"/>
        <v>0.85590277777777779</v>
      </c>
      <c r="L247" s="230" t="str">
        <f t="shared" si="50"/>
        <v>82.5% - 88.2%</v>
      </c>
      <c r="M247" s="223">
        <v>60</v>
      </c>
      <c r="N247" s="223">
        <v>522</v>
      </c>
      <c r="O247" s="226">
        <f t="shared" si="51"/>
        <v>0.85996705107084015</v>
      </c>
      <c r="P247" s="230" t="str">
        <f t="shared" si="52"/>
        <v>83.0% - 88.5%</v>
      </c>
      <c r="Q247" s="223">
        <v>40</v>
      </c>
      <c r="R247" s="223">
        <v>518</v>
      </c>
      <c r="S247" s="226">
        <f t="shared" si="53"/>
        <v>0.89156626506024095</v>
      </c>
      <c r="T247" s="230" t="str">
        <f t="shared" si="54"/>
        <v>86.4% - 91.4%</v>
      </c>
      <c r="U247" s="223">
        <v>37</v>
      </c>
      <c r="V247" s="223">
        <v>472</v>
      </c>
      <c r="W247" s="226">
        <f t="shared" si="55"/>
        <v>0.88721804511278191</v>
      </c>
      <c r="X247" s="231" t="str">
        <f>IF(ISNUMBER(W247),TEXT(((2*V247)+(1.96^2)-(1.96*((1.96^2)+(4*V247*(100%-W247)))^0.5))/(2*(H247+(1.96^2))),"0.0%")&amp;" - "&amp;TEXT(((2*V247)+(1.96^2)+(1.96*((1.96^2)+(4*V247*(100%-W247)))^0.5))/(2*(H247+(1.96^2))),"0.0%"),"")</f>
        <v>85.8% - 91.1%</v>
      </c>
      <c r="Y247" s="235">
        <v>23</v>
      </c>
      <c r="Z247" s="226">
        <f t="shared" si="57"/>
        <v>3.9930555555555552E-2</v>
      </c>
      <c r="AA247" s="257">
        <v>25</v>
      </c>
      <c r="AB247" s="226">
        <f t="shared" si="58"/>
        <v>4.118616144975288E-2</v>
      </c>
      <c r="AC247" s="76">
        <v>23</v>
      </c>
      <c r="AD247" s="94">
        <f t="shared" si="59"/>
        <v>3.9586919104991396E-2</v>
      </c>
      <c r="AE247" s="76">
        <v>23</v>
      </c>
      <c r="AF247" s="96">
        <f t="shared" si="60"/>
        <v>4.3233082706766915E-2</v>
      </c>
      <c r="AG247" s="410" t="s">
        <v>1124</v>
      </c>
      <c r="AH247" s="133">
        <v>0</v>
      </c>
      <c r="AI247" s="133">
        <v>0</v>
      </c>
      <c r="AJ247" s="133">
        <v>0</v>
      </c>
      <c r="AK247" s="133">
        <v>0</v>
      </c>
      <c r="AL247" s="77"/>
      <c r="AM247" s="77"/>
    </row>
    <row r="248" spans="1:39" x14ac:dyDescent="0.2">
      <c r="D248" s="203"/>
      <c r="E248" s="223"/>
      <c r="F248" s="223"/>
      <c r="G248" s="223"/>
      <c r="H248" s="224"/>
      <c r="I248" s="223"/>
      <c r="J248" s="223"/>
      <c r="K248" s="226"/>
      <c r="L248" s="230" t="str">
        <f t="shared" ref="L248" si="61">IF(ISNUMBER(K248),TEXT(((2*J248)+(1.96^2)-(1.96*((1.96^2)+(4*J248*(100%-K248)))^0.5))/(2*(E248+(1.96^2))),"0.0%")&amp;" - "&amp;TEXT(((2*J248)+(1.96^2)+(1.96*((1.96^2)+(4*J248*(100%-K248)))^0.5))/(2*(E248+(1.96^2))),"0.0%"),"")</f>
        <v/>
      </c>
      <c r="M248" s="223"/>
      <c r="N248" s="223"/>
      <c r="O248" s="226"/>
      <c r="P248" s="230"/>
      <c r="Q248" s="223"/>
      <c r="R248" s="223"/>
      <c r="S248" s="226"/>
      <c r="T248" s="230"/>
      <c r="U248" s="223"/>
      <c r="V248" s="223"/>
      <c r="W248" s="226"/>
      <c r="X248" s="231"/>
      <c r="Y248" s="235"/>
      <c r="Z248" s="226"/>
      <c r="AA248" s="220"/>
      <c r="AB248" s="226"/>
      <c r="AD248" s="94"/>
      <c r="AF248" s="96"/>
      <c r="AG248" s="410"/>
      <c r="AL248" s="77"/>
      <c r="AM248" s="77"/>
    </row>
    <row r="249" spans="1:39" x14ac:dyDescent="0.2">
      <c r="A249" s="76" t="s">
        <v>1396</v>
      </c>
      <c r="B249" s="76" t="s">
        <v>1397</v>
      </c>
      <c r="C249" s="76" t="s">
        <v>1396</v>
      </c>
      <c r="D249" s="203" t="s">
        <v>1398</v>
      </c>
      <c r="E249" s="223">
        <v>243</v>
      </c>
      <c r="F249" s="223">
        <v>298</v>
      </c>
      <c r="G249" s="223">
        <v>288</v>
      </c>
      <c r="H249" s="224">
        <v>220</v>
      </c>
      <c r="I249" s="223">
        <v>31</v>
      </c>
      <c r="J249" s="223">
        <v>200</v>
      </c>
      <c r="K249" s="226">
        <f>J249/E249</f>
        <v>0.82304526748971196</v>
      </c>
      <c r="L249" s="230" t="str">
        <f>IF(ISNUMBER(K249),TEXT(((2*J249)+(1.96^2)-(1.96*((1.96^2)+(4*J249*(100%-K249)))^0.5))/(2*(E249+(1.96^2))),"0.0%")&amp;" - "&amp;TEXT(((2*J249)+(1.96^2)+(1.96*((1.96^2)+(4*J249*(100%-K249)))^0.5))/(2*(E249+(1.96^2))),"0.0%"),"")</f>
        <v>77.0% - 86.6%</v>
      </c>
      <c r="M249" s="223">
        <v>52</v>
      </c>
      <c r="N249" s="223">
        <v>246</v>
      </c>
      <c r="O249" s="226">
        <f>N249/F249</f>
        <v>0.82550335570469802</v>
      </c>
      <c r="P249" s="230" t="str">
        <f>IF(ISNUMBER(O249),TEXT(((2*N249)+(1.96^2)-(1.96*((1.96^2)+(4*N249*(100%-O249)))^0.5))/(2*(F249+(1.96^2))),"0.0%")&amp;" - "&amp;TEXT(((2*N249)+(1.96^2)+(1.96*((1.96^2)+(4*N249*(100%-O249)))^0.5))/(2*(F249+(1.96^2))),"0.0%"),"")</f>
        <v>77.8% - 86.4%</v>
      </c>
      <c r="Q249" s="223">
        <v>48</v>
      </c>
      <c r="R249" s="223">
        <v>237</v>
      </c>
      <c r="S249" s="226">
        <f>R249/G249</f>
        <v>0.82291666666666663</v>
      </c>
      <c r="T249" s="230" t="str">
        <f>IF(ISNUMBER(S249),TEXT(((2*R249)+(1.96^2)-(1.96*((1.96^2)+(4*R249*(100%-S249)))^0.5))/(2*(G249+(1.96^2))),"0.0%")&amp;" - "&amp;TEXT(((2*R249)+(1.96^2)+(1.96*((1.96^2)+(4*R249*(100%-S249)))^0.5))/(2*(G249+(1.96^2))),"0.0%"),"")</f>
        <v>77.5% - 86.3%</v>
      </c>
      <c r="U249" s="223">
        <v>33</v>
      </c>
      <c r="V249" s="223">
        <v>181</v>
      </c>
      <c r="W249" s="226">
        <f>V249/H249</f>
        <v>0.82272727272727275</v>
      </c>
      <c r="X249" s="231" t="e">
        <f>IF(ISNUMBER(W249),TEXT(((2*V249)+(1.96^2)-(1.96*((1.96^2)+(4*V249*(100%-W249)))^0.5))/(2*(H249+(1.96^2))),"0.0%")&amp;" - "&amp;TEXT(((2*V249)+(1.96^2)+(1.96*((1.96^2)+(4*V249*(100%-V249)))^0.5))/(2*(H249+(1.96^2))),"0.0%"),"")</f>
        <v>#NUM!</v>
      </c>
      <c r="Y249" s="235">
        <v>12</v>
      </c>
      <c r="Z249" s="226">
        <f>Y249/E249</f>
        <v>4.9382716049382713E-2</v>
      </c>
      <c r="AA249" s="220">
        <v>0</v>
      </c>
      <c r="AB249" s="226">
        <f>AA249/F249</f>
        <v>0</v>
      </c>
      <c r="AC249" s="76">
        <v>3</v>
      </c>
      <c r="AD249" s="94">
        <f>AC249/G249</f>
        <v>1.0416666666666666E-2</v>
      </c>
      <c r="AE249" s="76">
        <v>6</v>
      </c>
      <c r="AF249" s="96">
        <f>AE249/H249</f>
        <v>2.7272727272727271E-2</v>
      </c>
      <c r="AG249" s="410"/>
      <c r="AL249" s="77"/>
      <c r="AM249" s="77"/>
    </row>
    <row r="250" spans="1:39" x14ac:dyDescent="0.2">
      <c r="A250" s="76" t="s">
        <v>1399</v>
      </c>
      <c r="B250" s="76" t="s">
        <v>1400</v>
      </c>
      <c r="C250" s="76" t="s">
        <v>464</v>
      </c>
      <c r="D250" s="203" t="s">
        <v>1401</v>
      </c>
      <c r="E250" s="223">
        <v>0</v>
      </c>
      <c r="F250" s="223">
        <v>0</v>
      </c>
      <c r="G250" s="223">
        <v>0</v>
      </c>
      <c r="H250" s="224">
        <v>0</v>
      </c>
      <c r="I250" s="223">
        <v>0</v>
      </c>
      <c r="J250" s="223">
        <v>0</v>
      </c>
      <c r="K250" s="226"/>
      <c r="L250" s="230" t="str">
        <f t="shared" ref="L250:L263" si="62">IF(ISNUMBER(K250),TEXT(((2*J250)+(1.96^2)-(1.96*((1.96^2)+(4*J250*(100%-K250)))^0.5))/(2*(E250+(1.96^2))),"0.0%")&amp;" - "&amp;TEXT(((2*J250)+(1.96^2)+(1.96*((1.96^2)+(4*J250*(100%-K250)))^0.5))/(2*(E250+(1.96^2))),"0.0%"),"")</f>
        <v/>
      </c>
      <c r="M250" s="223">
        <v>0</v>
      </c>
      <c r="N250" s="223">
        <v>0</v>
      </c>
      <c r="O250" s="226"/>
      <c r="P250" s="230" t="str">
        <f t="shared" ref="P250:P263" si="63">IF(ISNUMBER(O250),TEXT(((2*N250)+(1.96^2)-(1.96*((1.96^2)+(4*N250*(100%-O250)))^0.5))/(2*(F250+(1.96^2))),"0.0%")&amp;" - "&amp;TEXT(((2*N250)+(1.96^2)+(1.96*((1.96^2)+(4*N250*(100%-O250)))^0.5))/(2*(F250+(1.96^2))),"0.0%"),"")</f>
        <v/>
      </c>
      <c r="Q250" s="223">
        <v>0</v>
      </c>
      <c r="R250" s="223">
        <v>0</v>
      </c>
      <c r="S250" s="226"/>
      <c r="T250" s="230" t="str">
        <f t="shared" ref="T250:T263" si="64">IF(ISNUMBER(S250),TEXT(((2*R250)+(1.96^2)-(1.96*((1.96^2)+(4*R250*(100%-S250)))^0.5))/(2*(G250+(1.96^2))),"0.0%")&amp;" - "&amp;TEXT(((2*R250)+(1.96^2)+(1.96*((1.96^2)+(4*R250*(100%-S250)))^0.5))/(2*(G250+(1.96^2))),"0.0%"),"")</f>
        <v/>
      </c>
      <c r="U250" s="223">
        <v>0</v>
      </c>
      <c r="V250" s="223">
        <v>0</v>
      </c>
      <c r="W250" s="226"/>
      <c r="X250" s="231" t="str">
        <f t="shared" ref="X250:X263" si="65">IF(ISNUMBER(W250),TEXT(((2*V250)+(1.96^2)-(1.96*((1.96^2)+(4*V250*(100%-W250)))^0.5))/(2*(H250+(1.96^2))),"0.0%")&amp;" - "&amp;TEXT(((2*V250)+(1.96^2)+(1.96*((1.96^2)+(4*V250*(100%-V250)))^0.5))/(2*(H250+(1.96^2))),"0.0%"),"")</f>
        <v/>
      </c>
      <c r="Y250" s="235">
        <v>0</v>
      </c>
      <c r="Z250" s="226"/>
      <c r="AA250" s="257">
        <v>0</v>
      </c>
      <c r="AB250" s="226"/>
      <c r="AC250" s="76">
        <v>0</v>
      </c>
      <c r="AD250" s="94"/>
      <c r="AE250" s="76">
        <v>0</v>
      </c>
      <c r="AF250" s="96"/>
      <c r="AG250" s="410"/>
      <c r="AL250" s="77"/>
      <c r="AM250" s="77"/>
    </row>
    <row r="251" spans="1:39" x14ac:dyDescent="0.2">
      <c r="A251" s="76" t="s">
        <v>1402</v>
      </c>
      <c r="B251" s="76" t="s">
        <v>1403</v>
      </c>
      <c r="C251" s="76" t="s">
        <v>519</v>
      </c>
      <c r="D251" s="203" t="s">
        <v>322</v>
      </c>
      <c r="E251" s="223">
        <v>0</v>
      </c>
      <c r="F251" s="223">
        <v>2</v>
      </c>
      <c r="G251" s="223">
        <v>0</v>
      </c>
      <c r="H251" s="224">
        <v>0</v>
      </c>
      <c r="I251" s="223">
        <v>0</v>
      </c>
      <c r="J251" s="223">
        <v>0</v>
      </c>
      <c r="K251" s="226"/>
      <c r="L251" s="230" t="str">
        <f t="shared" si="62"/>
        <v/>
      </c>
      <c r="M251" s="223">
        <v>1</v>
      </c>
      <c r="N251" s="223">
        <v>1</v>
      </c>
      <c r="O251" s="226">
        <f t="shared" ref="O251:O263" si="66">N251/F251</f>
        <v>0.5</v>
      </c>
      <c r="P251" s="230" t="str">
        <f t="shared" si="63"/>
        <v>9.5% - 90.5%</v>
      </c>
      <c r="Q251" s="223">
        <v>0</v>
      </c>
      <c r="R251" s="223">
        <v>0</v>
      </c>
      <c r="S251" s="226"/>
      <c r="T251" s="230" t="str">
        <f t="shared" si="64"/>
        <v/>
      </c>
      <c r="U251" s="223">
        <v>0</v>
      </c>
      <c r="V251" s="223">
        <v>0</v>
      </c>
      <c r="W251" s="226"/>
      <c r="X251" s="231" t="str">
        <f t="shared" si="65"/>
        <v/>
      </c>
      <c r="Y251" s="235">
        <v>0</v>
      </c>
      <c r="Z251" s="226"/>
      <c r="AA251" s="257">
        <v>0</v>
      </c>
      <c r="AB251" s="226">
        <f t="shared" ref="AB251:AB263" si="67">AA251/F251</f>
        <v>0</v>
      </c>
      <c r="AC251" s="76">
        <v>0</v>
      </c>
      <c r="AD251" s="94"/>
      <c r="AE251" s="76">
        <v>0</v>
      </c>
      <c r="AF251" s="96"/>
      <c r="AG251" s="410"/>
      <c r="AL251" s="77"/>
      <c r="AM251" s="77"/>
    </row>
    <row r="252" spans="1:39" x14ac:dyDescent="0.2">
      <c r="A252" s="76" t="s">
        <v>1404</v>
      </c>
      <c r="B252" s="76" t="s">
        <v>1405</v>
      </c>
      <c r="C252" s="76" t="s">
        <v>565</v>
      </c>
      <c r="D252" s="203" t="s">
        <v>1406</v>
      </c>
      <c r="E252" s="223">
        <v>0</v>
      </c>
      <c r="F252" s="223">
        <v>0</v>
      </c>
      <c r="G252" s="223">
        <v>0</v>
      </c>
      <c r="H252" s="224">
        <v>0</v>
      </c>
      <c r="I252" s="223">
        <v>0</v>
      </c>
      <c r="J252" s="223">
        <v>0</v>
      </c>
      <c r="K252" s="226"/>
      <c r="L252" s="230" t="str">
        <f t="shared" si="62"/>
        <v/>
      </c>
      <c r="M252" s="223">
        <v>0</v>
      </c>
      <c r="N252" s="223">
        <v>0</v>
      </c>
      <c r="O252" s="226"/>
      <c r="P252" s="230" t="str">
        <f t="shared" si="63"/>
        <v/>
      </c>
      <c r="Q252" s="223">
        <v>0</v>
      </c>
      <c r="R252" s="223">
        <v>0</v>
      </c>
      <c r="S252" s="226"/>
      <c r="T252" s="230" t="str">
        <f t="shared" si="64"/>
        <v/>
      </c>
      <c r="U252" s="223">
        <v>0</v>
      </c>
      <c r="V252" s="223">
        <v>0</v>
      </c>
      <c r="W252" s="226"/>
      <c r="X252" s="231" t="str">
        <f t="shared" si="65"/>
        <v/>
      </c>
      <c r="Y252" s="235">
        <v>0</v>
      </c>
      <c r="Z252" s="226"/>
      <c r="AA252" s="257">
        <v>0</v>
      </c>
      <c r="AB252" s="226"/>
      <c r="AC252" s="76">
        <v>0</v>
      </c>
      <c r="AD252" s="94"/>
      <c r="AE252" s="76">
        <v>0</v>
      </c>
      <c r="AF252" s="96"/>
      <c r="AG252" s="410"/>
      <c r="AL252" s="77"/>
      <c r="AM252" s="77"/>
    </row>
    <row r="253" spans="1:39" x14ac:dyDescent="0.2">
      <c r="A253" s="76" t="s">
        <v>1407</v>
      </c>
      <c r="B253" s="76" t="s">
        <v>1408</v>
      </c>
      <c r="C253" s="76" t="s">
        <v>634</v>
      </c>
      <c r="D253" s="203" t="s">
        <v>1409</v>
      </c>
      <c r="E253" s="223">
        <v>0</v>
      </c>
      <c r="F253" s="223">
        <v>0</v>
      </c>
      <c r="G253" s="223">
        <v>0</v>
      </c>
      <c r="H253" s="224">
        <v>0</v>
      </c>
      <c r="I253" s="223">
        <v>0</v>
      </c>
      <c r="J253" s="223">
        <v>0</v>
      </c>
      <c r="K253" s="226"/>
      <c r="L253" s="230" t="str">
        <f t="shared" si="62"/>
        <v/>
      </c>
      <c r="M253" s="223">
        <v>0</v>
      </c>
      <c r="N253" s="223">
        <v>0</v>
      </c>
      <c r="O253" s="226"/>
      <c r="P253" s="230" t="str">
        <f t="shared" si="63"/>
        <v/>
      </c>
      <c r="Q253" s="223">
        <v>0</v>
      </c>
      <c r="R253" s="223">
        <v>0</v>
      </c>
      <c r="S253" s="226"/>
      <c r="T253" s="230" t="str">
        <f t="shared" si="64"/>
        <v/>
      </c>
      <c r="U253" s="223">
        <v>0</v>
      </c>
      <c r="V253" s="223">
        <v>0</v>
      </c>
      <c r="W253" s="226"/>
      <c r="X253" s="231" t="str">
        <f t="shared" si="65"/>
        <v/>
      </c>
      <c r="Y253" s="235">
        <v>0</v>
      </c>
      <c r="Z253" s="226"/>
      <c r="AA253" s="257">
        <v>0</v>
      </c>
      <c r="AB253" s="226"/>
      <c r="AC253" s="76">
        <v>0</v>
      </c>
      <c r="AD253" s="94"/>
      <c r="AE253" s="76">
        <v>0</v>
      </c>
      <c r="AF253" s="96"/>
      <c r="AG253" s="410"/>
      <c r="AL253" s="77"/>
      <c r="AM253" s="77"/>
    </row>
    <row r="254" spans="1:39" x14ac:dyDescent="0.2">
      <c r="A254" s="76" t="s">
        <v>1410</v>
      </c>
      <c r="B254" s="76" t="s">
        <v>1411</v>
      </c>
      <c r="C254" s="76" t="s">
        <v>712</v>
      </c>
      <c r="D254" s="203" t="s">
        <v>1412</v>
      </c>
      <c r="E254" s="223">
        <v>0</v>
      </c>
      <c r="F254" s="223">
        <v>0</v>
      </c>
      <c r="G254" s="223">
        <v>0</v>
      </c>
      <c r="H254" s="224">
        <v>0</v>
      </c>
      <c r="I254" s="223">
        <v>0</v>
      </c>
      <c r="J254" s="223">
        <v>0</v>
      </c>
      <c r="K254" s="226"/>
      <c r="L254" s="230" t="str">
        <f t="shared" si="62"/>
        <v/>
      </c>
      <c r="M254" s="223">
        <v>0</v>
      </c>
      <c r="N254" s="223">
        <v>0</v>
      </c>
      <c r="O254" s="226"/>
      <c r="P254" s="230" t="str">
        <f t="shared" si="63"/>
        <v/>
      </c>
      <c r="Q254" s="223">
        <v>0</v>
      </c>
      <c r="R254" s="223">
        <v>0</v>
      </c>
      <c r="S254" s="226"/>
      <c r="T254" s="230" t="str">
        <f t="shared" si="64"/>
        <v/>
      </c>
      <c r="U254" s="223">
        <v>0</v>
      </c>
      <c r="V254" s="223">
        <v>0</v>
      </c>
      <c r="W254" s="226"/>
      <c r="X254" s="231" t="str">
        <f t="shared" si="65"/>
        <v/>
      </c>
      <c r="Y254" s="235">
        <v>0</v>
      </c>
      <c r="Z254" s="226"/>
      <c r="AA254" s="257">
        <v>0</v>
      </c>
      <c r="AB254" s="226"/>
      <c r="AC254" s="76">
        <v>0</v>
      </c>
      <c r="AD254" s="94"/>
      <c r="AE254" s="76">
        <v>0</v>
      </c>
      <c r="AF254" s="96"/>
      <c r="AG254" s="410"/>
      <c r="AL254" s="77"/>
      <c r="AM254" s="77"/>
    </row>
    <row r="255" spans="1:39" x14ac:dyDescent="0.2">
      <c r="A255" s="76" t="s">
        <v>1413</v>
      </c>
      <c r="B255" s="76" t="s">
        <v>1414</v>
      </c>
      <c r="C255" s="76" t="s">
        <v>744</v>
      </c>
      <c r="D255" s="203" t="s">
        <v>1415</v>
      </c>
      <c r="E255" s="223">
        <v>2</v>
      </c>
      <c r="F255" s="223">
        <v>0</v>
      </c>
      <c r="G255" s="223">
        <v>4</v>
      </c>
      <c r="H255" s="224">
        <v>1</v>
      </c>
      <c r="I255" s="223">
        <v>2</v>
      </c>
      <c r="J255" s="223">
        <v>0</v>
      </c>
      <c r="K255" s="226">
        <f t="shared" ref="K255" si="68">J255/E255</f>
        <v>0</v>
      </c>
      <c r="L255" s="230" t="str">
        <f t="shared" si="62"/>
        <v>0.0% - 65.8%</v>
      </c>
      <c r="M255" s="223">
        <v>0</v>
      </c>
      <c r="N255" s="223">
        <v>0</v>
      </c>
      <c r="O255" s="226"/>
      <c r="P255" s="230" t="str">
        <f t="shared" si="63"/>
        <v/>
      </c>
      <c r="Q255" s="223">
        <v>2</v>
      </c>
      <c r="R255" s="223">
        <v>2</v>
      </c>
      <c r="S255" s="226">
        <f t="shared" ref="S255:S263" si="69">R255/G255</f>
        <v>0.5</v>
      </c>
      <c r="T255" s="230" t="str">
        <f t="shared" si="64"/>
        <v>15.0% - 85.0%</v>
      </c>
      <c r="U255" s="223">
        <v>0</v>
      </c>
      <c r="V255" s="223">
        <v>0</v>
      </c>
      <c r="W255" s="226"/>
      <c r="X255" s="231" t="str">
        <f t="shared" si="65"/>
        <v/>
      </c>
      <c r="Y255" s="235">
        <v>0</v>
      </c>
      <c r="Z255" s="226">
        <f t="shared" ref="Z255" si="70">Y255/E255</f>
        <v>0</v>
      </c>
      <c r="AA255" s="257">
        <v>0</v>
      </c>
      <c r="AB255" s="226"/>
      <c r="AC255" s="76">
        <v>0</v>
      </c>
      <c r="AD255" s="94">
        <f t="shared" ref="AD255:AD263" si="71">AC255/G255</f>
        <v>0</v>
      </c>
      <c r="AE255" s="76">
        <v>1</v>
      </c>
      <c r="AF255" s="96">
        <f t="shared" ref="AF255:AF263" si="72">AE255/H255</f>
        <v>1</v>
      </c>
      <c r="AG255" s="410"/>
      <c r="AL255" s="77"/>
      <c r="AM255" s="77"/>
    </row>
    <row r="256" spans="1:39" x14ac:dyDescent="0.2">
      <c r="A256" s="76" t="s">
        <v>1416</v>
      </c>
      <c r="B256" s="76" t="s">
        <v>1417</v>
      </c>
      <c r="C256" s="76" t="s">
        <v>839</v>
      </c>
      <c r="D256" s="203" t="s">
        <v>1418</v>
      </c>
      <c r="E256" s="223">
        <v>0</v>
      </c>
      <c r="F256" s="223">
        <v>0</v>
      </c>
      <c r="G256" s="223">
        <v>0</v>
      </c>
      <c r="H256" s="224">
        <v>0</v>
      </c>
      <c r="I256" s="223">
        <v>0</v>
      </c>
      <c r="J256" s="223">
        <v>0</v>
      </c>
      <c r="K256" s="226"/>
      <c r="L256" s="230" t="str">
        <f t="shared" si="62"/>
        <v/>
      </c>
      <c r="M256" s="223">
        <v>0</v>
      </c>
      <c r="N256" s="223">
        <v>0</v>
      </c>
      <c r="O256" s="226"/>
      <c r="P256" s="230" t="str">
        <f t="shared" si="63"/>
        <v/>
      </c>
      <c r="Q256" s="223">
        <v>0</v>
      </c>
      <c r="R256" s="223">
        <v>0</v>
      </c>
      <c r="S256" s="226"/>
      <c r="T256" s="230" t="str">
        <f t="shared" si="64"/>
        <v/>
      </c>
      <c r="U256" s="223">
        <v>0</v>
      </c>
      <c r="V256" s="223">
        <v>0</v>
      </c>
      <c r="W256" s="226"/>
      <c r="X256" s="231" t="str">
        <f t="shared" si="65"/>
        <v/>
      </c>
      <c r="Y256" s="235">
        <v>0</v>
      </c>
      <c r="Z256" s="226"/>
      <c r="AA256" s="257">
        <v>0</v>
      </c>
      <c r="AB256" s="226"/>
      <c r="AC256" s="76">
        <v>0</v>
      </c>
      <c r="AD256" s="94"/>
      <c r="AE256" s="76">
        <v>0</v>
      </c>
      <c r="AF256" s="96"/>
      <c r="AG256" s="410"/>
      <c r="AL256" s="77"/>
      <c r="AM256" s="77"/>
    </row>
    <row r="257" spans="1:39" x14ac:dyDescent="0.2">
      <c r="A257" s="76" t="s">
        <v>1419</v>
      </c>
      <c r="B257" s="76" t="s">
        <v>1420</v>
      </c>
      <c r="C257" s="76" t="s">
        <v>1029</v>
      </c>
      <c r="D257" s="203" t="s">
        <v>1421</v>
      </c>
      <c r="E257" s="223">
        <v>0</v>
      </c>
      <c r="F257" s="223">
        <v>0</v>
      </c>
      <c r="G257" s="223">
        <v>0</v>
      </c>
      <c r="H257" s="224">
        <v>0</v>
      </c>
      <c r="I257" s="223">
        <v>0</v>
      </c>
      <c r="J257" s="223">
        <v>0</v>
      </c>
      <c r="K257" s="226"/>
      <c r="L257" s="230" t="str">
        <f t="shared" si="62"/>
        <v/>
      </c>
      <c r="M257" s="223">
        <v>0</v>
      </c>
      <c r="N257" s="223">
        <v>0</v>
      </c>
      <c r="O257" s="226"/>
      <c r="P257" s="230" t="str">
        <f t="shared" si="63"/>
        <v/>
      </c>
      <c r="Q257" s="223">
        <v>0</v>
      </c>
      <c r="R257" s="223">
        <v>0</v>
      </c>
      <c r="S257" s="226"/>
      <c r="T257" s="230" t="str">
        <f t="shared" si="64"/>
        <v/>
      </c>
      <c r="U257" s="223">
        <v>0</v>
      </c>
      <c r="V257" s="223">
        <v>0</v>
      </c>
      <c r="W257" s="226"/>
      <c r="X257" s="231" t="str">
        <f t="shared" si="65"/>
        <v/>
      </c>
      <c r="Y257" s="235">
        <v>0</v>
      </c>
      <c r="Z257" s="226"/>
      <c r="AA257" s="257">
        <v>0</v>
      </c>
      <c r="AB257" s="226"/>
      <c r="AC257" s="76">
        <v>0</v>
      </c>
      <c r="AD257" s="94"/>
      <c r="AE257" s="76">
        <v>0</v>
      </c>
      <c r="AF257" s="96"/>
      <c r="AG257" s="410"/>
      <c r="AL257" s="77"/>
      <c r="AM257" s="77"/>
    </row>
    <row r="258" spans="1:39" x14ac:dyDescent="0.2">
      <c r="A258" s="76" t="s">
        <v>1422</v>
      </c>
      <c r="B258" s="76" t="s">
        <v>1423</v>
      </c>
      <c r="C258" s="76" t="s">
        <v>1029</v>
      </c>
      <c r="D258" s="203" t="s">
        <v>1421</v>
      </c>
      <c r="E258" s="223">
        <v>0</v>
      </c>
      <c r="F258" s="223">
        <v>0</v>
      </c>
      <c r="G258" s="223">
        <v>0</v>
      </c>
      <c r="H258" s="224">
        <v>0</v>
      </c>
      <c r="I258" s="223">
        <v>0</v>
      </c>
      <c r="J258" s="223">
        <v>0</v>
      </c>
      <c r="K258" s="226"/>
      <c r="L258" s="230" t="str">
        <f t="shared" si="62"/>
        <v/>
      </c>
      <c r="M258" s="223">
        <v>0</v>
      </c>
      <c r="N258" s="223">
        <v>0</v>
      </c>
      <c r="O258" s="226"/>
      <c r="P258" s="230" t="str">
        <f t="shared" si="63"/>
        <v/>
      </c>
      <c r="Q258" s="223">
        <v>0</v>
      </c>
      <c r="R258" s="223">
        <v>0</v>
      </c>
      <c r="S258" s="226"/>
      <c r="T258" s="230" t="str">
        <f t="shared" si="64"/>
        <v/>
      </c>
      <c r="U258" s="223">
        <v>0</v>
      </c>
      <c r="V258" s="223">
        <v>0</v>
      </c>
      <c r="W258" s="226"/>
      <c r="X258" s="231" t="str">
        <f t="shared" si="65"/>
        <v/>
      </c>
      <c r="Y258" s="235">
        <v>0</v>
      </c>
      <c r="Z258" s="226"/>
      <c r="AA258" s="389">
        <v>0</v>
      </c>
      <c r="AB258" s="226"/>
      <c r="AC258" s="76">
        <v>0</v>
      </c>
      <c r="AD258" s="94"/>
      <c r="AE258" s="76">
        <v>0</v>
      </c>
      <c r="AF258" s="96"/>
      <c r="AG258" s="410"/>
      <c r="AL258" s="77"/>
      <c r="AM258" s="77"/>
    </row>
    <row r="259" spans="1:39" x14ac:dyDescent="0.2">
      <c r="A259" s="76" t="s">
        <v>1424</v>
      </c>
      <c r="B259" s="76" t="s">
        <v>1425</v>
      </c>
      <c r="C259" s="76" t="s">
        <v>879</v>
      </c>
      <c r="D259" s="203" t="s">
        <v>1426</v>
      </c>
      <c r="E259" s="223">
        <v>0</v>
      </c>
      <c r="F259" s="223">
        <v>0</v>
      </c>
      <c r="G259" s="223">
        <v>0</v>
      </c>
      <c r="H259" s="224">
        <v>0</v>
      </c>
      <c r="I259" s="223">
        <v>0</v>
      </c>
      <c r="J259" s="223">
        <v>0</v>
      </c>
      <c r="K259" s="226"/>
      <c r="L259" s="230" t="str">
        <f t="shared" si="62"/>
        <v/>
      </c>
      <c r="M259" s="223">
        <v>0</v>
      </c>
      <c r="N259" s="223">
        <v>0</v>
      </c>
      <c r="O259" s="226"/>
      <c r="P259" s="230" t="str">
        <f t="shared" si="63"/>
        <v/>
      </c>
      <c r="Q259" s="223">
        <v>0</v>
      </c>
      <c r="R259" s="223">
        <v>0</v>
      </c>
      <c r="S259" s="226"/>
      <c r="T259" s="230" t="str">
        <f t="shared" si="64"/>
        <v/>
      </c>
      <c r="U259" s="223">
        <v>0</v>
      </c>
      <c r="V259" s="223">
        <v>0</v>
      </c>
      <c r="W259" s="226"/>
      <c r="X259" s="231" t="str">
        <f t="shared" si="65"/>
        <v/>
      </c>
      <c r="Y259" s="235">
        <v>0</v>
      </c>
      <c r="Z259" s="226"/>
      <c r="AA259" s="389">
        <v>0</v>
      </c>
      <c r="AB259" s="226"/>
      <c r="AC259" s="76">
        <v>0</v>
      </c>
      <c r="AD259" s="94"/>
      <c r="AE259" s="76">
        <v>0</v>
      </c>
      <c r="AF259" s="96"/>
      <c r="AG259" s="410"/>
      <c r="AL259" s="77"/>
      <c r="AM259" s="77"/>
    </row>
    <row r="260" spans="1:39" x14ac:dyDescent="0.2">
      <c r="A260" s="76" t="s">
        <v>1427</v>
      </c>
      <c r="B260" s="76" t="s">
        <v>1428</v>
      </c>
      <c r="C260" s="76" t="s">
        <v>904</v>
      </c>
      <c r="D260" s="203" t="s">
        <v>1429</v>
      </c>
      <c r="E260" s="223">
        <v>0</v>
      </c>
      <c r="F260" s="223">
        <v>0</v>
      </c>
      <c r="G260" s="223">
        <v>0</v>
      </c>
      <c r="H260" s="224">
        <v>0</v>
      </c>
      <c r="I260" s="223">
        <v>0</v>
      </c>
      <c r="J260" s="223">
        <v>0</v>
      </c>
      <c r="K260" s="226"/>
      <c r="L260" s="230" t="str">
        <f t="shared" si="62"/>
        <v/>
      </c>
      <c r="M260" s="223">
        <v>0</v>
      </c>
      <c r="N260" s="223">
        <v>0</v>
      </c>
      <c r="O260" s="226"/>
      <c r="P260" s="230" t="str">
        <f t="shared" si="63"/>
        <v/>
      </c>
      <c r="Q260" s="223">
        <v>0</v>
      </c>
      <c r="R260" s="223">
        <v>0</v>
      </c>
      <c r="S260" s="226"/>
      <c r="T260" s="230" t="str">
        <f t="shared" si="64"/>
        <v/>
      </c>
      <c r="U260" s="223">
        <v>0</v>
      </c>
      <c r="V260" s="223">
        <v>0</v>
      </c>
      <c r="W260" s="226"/>
      <c r="X260" s="231" t="str">
        <f t="shared" si="65"/>
        <v/>
      </c>
      <c r="Y260" s="235">
        <v>0</v>
      </c>
      <c r="Z260" s="226"/>
      <c r="AA260" s="389">
        <v>0</v>
      </c>
      <c r="AB260" s="226"/>
      <c r="AC260" s="76">
        <v>0</v>
      </c>
      <c r="AD260" s="94"/>
      <c r="AE260" s="76">
        <v>0</v>
      </c>
      <c r="AF260" s="96"/>
      <c r="AG260" s="410"/>
      <c r="AL260" s="77"/>
      <c r="AM260" s="77"/>
    </row>
    <row r="261" spans="1:39" x14ac:dyDescent="0.2">
      <c r="A261" s="76" t="s">
        <v>1430</v>
      </c>
      <c r="B261" s="76" t="s">
        <v>1431</v>
      </c>
      <c r="C261" s="76" t="s">
        <v>968</v>
      </c>
      <c r="D261" s="203" t="s">
        <v>1432</v>
      </c>
      <c r="E261" s="223">
        <v>0</v>
      </c>
      <c r="F261" s="223">
        <v>0</v>
      </c>
      <c r="G261" s="223">
        <v>0</v>
      </c>
      <c r="H261" s="224">
        <v>0</v>
      </c>
      <c r="I261" s="223">
        <v>0</v>
      </c>
      <c r="J261" s="223">
        <v>0</v>
      </c>
      <c r="K261" s="226"/>
      <c r="L261" s="230" t="str">
        <f t="shared" si="62"/>
        <v/>
      </c>
      <c r="M261" s="223">
        <v>0</v>
      </c>
      <c r="N261" s="223">
        <v>0</v>
      </c>
      <c r="O261" s="226"/>
      <c r="P261" s="230" t="str">
        <f t="shared" si="63"/>
        <v/>
      </c>
      <c r="Q261" s="223">
        <v>0</v>
      </c>
      <c r="R261" s="223">
        <v>0</v>
      </c>
      <c r="S261" s="226"/>
      <c r="T261" s="230" t="str">
        <f t="shared" si="64"/>
        <v/>
      </c>
      <c r="U261" s="223">
        <v>0</v>
      </c>
      <c r="V261" s="223">
        <v>0</v>
      </c>
      <c r="W261" s="226"/>
      <c r="X261" s="231" t="str">
        <f t="shared" si="65"/>
        <v/>
      </c>
      <c r="Y261" s="235">
        <v>0</v>
      </c>
      <c r="Z261" s="226"/>
      <c r="AA261" s="389">
        <v>0</v>
      </c>
      <c r="AB261" s="226"/>
      <c r="AC261" s="76">
        <v>0</v>
      </c>
      <c r="AD261" s="94"/>
      <c r="AE261" s="76">
        <v>0</v>
      </c>
      <c r="AF261" s="96"/>
      <c r="AG261" s="410"/>
      <c r="AL261" s="77"/>
      <c r="AM261" s="77"/>
    </row>
    <row r="262" spans="1:39" x14ac:dyDescent="0.2">
      <c r="A262" s="76" t="s">
        <v>1433</v>
      </c>
      <c r="B262" s="76" t="s">
        <v>1435</v>
      </c>
      <c r="C262" s="76" t="s">
        <v>816</v>
      </c>
      <c r="D262" s="203" t="s">
        <v>1186</v>
      </c>
      <c r="E262" s="223">
        <v>0</v>
      </c>
      <c r="F262" s="223">
        <v>0</v>
      </c>
      <c r="G262" s="223">
        <v>0</v>
      </c>
      <c r="H262" s="224">
        <v>0</v>
      </c>
      <c r="I262" s="223">
        <v>0</v>
      </c>
      <c r="J262" s="223">
        <v>0</v>
      </c>
      <c r="K262" s="226"/>
      <c r="L262" s="230" t="str">
        <f t="shared" si="62"/>
        <v/>
      </c>
      <c r="M262" s="223">
        <v>0</v>
      </c>
      <c r="N262" s="223">
        <v>0</v>
      </c>
      <c r="O262" s="226"/>
      <c r="P262" s="230" t="str">
        <f t="shared" si="63"/>
        <v/>
      </c>
      <c r="Q262" s="223">
        <v>0</v>
      </c>
      <c r="R262" s="223">
        <v>0</v>
      </c>
      <c r="S262" s="226"/>
      <c r="T262" s="230" t="str">
        <f t="shared" si="64"/>
        <v/>
      </c>
      <c r="U262" s="223">
        <v>0</v>
      </c>
      <c r="V262" s="223">
        <v>0</v>
      </c>
      <c r="W262" s="226"/>
      <c r="X262" s="231" t="str">
        <f t="shared" si="65"/>
        <v/>
      </c>
      <c r="Y262" s="235">
        <v>0</v>
      </c>
      <c r="Z262" s="226"/>
      <c r="AA262" s="389">
        <v>0</v>
      </c>
      <c r="AB262" s="226"/>
      <c r="AC262" s="76">
        <v>0</v>
      </c>
      <c r="AD262" s="94"/>
      <c r="AE262" s="76">
        <v>0</v>
      </c>
      <c r="AF262" s="96"/>
      <c r="AG262" s="410"/>
      <c r="AL262" s="77"/>
      <c r="AM262" s="77"/>
    </row>
    <row r="263" spans="1:39" x14ac:dyDescent="0.2">
      <c r="A263" s="97" t="s">
        <v>1434</v>
      </c>
      <c r="B263" s="97" t="s">
        <v>1436</v>
      </c>
      <c r="C263" s="97" t="s">
        <v>1029</v>
      </c>
      <c r="D263" s="204" t="s">
        <v>1421</v>
      </c>
      <c r="E263" s="227">
        <v>0</v>
      </c>
      <c r="F263" s="227">
        <v>1</v>
      </c>
      <c r="G263" s="227">
        <v>2</v>
      </c>
      <c r="H263" s="390">
        <v>1</v>
      </c>
      <c r="I263" s="228">
        <v>0</v>
      </c>
      <c r="J263" s="227">
        <v>0</v>
      </c>
      <c r="K263" s="229"/>
      <c r="L263" s="232" t="str">
        <f t="shared" si="62"/>
        <v/>
      </c>
      <c r="M263" s="227">
        <v>1</v>
      </c>
      <c r="N263" s="227">
        <v>0</v>
      </c>
      <c r="O263" s="229">
        <f t="shared" si="66"/>
        <v>0</v>
      </c>
      <c r="P263" s="232" t="str">
        <f t="shared" si="63"/>
        <v>0.0% - 79.3%</v>
      </c>
      <c r="Q263" s="227">
        <v>2</v>
      </c>
      <c r="R263" s="227">
        <v>0</v>
      </c>
      <c r="S263" s="229">
        <f t="shared" si="69"/>
        <v>0</v>
      </c>
      <c r="T263" s="232" t="str">
        <f t="shared" si="64"/>
        <v>0.0% - 65.8%</v>
      </c>
      <c r="U263" s="227">
        <v>0</v>
      </c>
      <c r="V263" s="227">
        <v>1</v>
      </c>
      <c r="W263" s="229">
        <f t="shared" ref="W263" si="73">V263/H263</f>
        <v>1</v>
      </c>
      <c r="X263" s="233" t="str">
        <f t="shared" si="65"/>
        <v>20.7% - 100.0%</v>
      </c>
      <c r="Y263" s="236">
        <v>0</v>
      </c>
      <c r="Z263" s="229"/>
      <c r="AA263" s="184">
        <v>0</v>
      </c>
      <c r="AB263" s="229">
        <f t="shared" si="67"/>
        <v>0</v>
      </c>
      <c r="AC263" s="97">
        <v>0</v>
      </c>
      <c r="AD263" s="98">
        <f t="shared" si="71"/>
        <v>0</v>
      </c>
      <c r="AE263" s="97">
        <v>0</v>
      </c>
      <c r="AF263" s="99">
        <f t="shared" si="72"/>
        <v>0</v>
      </c>
      <c r="AG263" s="410"/>
      <c r="AL263" s="77"/>
      <c r="AM263" s="77"/>
    </row>
    <row r="264" spans="1:39" x14ac:dyDescent="0.2">
      <c r="E264" s="93"/>
      <c r="F264" s="93"/>
      <c r="G264" s="93"/>
      <c r="H264" s="93"/>
      <c r="I264" s="93"/>
      <c r="J264" s="93"/>
      <c r="K264" s="94"/>
      <c r="L264" s="95"/>
      <c r="M264" s="93"/>
      <c r="N264" s="93"/>
      <c r="O264" s="94"/>
      <c r="P264" s="95"/>
      <c r="Q264" s="93"/>
      <c r="R264" s="93"/>
      <c r="S264" s="94"/>
      <c r="T264" s="95"/>
      <c r="U264" s="93"/>
      <c r="V264" s="93"/>
      <c r="W264" s="94"/>
      <c r="X264" s="95"/>
      <c r="Y264" s="202"/>
      <c r="Z264" s="94"/>
      <c r="AB264" s="94"/>
      <c r="AD264" s="94"/>
      <c r="AF264" s="94"/>
      <c r="AG264" s="410"/>
      <c r="AL264" s="77"/>
      <c r="AM264" s="77"/>
    </row>
    <row r="265" spans="1:39" x14ac:dyDescent="0.2">
      <c r="E265" s="93"/>
      <c r="F265" s="93"/>
      <c r="G265" s="93"/>
      <c r="H265" s="93"/>
      <c r="I265" s="93"/>
      <c r="J265" s="93"/>
      <c r="K265" s="94"/>
      <c r="L265" s="95"/>
      <c r="M265" s="93"/>
      <c r="N265" s="93"/>
      <c r="O265" s="94"/>
      <c r="P265" s="95"/>
      <c r="Q265" s="93"/>
      <c r="R265" s="93"/>
      <c r="S265" s="94"/>
      <c r="T265" s="95"/>
      <c r="U265" s="93"/>
      <c r="V265" s="93"/>
      <c r="W265" s="94"/>
      <c r="X265" s="95"/>
      <c r="Y265" s="202"/>
      <c r="Z265" s="94"/>
      <c r="AB265" s="94"/>
      <c r="AD265" s="94"/>
      <c r="AF265" s="94"/>
      <c r="AG265" s="410"/>
      <c r="AL265" s="77"/>
      <c r="AM265" s="77"/>
    </row>
    <row r="266" spans="1:39" x14ac:dyDescent="0.2">
      <c r="E266" s="93"/>
      <c r="F266" s="93"/>
      <c r="G266" s="93"/>
      <c r="H266" s="93"/>
      <c r="I266" s="93"/>
      <c r="J266" s="93"/>
      <c r="K266" s="94"/>
      <c r="L266" s="95"/>
      <c r="M266" s="93"/>
      <c r="N266" s="93"/>
      <c r="O266" s="94"/>
      <c r="P266" s="95"/>
      <c r="Q266" s="93"/>
      <c r="R266" s="93"/>
      <c r="S266" s="94"/>
      <c r="T266" s="95"/>
      <c r="U266" s="93"/>
      <c r="V266" s="93"/>
      <c r="W266" s="94"/>
      <c r="X266" s="95"/>
      <c r="Y266" s="202"/>
      <c r="Z266" s="94"/>
      <c r="AB266" s="94"/>
      <c r="AD266" s="94"/>
      <c r="AF266" s="94"/>
      <c r="AG266" s="410"/>
      <c r="AL266" s="77"/>
      <c r="AM266" s="77"/>
    </row>
    <row r="267" spans="1:39" x14ac:dyDescent="0.2">
      <c r="E267" s="100"/>
      <c r="F267" s="100"/>
      <c r="G267" s="100"/>
      <c r="H267" s="100"/>
      <c r="I267" s="100"/>
      <c r="J267" s="100"/>
      <c r="K267" s="172"/>
      <c r="L267" s="100"/>
      <c r="M267" s="100"/>
      <c r="N267" s="100"/>
      <c r="O267" s="172"/>
      <c r="P267" s="100"/>
      <c r="Q267" s="100"/>
      <c r="R267" s="100"/>
      <c r="S267" s="172"/>
      <c r="T267" s="100"/>
      <c r="U267" s="100"/>
      <c r="V267" s="100"/>
      <c r="W267" s="172"/>
      <c r="X267" s="100"/>
      <c r="Y267" s="100"/>
      <c r="Z267" s="172"/>
      <c r="AA267" s="100"/>
      <c r="AB267" s="172"/>
      <c r="AC267" s="100"/>
      <c r="AD267" s="172"/>
      <c r="AE267" s="100"/>
      <c r="AF267" s="172"/>
      <c r="AG267" s="410"/>
      <c r="AL267" s="77"/>
      <c r="AM267" s="77"/>
    </row>
    <row r="268" spans="1:39" x14ac:dyDescent="0.2">
      <c r="A268" s="57" t="s">
        <v>42</v>
      </c>
      <c r="H268" s="101"/>
      <c r="I268" s="101"/>
      <c r="J268" s="101"/>
      <c r="K268" s="173"/>
      <c r="L268" s="101"/>
      <c r="M268" s="101"/>
      <c r="N268" s="101"/>
      <c r="O268" s="173"/>
      <c r="P268" s="101"/>
      <c r="Q268" s="101"/>
      <c r="R268" s="101"/>
      <c r="S268" s="173"/>
      <c r="T268" s="101"/>
      <c r="U268" s="101"/>
      <c r="V268" s="101"/>
      <c r="W268" s="173"/>
      <c r="AG268" s="410"/>
      <c r="AL268" s="77"/>
      <c r="AM268" s="77"/>
    </row>
    <row r="269" spans="1:39" x14ac:dyDescent="0.2">
      <c r="A269" s="93"/>
      <c r="B269" s="102" t="s">
        <v>293</v>
      </c>
      <c r="H269" s="101"/>
      <c r="I269" s="101"/>
      <c r="J269" s="101"/>
      <c r="K269" s="173"/>
      <c r="L269" s="101"/>
      <c r="M269" s="101"/>
      <c r="N269" s="101"/>
      <c r="O269" s="173"/>
      <c r="P269" s="101"/>
      <c r="Q269" s="101"/>
      <c r="R269" s="101"/>
      <c r="S269" s="173"/>
      <c r="T269" s="101"/>
      <c r="U269" s="101"/>
      <c r="V269" s="101"/>
      <c r="W269" s="173"/>
      <c r="AD269" s="174">
        <v>1</v>
      </c>
      <c r="AG269" s="410"/>
      <c r="AL269" s="77"/>
      <c r="AM269" s="77"/>
    </row>
    <row r="270" spans="1:39" x14ac:dyDescent="0.2">
      <c r="A270" s="77"/>
      <c r="B270" s="102" t="s">
        <v>294</v>
      </c>
      <c r="H270" s="101"/>
      <c r="I270" s="101"/>
      <c r="J270" s="101"/>
      <c r="K270" s="173"/>
      <c r="L270" s="101"/>
      <c r="M270" s="101"/>
      <c r="N270" s="101"/>
      <c r="O270" s="173"/>
      <c r="P270" s="101"/>
      <c r="Q270" s="101"/>
      <c r="R270" s="101"/>
      <c r="S270" s="173"/>
      <c r="T270" s="101"/>
      <c r="U270" s="101"/>
      <c r="V270" s="101"/>
      <c r="W270" s="173"/>
      <c r="X270" s="197"/>
      <c r="AG270" s="410"/>
      <c r="AL270" s="77"/>
      <c r="AM270" s="77"/>
    </row>
    <row r="271" spans="1:39" x14ac:dyDescent="0.2">
      <c r="A271" s="109"/>
      <c r="B271" s="102" t="s">
        <v>295</v>
      </c>
      <c r="H271" s="101"/>
      <c r="I271" s="101"/>
      <c r="J271" s="101"/>
      <c r="K271" s="173"/>
      <c r="L271" s="101"/>
      <c r="M271" s="101"/>
      <c r="N271" s="101"/>
      <c r="O271" s="173"/>
      <c r="P271" s="101"/>
      <c r="Q271" s="101"/>
      <c r="R271" s="101"/>
      <c r="S271" s="173"/>
      <c r="T271" s="101"/>
      <c r="U271" s="101"/>
      <c r="V271" s="101"/>
      <c r="W271" s="173"/>
      <c r="X271" s="197"/>
      <c r="AG271" s="410"/>
      <c r="AL271" s="77"/>
      <c r="AM271" s="77"/>
    </row>
    <row r="272" spans="1:39" x14ac:dyDescent="0.2">
      <c r="A272" s="77"/>
      <c r="B272" s="111" t="s">
        <v>1382</v>
      </c>
      <c r="H272" s="101"/>
      <c r="I272" s="101"/>
      <c r="J272" s="101"/>
      <c r="K272" s="173"/>
      <c r="L272" s="101"/>
      <c r="M272" s="101"/>
      <c r="N272" s="101"/>
      <c r="O272" s="173"/>
      <c r="P272" s="101"/>
      <c r="Q272" s="101"/>
      <c r="R272" s="101"/>
      <c r="S272" s="173"/>
      <c r="T272" s="101"/>
      <c r="U272" s="101"/>
      <c r="V272" s="101"/>
      <c r="W272" s="173"/>
      <c r="X272" s="197"/>
      <c r="AG272" s="410"/>
      <c r="AL272" s="77"/>
      <c r="AM272" s="77"/>
    </row>
    <row r="275" spans="5:31" x14ac:dyDescent="0.2">
      <c r="E275" s="93"/>
      <c r="F275" s="93"/>
      <c r="G275" s="93"/>
      <c r="H275" s="93"/>
      <c r="I275" s="93"/>
      <c r="J275" s="93"/>
      <c r="L275" s="93"/>
      <c r="M275" s="93"/>
      <c r="N275" s="93"/>
      <c r="P275" s="93"/>
      <c r="Q275" s="93"/>
      <c r="R275" s="93"/>
      <c r="T275" s="93"/>
      <c r="U275" s="93"/>
      <c r="V275" s="93"/>
      <c r="X275" s="93"/>
      <c r="Y275" s="93"/>
      <c r="AA275" s="93"/>
      <c r="AC275" s="93"/>
      <c r="AE275" s="93"/>
    </row>
  </sheetData>
  <mergeCells count="11">
    <mergeCell ref="AE7:AF7"/>
    <mergeCell ref="E6:H6"/>
    <mergeCell ref="I6:X6"/>
    <mergeCell ref="Y6:AF6"/>
    <mergeCell ref="I7:L7"/>
    <mergeCell ref="M7:P7"/>
    <mergeCell ref="Q7:T7"/>
    <mergeCell ref="U7:X7"/>
    <mergeCell ref="Y7:Z7"/>
    <mergeCell ref="AA7:AB7"/>
    <mergeCell ref="AC7:AD7"/>
  </mergeCells>
  <conditionalFormatting sqref="F267:F398 E9:F266 G9:H398">
    <cfRule type="expression" dxfId="114" priority="6" stopIfTrue="1">
      <formula>AH9=1</formula>
    </cfRule>
  </conditionalFormatting>
  <conditionalFormatting sqref="A269">
    <cfRule type="expression" dxfId="113" priority="2" stopIfTrue="1">
      <formula>AD269=1</formula>
    </cfRule>
  </conditionalFormatting>
  <conditionalFormatting sqref="I9">
    <cfRule type="expression" dxfId="112" priority="1" stopIfTrue="1">
      <formula>AL9=1</formula>
    </cfRule>
  </conditionalFormatting>
  <conditionalFormatting sqref="Z9:Z263 AB9:AB263 AD9:AD263 AF9:AF263">
    <cfRule type="cellIs" dxfId="111" priority="4" stopIfTrue="1" operator="lessThan">
      <formula>0</formula>
    </cfRule>
    <cfRule type="cellIs" dxfId="110" priority="5" stopIfTrue="1" operator="greaterThan">
      <formula>0.05</formula>
    </cfRule>
  </conditionalFormatting>
  <printOptions horizontalCentered="1"/>
  <pageMargins left="0.39370078740157483" right="0.39370078740157483" top="0.39370078740157483" bottom="0.59055118110236227" header="0.51181102362204722" footer="0.51181102362204722"/>
  <pageSetup paperSize="9" scale="26" fitToHeight="2" orientation="landscape" r:id="rId1"/>
  <headerFooter alignWithMargins="0">
    <oddFooter>&amp;L&amp;6&amp;F &amp;A&amp;R&amp;6Standards and Quality Analytical Team (SAT)</oddFooter>
  </headerFooter>
  <rowBreaks count="1" manualBreakCount="1">
    <brk id="143" max="32"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AJ256"/>
  <sheetViews>
    <sheetView showGridLines="0" zoomScaleNormal="100" zoomScaleSheetLayoutView="80" workbookViewId="0">
      <pane xSplit="2" ySplit="8" topLeftCell="C9" activePane="bottomRight" state="frozen"/>
      <selection pane="topRight" activeCell="C1" sqref="C1"/>
      <selection pane="bottomLeft" activeCell="A9" sqref="A9"/>
      <selection pane="bottomRight"/>
    </sheetView>
  </sheetViews>
  <sheetFormatPr defaultRowHeight="12.75" x14ac:dyDescent="0.2"/>
  <cols>
    <col min="1" max="1" width="5.28515625" style="273" bestFit="1" customWidth="1"/>
    <col min="2" max="2" width="64.42578125" style="273" bestFit="1" customWidth="1"/>
    <col min="3" max="3" width="5.28515625" style="273" customWidth="1"/>
    <col min="4" max="4" width="63.5703125" style="273" customWidth="1"/>
    <col min="5" max="5" width="24.28515625" style="273" bestFit="1" customWidth="1"/>
    <col min="6" max="8" width="9.140625" style="273" customWidth="1"/>
    <col min="9" max="9" width="13.42578125" style="273" customWidth="1"/>
    <col min="10" max="11" width="25.7109375" style="273" customWidth="1"/>
    <col min="12" max="12" width="12.140625" style="273" customWidth="1"/>
    <col min="13" max="13" width="10.7109375" style="274" hidden="1" customWidth="1"/>
    <col min="14" max="15" width="9.140625" style="274" hidden="1" customWidth="1"/>
    <col min="16" max="16384" width="9.140625" style="273"/>
  </cols>
  <sheetData>
    <row r="1" spans="1:15" ht="18" x14ac:dyDescent="0.25">
      <c r="A1" s="272" t="s">
        <v>1526</v>
      </c>
    </row>
    <row r="3" spans="1:15" x14ac:dyDescent="0.2">
      <c r="A3" s="276" t="s">
        <v>1374</v>
      </c>
      <c r="H3" s="277"/>
    </row>
    <row r="4" spans="1:15" x14ac:dyDescent="0.2">
      <c r="A4" s="275" t="s">
        <v>1451</v>
      </c>
    </row>
    <row r="6" spans="1:15" x14ac:dyDescent="0.2">
      <c r="E6" s="278" t="s">
        <v>62</v>
      </c>
      <c r="F6" s="434" t="s">
        <v>63</v>
      </c>
      <c r="G6" s="435"/>
      <c r="H6" s="435"/>
      <c r="I6" s="435"/>
      <c r="J6" s="434" t="s">
        <v>64</v>
      </c>
      <c r="K6" s="436"/>
      <c r="L6" s="279"/>
    </row>
    <row r="7" spans="1:15" x14ac:dyDescent="0.2">
      <c r="E7" s="280" t="s">
        <v>1524</v>
      </c>
      <c r="F7" s="437" t="s">
        <v>1524</v>
      </c>
      <c r="G7" s="438"/>
      <c r="H7" s="438"/>
      <c r="I7" s="438"/>
      <c r="J7" s="437" t="s">
        <v>1524</v>
      </c>
      <c r="K7" s="439"/>
      <c r="L7" s="281"/>
    </row>
    <row r="8" spans="1:15" ht="39" thickBot="1" x14ac:dyDescent="0.25">
      <c r="A8" s="282" t="s">
        <v>69</v>
      </c>
      <c r="B8" s="282" t="s">
        <v>70</v>
      </c>
      <c r="C8" s="283" t="s">
        <v>69</v>
      </c>
      <c r="D8" s="283" t="s">
        <v>440</v>
      </c>
      <c r="E8" s="284" t="s">
        <v>33</v>
      </c>
      <c r="F8" s="285" t="s">
        <v>71</v>
      </c>
      <c r="G8" s="286" t="s">
        <v>72</v>
      </c>
      <c r="H8" s="287" t="s">
        <v>36</v>
      </c>
      <c r="I8" s="288" t="s">
        <v>57</v>
      </c>
      <c r="J8" s="289" t="s">
        <v>33</v>
      </c>
      <c r="K8" s="290" t="s">
        <v>36</v>
      </c>
      <c r="L8" s="287" t="s">
        <v>441</v>
      </c>
      <c r="M8" s="274" t="s">
        <v>1524</v>
      </c>
    </row>
    <row r="9" spans="1:15" x14ac:dyDescent="0.2">
      <c r="A9" s="273" t="s">
        <v>1375</v>
      </c>
      <c r="B9" s="273" t="s">
        <v>1376</v>
      </c>
      <c r="C9" s="275"/>
      <c r="D9" s="275"/>
      <c r="E9" s="264">
        <f>VLOOKUP(A9,T6_CCGBFI_201415!$A:$AF,5,FALSE)+VLOOKUP(A9,T6_CCGBFI_201415!$A:$AF,6,FALSE)+VLOOKUP(A9,T6_CCGBFI_201415!$A:$AF,7,FALSE)+VLOOKUP(A9,T6_CCGBFI_201415!$A:$AF,8,FALSE)</f>
        <v>634378</v>
      </c>
      <c r="F9" s="307">
        <f>VLOOKUP($A9,T6_CCGBFI_201415!$A:$AF,9,FALSE)+VLOOKUP($A9,T6_CCGBFI_201415!$A:$AF,13,FALSE)+VLOOKUP($A9,T6_CCGBFI_201415!$A:$AF,17,FALSE)+VLOOKUP($A9,T6_CCGBFI_201415!$A:$AF,21,FALSE)</f>
        <v>150329</v>
      </c>
      <c r="G9" s="306">
        <f>VLOOKUP($A9,T6_CCGBFI_201415!$A:$AF,10,FALSE)+VLOOKUP($A9,T6_CCGBFI_201415!$A:$AF,14,FALSE)+VLOOKUP($A9,T6_CCGBFI_201415!$A:$AF,18,FALSE)+VLOOKUP($A9,T6_CCGBFI_201415!$A:$AF,22,FALSE)</f>
        <v>471561</v>
      </c>
      <c r="H9" s="266">
        <f>G9/E9</f>
        <v>0.74334387384177891</v>
      </c>
      <c r="I9" s="267" t="str">
        <f>IF(ISNUMBER(H9),TEXT(((2*G9)+(1.96^2)-(1.96*((1.96^2)+(4*G9*(100%-H9)))^0.5))/(2*(E9+(1.96^2))),"0.0%")&amp;" - "&amp;TEXT(((2*G9)+(1.96^2)+(1.96*((1.96^2)+(4*G9*(100%-H9)))^0.5))/(2*(E9+(1.96^2))),"0.0%"),"")</f>
        <v>74.2% - 74.4%</v>
      </c>
      <c r="J9" s="268">
        <f>VLOOKUP($A9,T6_CCGBFI_201415!$A:$AF,25,FALSE)+VLOOKUP($A9,T6_CCGBFI_201415!$A:$AF,27,FALSE)+VLOOKUP($A9,T6_CCGBFI_201415!$A:$AF,29,FALSE)+VLOOKUP($A9,T6_CCGBFI_201415!$A:$AF,31,FALSE)</f>
        <v>12488</v>
      </c>
      <c r="K9" s="196">
        <f>J9/E9</f>
        <v>1.9685424147747873E-2</v>
      </c>
      <c r="L9" s="281"/>
      <c r="M9" s="133">
        <f>IF(N9&lt;-10%,1,IF(O9&gt;20%,1,0))</f>
        <v>0</v>
      </c>
      <c r="N9" s="412">
        <v>-3.1546068801695193E-2</v>
      </c>
      <c r="O9" s="412">
        <v>-7.2741995837133699E-2</v>
      </c>
    </row>
    <row r="10" spans="1:15" x14ac:dyDescent="0.2">
      <c r="C10" s="275"/>
      <c r="D10" s="275"/>
      <c r="E10" s="291"/>
      <c r="F10" s="308"/>
      <c r="G10" s="292"/>
      <c r="H10" s="293"/>
      <c r="I10" s="95" t="str">
        <f>IF(ISNUMBER(H10),TEXT(((2*G10)+(1.96^2)-(1.96*((1.96^2)+(4*G10*(100%-H10)))^0.5))/(2*(E10+(1.96^2))),"0.0%")&amp;" - "&amp;TEXT(((2*G10)+(1.96^2)+(1.96*((1.96^2)+(4*G10*(100%-H10)))^0.5))/(2*(E10+(1.96^2))),"0.0%"),"")</f>
        <v/>
      </c>
      <c r="J10" s="294"/>
      <c r="K10" s="96"/>
      <c r="L10" s="281"/>
      <c r="M10" s="133"/>
      <c r="N10" s="412"/>
      <c r="O10" s="412"/>
    </row>
    <row r="11" spans="1:15" x14ac:dyDescent="0.2">
      <c r="A11" s="273" t="s">
        <v>444</v>
      </c>
      <c r="B11" s="273" t="s">
        <v>1130</v>
      </c>
      <c r="C11" s="275"/>
      <c r="D11" s="275"/>
      <c r="E11" s="291">
        <f>VLOOKUP(A11,T6_CCGBFI_201415!$A:$AF,5,FALSE)+VLOOKUP(A11,T6_CCGBFI_201415!$A:$AF,6,FALSE)+VLOOKUP(A11,T6_CCGBFI_201415!$A:$AF,7,FALSE)+VLOOKUP(A11,T6_CCGBFI_201415!$A:$AF,8,FALSE)</f>
        <v>12668</v>
      </c>
      <c r="F11" s="308">
        <f>VLOOKUP($A11,T6_CCGBFI_201415!$A:$AF,9,FALSE)+VLOOKUP($A11,T6_CCGBFI_201415!$A:$AF,13,FALSE)+VLOOKUP($A11,T6_CCGBFI_201415!$A:$AF,17,FALSE)+VLOOKUP($A11,T6_CCGBFI_201415!$A:$AF,21,FALSE)</f>
        <v>4121</v>
      </c>
      <c r="G11" s="309">
        <f>VLOOKUP($A11,T6_CCGBFI_201415!$A:$AF,10,FALSE)+VLOOKUP($A11,T6_CCGBFI_201415!$A:$AF,14,FALSE)+VLOOKUP($A11,T6_CCGBFI_201415!$A:$AF,18,FALSE)+VLOOKUP($A11,T6_CCGBFI_201415!$A:$AF,22,FALSE)</f>
        <v>8471</v>
      </c>
      <c r="H11" s="411">
        <f>G11/E11</f>
        <v>0.66869276918219134</v>
      </c>
      <c r="I11" s="95" t="str">
        <f t="shared" ref="I11:I74" si="0">IF(ISNUMBER(H11),TEXT(((2*G11)+(1.96^2)-(1.96*((1.96^2)+(4*G11*(100%-H11)))^0.5))/(2*(E11+(1.96^2))),"0.0%")&amp;" - "&amp;TEXT(((2*G11)+(1.96^2)+(1.96*((1.96^2)+(4*G11*(100%-H11)))^0.5))/(2*(E11+(1.96^2))),"0.0%"),"")</f>
        <v>66.0% - 67.7%</v>
      </c>
      <c r="J11" s="294">
        <f>VLOOKUP($A11,T6_CCGBFI_201415!$A:$AF,25,FALSE)+VLOOKUP($A11,T6_CCGBFI_201415!$A:$AF,27,FALSE)+VLOOKUP($A11,T6_CCGBFI_201415!$A:$AF,29,FALSE)+VLOOKUP($A11,T6_CCGBFI_201415!$A:$AF,31,FALSE)</f>
        <v>76</v>
      </c>
      <c r="K11" s="96">
        <f>J11/E11</f>
        <v>5.9993684875276291E-3</v>
      </c>
      <c r="L11" s="281"/>
      <c r="M11" s="133">
        <f>IF(N11&lt;-10%,1,IF(O11&gt;20%,1,0))</f>
        <v>0</v>
      </c>
      <c r="N11" s="412">
        <v>-3.4892579612981867E-2</v>
      </c>
      <c r="O11" s="412">
        <v>-9.1443735207631049E-2</v>
      </c>
    </row>
    <row r="12" spans="1:15" x14ac:dyDescent="0.2">
      <c r="A12" s="273" t="s">
        <v>464</v>
      </c>
      <c r="B12" s="273" t="s">
        <v>1128</v>
      </c>
      <c r="C12" s="275"/>
      <c r="D12" s="275"/>
      <c r="E12" s="291">
        <f>VLOOKUP(A12,T6_CCGBFI_201415!$A:$AF,5,FALSE)+VLOOKUP(A12,T6_CCGBFI_201415!$A:$AF,6,FALSE)+VLOOKUP(A12,T6_CCGBFI_201415!$A:$AF,7,FALSE)+VLOOKUP(A12,T6_CCGBFI_201415!$A:$AF,8,FALSE)</f>
        <v>12937</v>
      </c>
      <c r="F12" s="308">
        <f>VLOOKUP($A12,T6_CCGBFI_201415!$A:$AF,9,FALSE)+VLOOKUP($A12,T6_CCGBFI_201415!$A:$AF,13,FALSE)+VLOOKUP($A12,T6_CCGBFI_201415!$A:$AF,17,FALSE)+VLOOKUP($A12,T6_CCGBFI_201415!$A:$AF,21,FALSE)</f>
        <v>5734</v>
      </c>
      <c r="G12" s="309">
        <f>VLOOKUP($A12,T6_CCGBFI_201415!$A:$AF,10,FALSE)+VLOOKUP($A12,T6_CCGBFI_201415!$A:$AF,14,FALSE)+VLOOKUP($A12,T6_CCGBFI_201415!$A:$AF,18,FALSE)+VLOOKUP($A12,T6_CCGBFI_201415!$A:$AF,22,FALSE)</f>
        <v>7194</v>
      </c>
      <c r="H12" s="411">
        <f t="shared" ref="H12:H35" si="1">G12/E12</f>
        <v>0.55607946200819358</v>
      </c>
      <c r="I12" s="95" t="str">
        <f t="shared" si="0"/>
        <v>54.8% - 56.5%</v>
      </c>
      <c r="J12" s="294">
        <f>VLOOKUP($A12,T6_CCGBFI_201415!$A:$AF,25,FALSE)+VLOOKUP($A12,T6_CCGBFI_201415!$A:$AF,27,FALSE)+VLOOKUP($A12,T6_CCGBFI_201415!$A:$AF,29,FALSE)+VLOOKUP($A12,T6_CCGBFI_201415!$A:$AF,31,FALSE)</f>
        <v>9</v>
      </c>
      <c r="K12" s="96">
        <f t="shared" ref="K12:K75" si="2">J12/E12</f>
        <v>6.9567906006029218E-4</v>
      </c>
      <c r="L12" s="281"/>
      <c r="M12" s="133">
        <f t="shared" ref="M12:M35" si="3">IF(N12&lt;-10%,1,IF(O12&gt;20%,1,0))</f>
        <v>0</v>
      </c>
      <c r="N12" s="412">
        <v>-3.505631386589092E-2</v>
      </c>
      <c r="O12" s="412">
        <v>-8.5724381625441715E-2</v>
      </c>
    </row>
    <row r="13" spans="1:15" x14ac:dyDescent="0.2">
      <c r="A13" s="273" t="s">
        <v>481</v>
      </c>
      <c r="B13" s="273" t="s">
        <v>482</v>
      </c>
      <c r="C13" s="275"/>
      <c r="D13" s="275"/>
      <c r="E13" s="291">
        <f>VLOOKUP(A13,T6_CCGBFI_201415!$A:$AF,5,FALSE)+VLOOKUP(A13,T6_CCGBFI_201415!$A:$AF,6,FALSE)+VLOOKUP(A13,T6_CCGBFI_201415!$A:$AF,7,FALSE)+VLOOKUP(A13,T6_CCGBFI_201415!$A:$AF,8,FALSE)</f>
        <v>36279</v>
      </c>
      <c r="F13" s="308">
        <f>VLOOKUP($A13,T6_CCGBFI_201415!$A:$AF,9,FALSE)+VLOOKUP($A13,T6_CCGBFI_201415!$A:$AF,13,FALSE)+VLOOKUP($A13,T6_CCGBFI_201415!$A:$AF,17,FALSE)+VLOOKUP($A13,T6_CCGBFI_201415!$A:$AF,21,FALSE)</f>
        <v>12043</v>
      </c>
      <c r="G13" s="309">
        <f>VLOOKUP($A13,T6_CCGBFI_201415!$A:$AF,10,FALSE)+VLOOKUP($A13,T6_CCGBFI_201415!$A:$AF,14,FALSE)+VLOOKUP($A13,T6_CCGBFI_201415!$A:$AF,18,FALSE)+VLOOKUP($A13,T6_CCGBFI_201415!$A:$AF,22,FALSE)</f>
        <v>23922</v>
      </c>
      <c r="H13" s="411">
        <f t="shared" si="1"/>
        <v>0.6593897295956338</v>
      </c>
      <c r="I13" s="95" t="str">
        <f t="shared" si="0"/>
        <v>65.4% - 66.4%</v>
      </c>
      <c r="J13" s="294">
        <f>VLOOKUP($A13,T6_CCGBFI_201415!$A:$AF,25,FALSE)+VLOOKUP($A13,T6_CCGBFI_201415!$A:$AF,27,FALSE)+VLOOKUP($A13,T6_CCGBFI_201415!$A:$AF,29,FALSE)+VLOOKUP($A13,T6_CCGBFI_201415!$A:$AF,31,FALSE)</f>
        <v>314</v>
      </c>
      <c r="K13" s="96">
        <f t="shared" si="2"/>
        <v>8.6551448496375305E-3</v>
      </c>
      <c r="L13" s="281"/>
      <c r="M13" s="133">
        <f t="shared" si="3"/>
        <v>0</v>
      </c>
      <c r="N13" s="412">
        <v>-2.1892103205629398E-2</v>
      </c>
      <c r="O13" s="412">
        <v>-4.2820959316131058E-2</v>
      </c>
    </row>
    <row r="14" spans="1:15" x14ac:dyDescent="0.2">
      <c r="A14" s="273" t="s">
        <v>519</v>
      </c>
      <c r="B14" s="273" t="s">
        <v>520</v>
      </c>
      <c r="C14" s="275"/>
      <c r="D14" s="275"/>
      <c r="E14" s="291">
        <f>VLOOKUP(A14,T6_CCGBFI_201415!$A:$AF,5,FALSE)+VLOOKUP(A14,T6_CCGBFI_201415!$A:$AF,6,FALSE)+VLOOKUP(A14,T6_CCGBFI_201415!$A:$AF,7,FALSE)+VLOOKUP(A14,T6_CCGBFI_201415!$A:$AF,8,FALSE)</f>
        <v>16790</v>
      </c>
      <c r="F14" s="308">
        <f>VLOOKUP($A14,T6_CCGBFI_201415!$A:$AF,9,FALSE)+VLOOKUP($A14,T6_CCGBFI_201415!$A:$AF,13,FALSE)+VLOOKUP($A14,T6_CCGBFI_201415!$A:$AF,17,FALSE)+VLOOKUP($A14,T6_CCGBFI_201415!$A:$AF,21,FALSE)</f>
        <v>5195</v>
      </c>
      <c r="G14" s="309">
        <f>VLOOKUP($A14,T6_CCGBFI_201415!$A:$AF,10,FALSE)+VLOOKUP($A14,T6_CCGBFI_201415!$A:$AF,14,FALSE)+VLOOKUP($A14,T6_CCGBFI_201415!$A:$AF,18,FALSE)+VLOOKUP($A14,T6_CCGBFI_201415!$A:$AF,22,FALSE)</f>
        <v>11545</v>
      </c>
      <c r="H14" s="411">
        <f t="shared" si="1"/>
        <v>0.68761167361524722</v>
      </c>
      <c r="I14" s="95" t="str">
        <f t="shared" si="0"/>
        <v>68.1% - 69.5%</v>
      </c>
      <c r="J14" s="294">
        <f>VLOOKUP($A14,T6_CCGBFI_201415!$A:$AF,25,FALSE)+VLOOKUP($A14,T6_CCGBFI_201415!$A:$AF,27,FALSE)+VLOOKUP($A14,T6_CCGBFI_201415!$A:$AF,29,FALSE)+VLOOKUP($A14,T6_CCGBFI_201415!$A:$AF,31,FALSE)</f>
        <v>50</v>
      </c>
      <c r="K14" s="96">
        <f t="shared" si="2"/>
        <v>2.9779630732578916E-3</v>
      </c>
      <c r="L14" s="281"/>
      <c r="M14" s="133">
        <f t="shared" si="3"/>
        <v>0</v>
      </c>
      <c r="N14" s="412">
        <v>-2.0591495070874433E-2</v>
      </c>
      <c r="O14" s="412">
        <v>-4.558890404729421E-2</v>
      </c>
    </row>
    <row r="15" spans="1:15" x14ac:dyDescent="0.2">
      <c r="A15" s="273" t="s">
        <v>545</v>
      </c>
      <c r="B15" s="273" t="s">
        <v>546</v>
      </c>
      <c r="C15" s="275"/>
      <c r="D15" s="275"/>
      <c r="E15" s="291">
        <f>VLOOKUP(A15,T6_CCGBFI_201415!$A:$AF,5,FALSE)+VLOOKUP(A15,T6_CCGBFI_201415!$A:$AF,6,FALSE)+VLOOKUP(A15,T6_CCGBFI_201415!$A:$AF,7,FALSE)+VLOOKUP(A15,T6_CCGBFI_201415!$A:$AF,8,FALSE)</f>
        <v>13957</v>
      </c>
      <c r="F15" s="308">
        <f>VLOOKUP($A15,T6_CCGBFI_201415!$A:$AF,9,FALSE)+VLOOKUP($A15,T6_CCGBFI_201415!$A:$AF,13,FALSE)+VLOOKUP($A15,T6_CCGBFI_201415!$A:$AF,17,FALSE)+VLOOKUP($A15,T6_CCGBFI_201415!$A:$AF,21,FALSE)</f>
        <v>6395</v>
      </c>
      <c r="G15" s="309">
        <f>VLOOKUP($A15,T6_CCGBFI_201415!$A:$AF,10,FALSE)+VLOOKUP($A15,T6_CCGBFI_201415!$A:$AF,14,FALSE)+VLOOKUP($A15,T6_CCGBFI_201415!$A:$AF,18,FALSE)+VLOOKUP($A15,T6_CCGBFI_201415!$A:$AF,22,FALSE)</f>
        <v>7533</v>
      </c>
      <c r="H15" s="411">
        <f t="shared" si="1"/>
        <v>0.53972916815934657</v>
      </c>
      <c r="I15" s="95" t="str">
        <f t="shared" si="0"/>
        <v>53.1% - 54.8%</v>
      </c>
      <c r="J15" s="294">
        <f>VLOOKUP($A15,T6_CCGBFI_201415!$A:$AF,25,FALSE)+VLOOKUP($A15,T6_CCGBFI_201415!$A:$AF,27,FALSE)+VLOOKUP($A15,T6_CCGBFI_201415!$A:$AF,29,FALSE)+VLOOKUP($A15,T6_CCGBFI_201415!$A:$AF,31,FALSE)</f>
        <v>29</v>
      </c>
      <c r="K15" s="96">
        <f t="shared" si="2"/>
        <v>2.0778104177115427E-3</v>
      </c>
      <c r="L15" s="281"/>
      <c r="M15" s="133">
        <f t="shared" si="3"/>
        <v>0</v>
      </c>
      <c r="N15" s="412">
        <v>1.101050344078236E-2</v>
      </c>
      <c r="O15" s="412">
        <v>-2.7996378577895387E-2</v>
      </c>
    </row>
    <row r="16" spans="1:15" x14ac:dyDescent="0.2">
      <c r="A16" s="273" t="s">
        <v>565</v>
      </c>
      <c r="B16" s="273" t="s">
        <v>1162</v>
      </c>
      <c r="C16" s="275"/>
      <c r="D16" s="275"/>
      <c r="E16" s="291">
        <f>VLOOKUP(A16,T6_CCGBFI_201415!$A:$AF,5,FALSE)+VLOOKUP(A16,T6_CCGBFI_201415!$A:$AF,6,FALSE)+VLOOKUP(A16,T6_CCGBFI_201415!$A:$AF,7,FALSE)+VLOOKUP(A16,T6_CCGBFI_201415!$A:$AF,8,FALSE)</f>
        <v>19121</v>
      </c>
      <c r="F16" s="308">
        <f>VLOOKUP($A16,T6_CCGBFI_201415!$A:$AF,9,FALSE)+VLOOKUP($A16,T6_CCGBFI_201415!$A:$AF,13,FALSE)+VLOOKUP($A16,T6_CCGBFI_201415!$A:$AF,17,FALSE)+VLOOKUP($A16,T6_CCGBFI_201415!$A:$AF,21,FALSE)</f>
        <v>6709</v>
      </c>
      <c r="G16" s="309">
        <f>VLOOKUP($A16,T6_CCGBFI_201415!$A:$AF,10,FALSE)+VLOOKUP($A16,T6_CCGBFI_201415!$A:$AF,14,FALSE)+VLOOKUP($A16,T6_CCGBFI_201415!$A:$AF,18,FALSE)+VLOOKUP($A16,T6_CCGBFI_201415!$A:$AF,22,FALSE)</f>
        <v>12309</v>
      </c>
      <c r="H16" s="411">
        <f t="shared" si="1"/>
        <v>0.64374248208775686</v>
      </c>
      <c r="I16" s="95" t="str">
        <f t="shared" si="0"/>
        <v>63.7% - 65.1%</v>
      </c>
      <c r="J16" s="294">
        <f>VLOOKUP($A16,T6_CCGBFI_201415!$A:$AF,25,FALSE)+VLOOKUP($A16,T6_CCGBFI_201415!$A:$AF,27,FALSE)+VLOOKUP($A16,T6_CCGBFI_201415!$A:$AF,29,FALSE)+VLOOKUP($A16,T6_CCGBFI_201415!$A:$AF,31,FALSE)</f>
        <v>103</v>
      </c>
      <c r="K16" s="96">
        <f t="shared" si="2"/>
        <v>5.3867475550441919E-3</v>
      </c>
      <c r="L16" s="281"/>
      <c r="M16" s="133">
        <f t="shared" si="3"/>
        <v>0</v>
      </c>
      <c r="N16" s="412">
        <v>-4.519125137321478E-2</v>
      </c>
      <c r="O16" s="412">
        <v>-7.9659222179437772E-2</v>
      </c>
    </row>
    <row r="17" spans="1:15" x14ac:dyDescent="0.2">
      <c r="A17" s="273" t="s">
        <v>591</v>
      </c>
      <c r="B17" s="273" t="s">
        <v>1157</v>
      </c>
      <c r="C17" s="275"/>
      <c r="D17" s="275"/>
      <c r="E17" s="291">
        <f>VLOOKUP(A17,T6_CCGBFI_201415!$A:$AF,5,FALSE)+VLOOKUP(A17,T6_CCGBFI_201415!$A:$AF,6,FALSE)+VLOOKUP(A17,T6_CCGBFI_201415!$A:$AF,7,FALSE)+VLOOKUP(A17,T6_CCGBFI_201415!$A:$AF,8,FALSE)</f>
        <v>17121</v>
      </c>
      <c r="F17" s="308">
        <f>VLOOKUP($A17,T6_CCGBFI_201415!$A:$AF,9,FALSE)+VLOOKUP($A17,T6_CCGBFI_201415!$A:$AF,13,FALSE)+VLOOKUP($A17,T6_CCGBFI_201415!$A:$AF,17,FALSE)+VLOOKUP($A17,T6_CCGBFI_201415!$A:$AF,21,FALSE)</f>
        <v>4969</v>
      </c>
      <c r="G17" s="309">
        <f>VLOOKUP($A17,T6_CCGBFI_201415!$A:$AF,10,FALSE)+VLOOKUP($A17,T6_CCGBFI_201415!$A:$AF,14,FALSE)+VLOOKUP($A17,T6_CCGBFI_201415!$A:$AF,18,FALSE)+VLOOKUP($A17,T6_CCGBFI_201415!$A:$AF,22,FALSE)</f>
        <v>11696</v>
      </c>
      <c r="H17" s="411">
        <f t="shared" si="1"/>
        <v>0.68313766719233693</v>
      </c>
      <c r="I17" s="95" t="str">
        <f t="shared" si="0"/>
        <v>67.6% - 69.0%</v>
      </c>
      <c r="J17" s="294">
        <f>VLOOKUP($A17,T6_CCGBFI_201415!$A:$AF,25,FALSE)+VLOOKUP($A17,T6_CCGBFI_201415!$A:$AF,27,FALSE)+VLOOKUP($A17,T6_CCGBFI_201415!$A:$AF,29,FALSE)+VLOOKUP($A17,T6_CCGBFI_201415!$A:$AF,31,FALSE)</f>
        <v>456</v>
      </c>
      <c r="K17" s="96">
        <f t="shared" si="2"/>
        <v>2.6633958296828457E-2</v>
      </c>
      <c r="L17" s="281"/>
      <c r="M17" s="133">
        <f t="shared" si="3"/>
        <v>0</v>
      </c>
      <c r="N17" s="412">
        <v>-1.4391802429336242E-2</v>
      </c>
      <c r="O17" s="412">
        <v>-6.7432866713873274E-2</v>
      </c>
    </row>
    <row r="18" spans="1:15" x14ac:dyDescent="0.2">
      <c r="A18" s="273" t="s">
        <v>617</v>
      </c>
      <c r="B18" s="273" t="s">
        <v>1135</v>
      </c>
      <c r="C18" s="275"/>
      <c r="D18" s="275"/>
      <c r="E18" s="291">
        <f>VLOOKUP(A18,T6_CCGBFI_201415!$A:$AF,5,FALSE)+VLOOKUP(A18,T6_CCGBFI_201415!$A:$AF,6,FALSE)+VLOOKUP(A18,T6_CCGBFI_201415!$A:$AF,7,FALSE)+VLOOKUP(A18,T6_CCGBFI_201415!$A:$AF,8,FALSE)</f>
        <v>16842</v>
      </c>
      <c r="F18" s="308">
        <f>VLOOKUP($A18,T6_CCGBFI_201415!$A:$AF,9,FALSE)+VLOOKUP($A18,T6_CCGBFI_201415!$A:$AF,13,FALSE)+VLOOKUP($A18,T6_CCGBFI_201415!$A:$AF,17,FALSE)+VLOOKUP($A18,T6_CCGBFI_201415!$A:$AF,21,FALSE)</f>
        <v>4922</v>
      </c>
      <c r="G18" s="309">
        <f>VLOOKUP($A18,T6_CCGBFI_201415!$A:$AF,10,FALSE)+VLOOKUP($A18,T6_CCGBFI_201415!$A:$AF,14,FALSE)+VLOOKUP($A18,T6_CCGBFI_201415!$A:$AF,18,FALSE)+VLOOKUP($A18,T6_CCGBFI_201415!$A:$AF,22,FALSE)</f>
        <v>11896</v>
      </c>
      <c r="H18" s="411">
        <f t="shared" si="1"/>
        <v>0.70632941455884102</v>
      </c>
      <c r="I18" s="95" t="str">
        <f t="shared" si="0"/>
        <v>69.9% - 71.3%</v>
      </c>
      <c r="J18" s="294">
        <f>VLOOKUP($A18,T6_CCGBFI_201415!$A:$AF,25,FALSE)+VLOOKUP($A18,T6_CCGBFI_201415!$A:$AF,27,FALSE)+VLOOKUP($A18,T6_CCGBFI_201415!$A:$AF,29,FALSE)+VLOOKUP($A18,T6_CCGBFI_201415!$A:$AF,31,FALSE)</f>
        <v>24</v>
      </c>
      <c r="K18" s="96">
        <f t="shared" si="2"/>
        <v>1.4250089063056644E-3</v>
      </c>
      <c r="L18" s="281"/>
      <c r="M18" s="133">
        <f t="shared" si="3"/>
        <v>0</v>
      </c>
      <c r="N18" s="412">
        <v>-2.0643135430598369E-2</v>
      </c>
      <c r="O18" s="412">
        <v>-6.0156250000000022E-2</v>
      </c>
    </row>
    <row r="19" spans="1:15" x14ac:dyDescent="0.2">
      <c r="A19" s="273" t="s">
        <v>634</v>
      </c>
      <c r="B19" s="273" t="s">
        <v>635</v>
      </c>
      <c r="C19" s="275"/>
      <c r="D19" s="275"/>
      <c r="E19" s="291">
        <f>VLOOKUP(A19,T6_CCGBFI_201415!$A:$AF,5,FALSE)+VLOOKUP(A19,T6_CCGBFI_201415!$A:$AF,6,FALSE)+VLOOKUP(A19,T6_CCGBFI_201415!$A:$AF,7,FALSE)+VLOOKUP(A19,T6_CCGBFI_201415!$A:$AF,8,FALSE)</f>
        <v>29802</v>
      </c>
      <c r="F19" s="308">
        <f>VLOOKUP($A19,T6_CCGBFI_201415!$A:$AF,9,FALSE)+VLOOKUP($A19,T6_CCGBFI_201415!$A:$AF,13,FALSE)+VLOOKUP($A19,T6_CCGBFI_201415!$A:$AF,17,FALSE)+VLOOKUP($A19,T6_CCGBFI_201415!$A:$AF,21,FALSE)</f>
        <v>8400</v>
      </c>
      <c r="G19" s="309">
        <f>VLOOKUP($A19,T6_CCGBFI_201415!$A:$AF,10,FALSE)+VLOOKUP($A19,T6_CCGBFI_201415!$A:$AF,14,FALSE)+VLOOKUP($A19,T6_CCGBFI_201415!$A:$AF,18,FALSE)+VLOOKUP($A19,T6_CCGBFI_201415!$A:$AF,22,FALSE)</f>
        <v>21006</v>
      </c>
      <c r="H19" s="411">
        <f t="shared" si="1"/>
        <v>0.70485202335413732</v>
      </c>
      <c r="I19" s="95" t="str">
        <f t="shared" si="0"/>
        <v>70.0% - 71.0%</v>
      </c>
      <c r="J19" s="294">
        <f>VLOOKUP($A19,T6_CCGBFI_201415!$A:$AF,25,FALSE)+VLOOKUP($A19,T6_CCGBFI_201415!$A:$AF,27,FALSE)+VLOOKUP($A19,T6_CCGBFI_201415!$A:$AF,29,FALSE)+VLOOKUP($A19,T6_CCGBFI_201415!$A:$AF,31,FALSE)</f>
        <v>396</v>
      </c>
      <c r="K19" s="96">
        <f t="shared" si="2"/>
        <v>1.3287698812160258E-2</v>
      </c>
      <c r="L19" s="281"/>
      <c r="M19" s="133">
        <f t="shared" si="3"/>
        <v>0</v>
      </c>
      <c r="N19" s="412">
        <v>-2.4676004712658739E-2</v>
      </c>
      <c r="O19" s="412">
        <v>-6.0644266532181801E-2</v>
      </c>
    </row>
    <row r="20" spans="1:15" x14ac:dyDescent="0.2">
      <c r="A20" s="273" t="s">
        <v>666</v>
      </c>
      <c r="B20" s="273" t="s">
        <v>1132</v>
      </c>
      <c r="C20" s="275"/>
      <c r="D20" s="275"/>
      <c r="E20" s="291">
        <f>VLOOKUP(A20,T6_CCGBFI_201415!$A:$AF,5,FALSE)+VLOOKUP(A20,T6_CCGBFI_201415!$A:$AF,6,FALSE)+VLOOKUP(A20,T6_CCGBFI_201415!$A:$AF,7,FALSE)+VLOOKUP(A20,T6_CCGBFI_201415!$A:$AF,8,FALSE)</f>
        <v>17633</v>
      </c>
      <c r="F20" s="308">
        <f>VLOOKUP($A20,T6_CCGBFI_201415!$A:$AF,9,FALSE)+VLOOKUP($A20,T6_CCGBFI_201415!$A:$AF,13,FALSE)+VLOOKUP($A20,T6_CCGBFI_201415!$A:$AF,17,FALSE)+VLOOKUP($A20,T6_CCGBFI_201415!$A:$AF,21,FALSE)</f>
        <v>4691</v>
      </c>
      <c r="G20" s="309">
        <f>VLOOKUP($A20,T6_CCGBFI_201415!$A:$AF,10,FALSE)+VLOOKUP($A20,T6_CCGBFI_201415!$A:$AF,14,FALSE)+VLOOKUP($A20,T6_CCGBFI_201415!$A:$AF,18,FALSE)+VLOOKUP($A20,T6_CCGBFI_201415!$A:$AF,22,FALSE)</f>
        <v>12753</v>
      </c>
      <c r="H20" s="411">
        <f t="shared" si="1"/>
        <v>0.72324618612828218</v>
      </c>
      <c r="I20" s="95" t="str">
        <f t="shared" si="0"/>
        <v>71.7% - 73.0%</v>
      </c>
      <c r="J20" s="294">
        <f>VLOOKUP($A20,T6_CCGBFI_201415!$A:$AF,25,FALSE)+VLOOKUP($A20,T6_CCGBFI_201415!$A:$AF,27,FALSE)+VLOOKUP($A20,T6_CCGBFI_201415!$A:$AF,29,FALSE)+VLOOKUP($A20,T6_CCGBFI_201415!$A:$AF,31,FALSE)</f>
        <v>189</v>
      </c>
      <c r="K20" s="96">
        <f t="shared" si="2"/>
        <v>1.0718539102818579E-2</v>
      </c>
      <c r="L20" s="281"/>
      <c r="M20" s="133">
        <f t="shared" si="3"/>
        <v>0</v>
      </c>
      <c r="N20" s="412">
        <v>-3.5973976272483776E-2</v>
      </c>
      <c r="O20" s="412">
        <v>-8.1853683936474853E-2</v>
      </c>
    </row>
    <row r="21" spans="1:15" x14ac:dyDescent="0.2">
      <c r="A21" s="273" t="s">
        <v>689</v>
      </c>
      <c r="B21" s="273" t="s">
        <v>1138</v>
      </c>
      <c r="C21" s="275"/>
      <c r="D21" s="275"/>
      <c r="E21" s="291">
        <f>VLOOKUP(A21,T6_CCGBFI_201415!$A:$AF,5,FALSE)+VLOOKUP(A21,T6_CCGBFI_201415!$A:$AF,6,FALSE)+VLOOKUP(A21,T6_CCGBFI_201415!$A:$AF,7,FALSE)+VLOOKUP(A21,T6_CCGBFI_201415!$A:$AF,8,FALSE)</f>
        <v>34573</v>
      </c>
      <c r="F21" s="308">
        <f>VLOOKUP($A21,T6_CCGBFI_201415!$A:$AF,9,FALSE)+VLOOKUP($A21,T6_CCGBFI_201415!$A:$AF,13,FALSE)+VLOOKUP($A21,T6_CCGBFI_201415!$A:$AF,17,FALSE)+VLOOKUP($A21,T6_CCGBFI_201415!$A:$AF,21,FALSE)</f>
        <v>9766</v>
      </c>
      <c r="G21" s="309">
        <f>VLOOKUP($A21,T6_CCGBFI_201415!$A:$AF,10,FALSE)+VLOOKUP($A21,T6_CCGBFI_201415!$A:$AF,14,FALSE)+VLOOKUP($A21,T6_CCGBFI_201415!$A:$AF,18,FALSE)+VLOOKUP($A21,T6_CCGBFI_201415!$A:$AF,22,FALSE)</f>
        <v>22438</v>
      </c>
      <c r="H21" s="411"/>
      <c r="I21" s="95" t="str">
        <f t="shared" si="0"/>
        <v/>
      </c>
      <c r="J21" s="294">
        <f>VLOOKUP($A21,T6_CCGBFI_201415!$A:$AF,25,FALSE)+VLOOKUP($A21,T6_CCGBFI_201415!$A:$AF,27,FALSE)+VLOOKUP($A21,T6_CCGBFI_201415!$A:$AF,29,FALSE)+VLOOKUP($A21,T6_CCGBFI_201415!$A:$AF,31,FALSE)</f>
        <v>2369</v>
      </c>
      <c r="K21" s="96">
        <f t="shared" si="2"/>
        <v>6.8521678766667635E-2</v>
      </c>
      <c r="L21" s="281"/>
      <c r="M21" s="133">
        <f t="shared" si="3"/>
        <v>0</v>
      </c>
      <c r="N21" s="412">
        <v>-1.7505470459518557E-2</v>
      </c>
      <c r="O21" s="412">
        <v>-4.4205462788897476E-2</v>
      </c>
    </row>
    <row r="22" spans="1:15" x14ac:dyDescent="0.2">
      <c r="A22" s="273" t="s">
        <v>712</v>
      </c>
      <c r="B22" s="273" t="s">
        <v>1147</v>
      </c>
      <c r="C22" s="275"/>
      <c r="D22" s="275"/>
      <c r="E22" s="291">
        <f>VLOOKUP(A22,T6_CCGBFI_201415!$A:$AF,5,FALSE)+VLOOKUP(A22,T6_CCGBFI_201415!$A:$AF,6,FALSE)+VLOOKUP(A22,T6_CCGBFI_201415!$A:$AF,7,FALSE)+VLOOKUP(A22,T6_CCGBFI_201415!$A:$AF,8,FALSE)</f>
        <v>22093</v>
      </c>
      <c r="F22" s="308">
        <f>VLOOKUP($A22,T6_CCGBFI_201415!$A:$AF,9,FALSE)+VLOOKUP($A22,T6_CCGBFI_201415!$A:$AF,13,FALSE)+VLOOKUP($A22,T6_CCGBFI_201415!$A:$AF,17,FALSE)+VLOOKUP($A22,T6_CCGBFI_201415!$A:$AF,21,FALSE)</f>
        <v>6110</v>
      </c>
      <c r="G22" s="309">
        <f>VLOOKUP($A22,T6_CCGBFI_201415!$A:$AF,10,FALSE)+VLOOKUP($A22,T6_CCGBFI_201415!$A:$AF,14,FALSE)+VLOOKUP($A22,T6_CCGBFI_201415!$A:$AF,18,FALSE)+VLOOKUP($A22,T6_CCGBFI_201415!$A:$AF,22,FALSE)</f>
        <v>15718</v>
      </c>
      <c r="H22" s="411">
        <f t="shared" si="1"/>
        <v>0.71144706468112073</v>
      </c>
      <c r="I22" s="95" t="str">
        <f t="shared" si="0"/>
        <v>70.5% - 71.7%</v>
      </c>
      <c r="J22" s="294">
        <f>VLOOKUP($A22,T6_CCGBFI_201415!$A:$AF,25,FALSE)+VLOOKUP($A22,T6_CCGBFI_201415!$A:$AF,27,FALSE)+VLOOKUP($A22,T6_CCGBFI_201415!$A:$AF,29,FALSE)+VLOOKUP($A22,T6_CCGBFI_201415!$A:$AF,31,FALSE)</f>
        <v>265</v>
      </c>
      <c r="K22" s="96">
        <f t="shared" si="2"/>
        <v>1.1994749468157335E-2</v>
      </c>
      <c r="L22" s="281"/>
      <c r="M22" s="133">
        <f t="shared" si="3"/>
        <v>0</v>
      </c>
      <c r="N22" s="412">
        <v>-1.9439882828103494E-2</v>
      </c>
      <c r="O22" s="412">
        <v>-6.8277665317138969E-2</v>
      </c>
    </row>
    <row r="23" spans="1:15" x14ac:dyDescent="0.2">
      <c r="A23" s="273" t="s">
        <v>744</v>
      </c>
      <c r="B23" s="273" t="s">
        <v>745</v>
      </c>
      <c r="C23" s="275"/>
      <c r="D23" s="275"/>
      <c r="E23" s="291">
        <f>VLOOKUP(A23,T6_CCGBFI_201415!$A:$AF,5,FALSE)+VLOOKUP(A23,T6_CCGBFI_201415!$A:$AF,6,FALSE)+VLOOKUP(A23,T6_CCGBFI_201415!$A:$AF,7,FALSE)+VLOOKUP(A23,T6_CCGBFI_201415!$A:$AF,8,FALSE)</f>
        <v>24393</v>
      </c>
      <c r="F23" s="308">
        <f>VLOOKUP($A23,T6_CCGBFI_201415!$A:$AF,9,FALSE)+VLOOKUP($A23,T6_CCGBFI_201415!$A:$AF,13,FALSE)+VLOOKUP($A23,T6_CCGBFI_201415!$A:$AF,17,FALSE)+VLOOKUP($A23,T6_CCGBFI_201415!$A:$AF,21,FALSE)</f>
        <v>5352</v>
      </c>
      <c r="G23" s="309">
        <f>VLOOKUP($A23,T6_CCGBFI_201415!$A:$AF,10,FALSE)+VLOOKUP($A23,T6_CCGBFI_201415!$A:$AF,14,FALSE)+VLOOKUP($A23,T6_CCGBFI_201415!$A:$AF,18,FALSE)+VLOOKUP($A23,T6_CCGBFI_201415!$A:$AF,22,FALSE)</f>
        <v>18857</v>
      </c>
      <c r="H23" s="411"/>
      <c r="I23" s="95" t="str">
        <f t="shared" si="0"/>
        <v/>
      </c>
      <c r="J23" s="294">
        <f>VLOOKUP($A23,T6_CCGBFI_201415!$A:$AF,25,FALSE)+VLOOKUP($A23,T6_CCGBFI_201415!$A:$AF,27,FALSE)+VLOOKUP($A23,T6_CCGBFI_201415!$A:$AF,29,FALSE)+VLOOKUP($A23,T6_CCGBFI_201415!$A:$AF,31,FALSE)</f>
        <v>184</v>
      </c>
      <c r="K23" s="96"/>
      <c r="L23" s="281"/>
      <c r="M23" s="133">
        <f t="shared" si="3"/>
        <v>1</v>
      </c>
      <c r="N23" s="412">
        <v>-0.10061942334636087</v>
      </c>
      <c r="O23" s="412">
        <v>-0.14566405155505746</v>
      </c>
    </row>
    <row r="24" spans="1:15" x14ac:dyDescent="0.2">
      <c r="A24" s="273" t="s">
        <v>770</v>
      </c>
      <c r="B24" s="273" t="s">
        <v>771</v>
      </c>
      <c r="C24" s="275"/>
      <c r="D24" s="275"/>
      <c r="E24" s="291">
        <f>VLOOKUP(A24,T6_CCGBFI_201415!$A:$AF,5,FALSE)+VLOOKUP(A24,T6_CCGBFI_201415!$A:$AF,6,FALSE)+VLOOKUP(A24,T6_CCGBFI_201415!$A:$AF,7,FALSE)+VLOOKUP(A24,T6_CCGBFI_201415!$A:$AF,8,FALSE)</f>
        <v>19605</v>
      </c>
      <c r="F24" s="308">
        <f>VLOOKUP($A24,T6_CCGBFI_201415!$A:$AF,9,FALSE)+VLOOKUP($A24,T6_CCGBFI_201415!$A:$AF,13,FALSE)+VLOOKUP($A24,T6_CCGBFI_201415!$A:$AF,17,FALSE)+VLOOKUP($A24,T6_CCGBFI_201415!$A:$AF,21,FALSE)</f>
        <v>4630</v>
      </c>
      <c r="G24" s="309">
        <f>VLOOKUP($A24,T6_CCGBFI_201415!$A:$AF,10,FALSE)+VLOOKUP($A24,T6_CCGBFI_201415!$A:$AF,14,FALSE)+VLOOKUP($A24,T6_CCGBFI_201415!$A:$AF,18,FALSE)+VLOOKUP($A24,T6_CCGBFI_201415!$A:$AF,22,FALSE)</f>
        <v>14671</v>
      </c>
      <c r="H24" s="411">
        <f t="shared" si="1"/>
        <v>0.74832950777862794</v>
      </c>
      <c r="I24" s="95" t="str">
        <f t="shared" si="0"/>
        <v>74.2% - 75.4%</v>
      </c>
      <c r="J24" s="294">
        <f>VLOOKUP($A24,T6_CCGBFI_201415!$A:$AF,25,FALSE)+VLOOKUP($A24,T6_CCGBFI_201415!$A:$AF,27,FALSE)+VLOOKUP($A24,T6_CCGBFI_201415!$A:$AF,29,FALSE)+VLOOKUP($A24,T6_CCGBFI_201415!$A:$AF,31,FALSE)</f>
        <v>304</v>
      </c>
      <c r="K24" s="96">
        <f t="shared" si="2"/>
        <v>1.5506248406018873E-2</v>
      </c>
      <c r="L24" s="281"/>
      <c r="M24" s="133">
        <f t="shared" si="3"/>
        <v>0</v>
      </c>
      <c r="N24" s="412">
        <v>-3.1899659276085179E-2</v>
      </c>
      <c r="O24" s="412">
        <v>-8.1603972455145946E-2</v>
      </c>
    </row>
    <row r="25" spans="1:15" x14ac:dyDescent="0.2">
      <c r="A25" s="273" t="s">
        <v>793</v>
      </c>
      <c r="B25" s="273" t="s">
        <v>1145</v>
      </c>
      <c r="C25" s="275"/>
      <c r="D25" s="275"/>
      <c r="E25" s="291">
        <f>VLOOKUP(A25,T6_CCGBFI_201415!$A:$AF,5,FALSE)+VLOOKUP(A25,T6_CCGBFI_201415!$A:$AF,6,FALSE)+VLOOKUP(A25,T6_CCGBFI_201415!$A:$AF,7,FALSE)+VLOOKUP(A25,T6_CCGBFI_201415!$A:$AF,8,FALSE)</f>
        <v>34581</v>
      </c>
      <c r="F25" s="308">
        <f>VLOOKUP($A25,T6_CCGBFI_201415!$A:$AF,9,FALSE)+VLOOKUP($A25,T6_CCGBFI_201415!$A:$AF,13,FALSE)+VLOOKUP($A25,T6_CCGBFI_201415!$A:$AF,17,FALSE)+VLOOKUP($A25,T6_CCGBFI_201415!$A:$AF,21,FALSE)</f>
        <v>7529</v>
      </c>
      <c r="G25" s="309">
        <f>VLOOKUP($A25,T6_CCGBFI_201415!$A:$AF,10,FALSE)+VLOOKUP($A25,T6_CCGBFI_201415!$A:$AF,14,FALSE)+VLOOKUP($A25,T6_CCGBFI_201415!$A:$AF,18,FALSE)+VLOOKUP($A25,T6_CCGBFI_201415!$A:$AF,22,FALSE)</f>
        <v>26309</v>
      </c>
      <c r="H25" s="411">
        <f t="shared" si="1"/>
        <v>0.76079349932043605</v>
      </c>
      <c r="I25" s="95" t="str">
        <f t="shared" si="0"/>
        <v>75.6% - 76.5%</v>
      </c>
      <c r="J25" s="294">
        <f>VLOOKUP($A25,T6_CCGBFI_201415!$A:$AF,25,FALSE)+VLOOKUP($A25,T6_CCGBFI_201415!$A:$AF,27,FALSE)+VLOOKUP($A25,T6_CCGBFI_201415!$A:$AF,29,FALSE)+VLOOKUP($A25,T6_CCGBFI_201415!$A:$AF,31,FALSE)</f>
        <v>743</v>
      </c>
      <c r="K25" s="96">
        <f t="shared" si="2"/>
        <v>2.1485786992857348E-2</v>
      </c>
      <c r="L25" s="281"/>
      <c r="M25" s="133">
        <f t="shared" si="3"/>
        <v>0</v>
      </c>
      <c r="N25" s="412">
        <v>-2.0645709430756165E-2</v>
      </c>
      <c r="O25" s="412">
        <v>-4.7092863047671574E-2</v>
      </c>
    </row>
    <row r="26" spans="1:15" x14ac:dyDescent="0.2">
      <c r="A26" s="273" t="s">
        <v>816</v>
      </c>
      <c r="B26" s="273" t="s">
        <v>1186</v>
      </c>
      <c r="C26" s="275"/>
      <c r="D26" s="275"/>
      <c r="E26" s="291">
        <f>VLOOKUP(A26,T6_CCGBFI_201415!$A:$AF,5,FALSE)+VLOOKUP(A26,T6_CCGBFI_201415!$A:$AF,6,FALSE)+VLOOKUP(A26,T6_CCGBFI_201415!$A:$AF,7,FALSE)+VLOOKUP(A26,T6_CCGBFI_201415!$A:$AF,8,FALSE)</f>
        <v>19617</v>
      </c>
      <c r="F26" s="308">
        <f>VLOOKUP($A26,T6_CCGBFI_201415!$A:$AF,9,FALSE)+VLOOKUP($A26,T6_CCGBFI_201415!$A:$AF,13,FALSE)+VLOOKUP($A26,T6_CCGBFI_201415!$A:$AF,17,FALSE)+VLOOKUP($A26,T6_CCGBFI_201415!$A:$AF,21,FALSE)</f>
        <v>5151</v>
      </c>
      <c r="G26" s="309">
        <f>VLOOKUP($A26,T6_CCGBFI_201415!$A:$AF,10,FALSE)+VLOOKUP($A26,T6_CCGBFI_201415!$A:$AF,14,FALSE)+VLOOKUP($A26,T6_CCGBFI_201415!$A:$AF,18,FALSE)+VLOOKUP($A26,T6_CCGBFI_201415!$A:$AF,22,FALSE)</f>
        <v>13936</v>
      </c>
      <c r="H26" s="411">
        <f t="shared" si="1"/>
        <v>0.71040424121935053</v>
      </c>
      <c r="I26" s="95" t="str">
        <f t="shared" si="0"/>
        <v>70.4% - 71.7%</v>
      </c>
      <c r="J26" s="294">
        <f>VLOOKUP($A26,T6_CCGBFI_201415!$A:$AF,25,FALSE)+VLOOKUP($A26,T6_CCGBFI_201415!$A:$AF,27,FALSE)+VLOOKUP($A26,T6_CCGBFI_201415!$A:$AF,29,FALSE)+VLOOKUP($A26,T6_CCGBFI_201415!$A:$AF,31,FALSE)</f>
        <v>530</v>
      </c>
      <c r="K26" s="96">
        <f t="shared" si="2"/>
        <v>2.7017382882194015E-2</v>
      </c>
      <c r="L26" s="281"/>
      <c r="M26" s="133">
        <f t="shared" si="3"/>
        <v>0</v>
      </c>
      <c r="N26" s="412">
        <v>1.2176874258294168E-2</v>
      </c>
      <c r="O26" s="412">
        <v>-4.7255949490043747E-2</v>
      </c>
    </row>
    <row r="27" spans="1:15" x14ac:dyDescent="0.2">
      <c r="A27" s="273" t="s">
        <v>839</v>
      </c>
      <c r="B27" s="273" t="s">
        <v>1150</v>
      </c>
      <c r="C27" s="275"/>
      <c r="D27" s="275"/>
      <c r="E27" s="291">
        <f>VLOOKUP(A27,T6_CCGBFI_201415!$A:$AF,5,FALSE)+VLOOKUP(A27,T6_CCGBFI_201415!$A:$AF,6,FALSE)+VLOOKUP(A27,T6_CCGBFI_201415!$A:$AF,7,FALSE)+VLOOKUP(A27,T6_CCGBFI_201415!$A:$AF,8,FALSE)</f>
        <v>16111</v>
      </c>
      <c r="F27" s="308">
        <f>VLOOKUP($A27,T6_CCGBFI_201415!$A:$AF,9,FALSE)+VLOOKUP($A27,T6_CCGBFI_201415!$A:$AF,13,FALSE)+VLOOKUP($A27,T6_CCGBFI_201415!$A:$AF,17,FALSE)+VLOOKUP($A27,T6_CCGBFI_201415!$A:$AF,21,FALSE)</f>
        <v>5554</v>
      </c>
      <c r="G27" s="309">
        <f>VLOOKUP($A27,T6_CCGBFI_201415!$A:$AF,10,FALSE)+VLOOKUP($A27,T6_CCGBFI_201415!$A:$AF,14,FALSE)+VLOOKUP($A27,T6_CCGBFI_201415!$A:$AF,18,FALSE)+VLOOKUP($A27,T6_CCGBFI_201415!$A:$AF,22,FALSE)</f>
        <v>10416</v>
      </c>
      <c r="H27" s="411">
        <f t="shared" si="1"/>
        <v>0.64651480355036928</v>
      </c>
      <c r="I27" s="95" t="str">
        <f t="shared" si="0"/>
        <v>63.9% - 65.4%</v>
      </c>
      <c r="J27" s="294">
        <f>VLOOKUP($A27,T6_CCGBFI_201415!$A:$AF,25,FALSE)+VLOOKUP($A27,T6_CCGBFI_201415!$A:$AF,27,FALSE)+VLOOKUP($A27,T6_CCGBFI_201415!$A:$AF,29,FALSE)+VLOOKUP($A27,T6_CCGBFI_201415!$A:$AF,31,FALSE)</f>
        <v>141</v>
      </c>
      <c r="K27" s="96">
        <f t="shared" si="2"/>
        <v>8.7517844950654837E-3</v>
      </c>
      <c r="L27" s="281"/>
      <c r="M27" s="133">
        <f t="shared" si="3"/>
        <v>0</v>
      </c>
      <c r="N27" s="412">
        <v>-5.1568846765173371E-2</v>
      </c>
      <c r="O27" s="412">
        <v>-9.1928756622703167E-2</v>
      </c>
    </row>
    <row r="28" spans="1:15" x14ac:dyDescent="0.2">
      <c r="A28" s="273" t="s">
        <v>865</v>
      </c>
      <c r="B28" s="273" t="s">
        <v>1164</v>
      </c>
      <c r="C28" s="275"/>
      <c r="D28" s="275"/>
      <c r="E28" s="291">
        <f>VLOOKUP(A28,T6_CCGBFI_201415!$A:$AF,5,FALSE)+VLOOKUP(A28,T6_CCGBFI_201415!$A:$AF,6,FALSE)+VLOOKUP(A28,T6_CCGBFI_201415!$A:$AF,7,FALSE)+VLOOKUP(A28,T6_CCGBFI_201415!$A:$AF,8,FALSE)</f>
        <v>15943</v>
      </c>
      <c r="F28" s="308">
        <f>VLOOKUP($A28,T6_CCGBFI_201415!$A:$AF,9,FALSE)+VLOOKUP($A28,T6_CCGBFI_201415!$A:$AF,13,FALSE)+VLOOKUP($A28,T6_CCGBFI_201415!$A:$AF,17,FALSE)+VLOOKUP($A28,T6_CCGBFI_201415!$A:$AF,21,FALSE)</f>
        <v>3269</v>
      </c>
      <c r="G28" s="309">
        <f>VLOOKUP($A28,T6_CCGBFI_201415!$A:$AF,10,FALSE)+VLOOKUP($A28,T6_CCGBFI_201415!$A:$AF,14,FALSE)+VLOOKUP($A28,T6_CCGBFI_201415!$A:$AF,18,FALSE)+VLOOKUP($A28,T6_CCGBFI_201415!$A:$AF,22,FALSE)</f>
        <v>12560</v>
      </c>
      <c r="H28" s="411">
        <f t="shared" si="1"/>
        <v>0.78780656087311041</v>
      </c>
      <c r="I28" s="95" t="str">
        <f t="shared" si="0"/>
        <v>78.1% - 79.4%</v>
      </c>
      <c r="J28" s="294">
        <f>VLOOKUP($A28,T6_CCGBFI_201415!$A:$AF,25,FALSE)+VLOOKUP($A28,T6_CCGBFI_201415!$A:$AF,27,FALSE)+VLOOKUP($A28,T6_CCGBFI_201415!$A:$AF,29,FALSE)+VLOOKUP($A28,T6_CCGBFI_201415!$A:$AF,31,FALSE)</f>
        <v>114</v>
      </c>
      <c r="K28" s="96">
        <f t="shared" si="2"/>
        <v>7.1504735620648557E-3</v>
      </c>
      <c r="L28" s="281"/>
      <c r="M28" s="133">
        <f t="shared" si="3"/>
        <v>0</v>
      </c>
      <c r="N28" s="412">
        <v>-2.5191073066340608E-2</v>
      </c>
      <c r="O28" s="412">
        <v>-6.432302365162279E-2</v>
      </c>
    </row>
    <row r="29" spans="1:15" x14ac:dyDescent="0.2">
      <c r="A29" s="273" t="s">
        <v>879</v>
      </c>
      <c r="B29" s="273" t="s">
        <v>1199</v>
      </c>
      <c r="C29" s="275"/>
      <c r="D29" s="275"/>
      <c r="E29" s="291">
        <f>VLOOKUP(A29,T6_CCGBFI_201415!$A:$AF,5,FALSE)+VLOOKUP(A29,T6_CCGBFI_201415!$A:$AF,6,FALSE)+VLOOKUP(A29,T6_CCGBFI_201415!$A:$AF,7,FALSE)+VLOOKUP(A29,T6_CCGBFI_201415!$A:$AF,8,FALSE)</f>
        <v>16948</v>
      </c>
      <c r="F29" s="308">
        <f>VLOOKUP($A29,T6_CCGBFI_201415!$A:$AF,9,FALSE)+VLOOKUP($A29,T6_CCGBFI_201415!$A:$AF,13,FALSE)+VLOOKUP($A29,T6_CCGBFI_201415!$A:$AF,17,FALSE)+VLOOKUP($A29,T6_CCGBFI_201415!$A:$AF,21,FALSE)</f>
        <v>3007</v>
      </c>
      <c r="G29" s="309">
        <f>VLOOKUP($A29,T6_CCGBFI_201415!$A:$AF,10,FALSE)+VLOOKUP($A29,T6_CCGBFI_201415!$A:$AF,14,FALSE)+VLOOKUP($A29,T6_CCGBFI_201415!$A:$AF,18,FALSE)+VLOOKUP($A29,T6_CCGBFI_201415!$A:$AF,22,FALSE)</f>
        <v>13708</v>
      </c>
      <c r="H29" s="411">
        <f t="shared" si="1"/>
        <v>0.80882700023601606</v>
      </c>
      <c r="I29" s="95" t="str">
        <f t="shared" si="0"/>
        <v>80.3% - 81.5%</v>
      </c>
      <c r="J29" s="294">
        <f>VLOOKUP($A29,T6_CCGBFI_201415!$A:$AF,25,FALSE)+VLOOKUP($A29,T6_CCGBFI_201415!$A:$AF,27,FALSE)+VLOOKUP($A29,T6_CCGBFI_201415!$A:$AF,29,FALSE)+VLOOKUP($A29,T6_CCGBFI_201415!$A:$AF,31,FALSE)</f>
        <v>233</v>
      </c>
      <c r="K29" s="96">
        <f t="shared" si="2"/>
        <v>1.3747934859570451E-2</v>
      </c>
      <c r="L29" s="281"/>
      <c r="M29" s="133">
        <f t="shared" si="3"/>
        <v>0</v>
      </c>
      <c r="N29" s="412">
        <v>-6.9725200679674471E-3</v>
      </c>
      <c r="O29" s="412">
        <v>-5.0319399305166379E-2</v>
      </c>
    </row>
    <row r="30" spans="1:15" x14ac:dyDescent="0.2">
      <c r="A30" s="273" t="s">
        <v>893</v>
      </c>
      <c r="B30" s="273" t="s">
        <v>1209</v>
      </c>
      <c r="C30" s="275"/>
      <c r="D30" s="275"/>
      <c r="E30" s="291">
        <f>VLOOKUP(A30,T6_CCGBFI_201415!$A:$AF,5,FALSE)+VLOOKUP(A30,T6_CCGBFI_201415!$A:$AF,6,FALSE)+VLOOKUP(A30,T6_CCGBFI_201415!$A:$AF,7,FALSE)+VLOOKUP(A30,T6_CCGBFI_201415!$A:$AF,8,FALSE)</f>
        <v>15775</v>
      </c>
      <c r="F30" s="308">
        <f>VLOOKUP($A30,T6_CCGBFI_201415!$A:$AF,9,FALSE)+VLOOKUP($A30,T6_CCGBFI_201415!$A:$AF,13,FALSE)+VLOOKUP($A30,T6_CCGBFI_201415!$A:$AF,17,FALSE)+VLOOKUP($A30,T6_CCGBFI_201415!$A:$AF,21,FALSE)</f>
        <v>3418</v>
      </c>
      <c r="G30" s="309">
        <f>VLOOKUP($A30,T6_CCGBFI_201415!$A:$AF,10,FALSE)+VLOOKUP($A30,T6_CCGBFI_201415!$A:$AF,14,FALSE)+VLOOKUP($A30,T6_CCGBFI_201415!$A:$AF,18,FALSE)+VLOOKUP($A30,T6_CCGBFI_201415!$A:$AF,22,FALSE)</f>
        <v>12106</v>
      </c>
      <c r="H30" s="411">
        <f t="shared" si="1"/>
        <v>0.76741679873217117</v>
      </c>
      <c r="I30" s="95" t="str">
        <f t="shared" si="0"/>
        <v>76.1% - 77.4%</v>
      </c>
      <c r="J30" s="294">
        <f>VLOOKUP($A30,T6_CCGBFI_201415!$A:$AF,25,FALSE)+VLOOKUP($A30,T6_CCGBFI_201415!$A:$AF,27,FALSE)+VLOOKUP($A30,T6_CCGBFI_201415!$A:$AF,29,FALSE)+VLOOKUP($A30,T6_CCGBFI_201415!$A:$AF,31,FALSE)</f>
        <v>251</v>
      </c>
      <c r="K30" s="96">
        <f t="shared" si="2"/>
        <v>1.5911251980982567E-2</v>
      </c>
      <c r="L30" s="281"/>
      <c r="M30" s="133">
        <f t="shared" si="3"/>
        <v>0</v>
      </c>
      <c r="N30" s="412">
        <v>-8.3115373437954054E-2</v>
      </c>
      <c r="O30" s="412">
        <v>-0.12317269745984105</v>
      </c>
    </row>
    <row r="31" spans="1:15" x14ac:dyDescent="0.2">
      <c r="A31" s="273" t="s">
        <v>904</v>
      </c>
      <c r="B31" s="273" t="s">
        <v>1207</v>
      </c>
      <c r="C31" s="275"/>
      <c r="D31" s="275"/>
      <c r="E31" s="291">
        <f>VLOOKUP(A31,T6_CCGBFI_201415!$A:$AF,5,FALSE)+VLOOKUP(A31,T6_CCGBFI_201415!$A:$AF,6,FALSE)+VLOOKUP(A31,T6_CCGBFI_201415!$A:$AF,7,FALSE)+VLOOKUP(A31,T6_CCGBFI_201415!$A:$AF,8,FALSE)</f>
        <v>20209</v>
      </c>
      <c r="F31" s="308">
        <f>VLOOKUP($A31,T6_CCGBFI_201415!$A:$AF,9,FALSE)+VLOOKUP($A31,T6_CCGBFI_201415!$A:$AF,13,FALSE)+VLOOKUP($A31,T6_CCGBFI_201415!$A:$AF,17,FALSE)+VLOOKUP($A31,T6_CCGBFI_201415!$A:$AF,21,FALSE)</f>
        <v>5234</v>
      </c>
      <c r="G31" s="309">
        <f>VLOOKUP($A31,T6_CCGBFI_201415!$A:$AF,10,FALSE)+VLOOKUP($A31,T6_CCGBFI_201415!$A:$AF,14,FALSE)+VLOOKUP($A31,T6_CCGBFI_201415!$A:$AF,18,FALSE)+VLOOKUP($A31,T6_CCGBFI_201415!$A:$AF,22,FALSE)</f>
        <v>14329</v>
      </c>
      <c r="H31" s="411">
        <f t="shared" si="1"/>
        <v>0.7090405264980949</v>
      </c>
      <c r="I31" s="95" t="str">
        <f t="shared" si="0"/>
        <v>70.3% - 71.5%</v>
      </c>
      <c r="J31" s="294">
        <f>VLOOKUP($A31,T6_CCGBFI_201415!$A:$AF,25,FALSE)+VLOOKUP($A31,T6_CCGBFI_201415!$A:$AF,27,FALSE)+VLOOKUP($A31,T6_CCGBFI_201415!$A:$AF,29,FALSE)+VLOOKUP($A31,T6_CCGBFI_201415!$A:$AF,31,FALSE)</f>
        <v>646</v>
      </c>
      <c r="K31" s="96">
        <f t="shared" si="2"/>
        <v>3.1965955762284129E-2</v>
      </c>
      <c r="L31" s="281"/>
      <c r="M31" s="133">
        <f t="shared" si="3"/>
        <v>0</v>
      </c>
      <c r="N31" s="412">
        <v>8.9148630577984278E-4</v>
      </c>
      <c r="O31" s="412">
        <v>-6.205328135152699E-2</v>
      </c>
    </row>
    <row r="32" spans="1:15" x14ac:dyDescent="0.2">
      <c r="A32" s="273" t="s">
        <v>930</v>
      </c>
      <c r="B32" s="273" t="s">
        <v>1169</v>
      </c>
      <c r="C32" s="275"/>
      <c r="D32" s="275"/>
      <c r="E32" s="291">
        <f>VLOOKUP(A32,T6_CCGBFI_201415!$A:$AF,5,FALSE)+VLOOKUP(A32,T6_CCGBFI_201415!$A:$AF,6,FALSE)+VLOOKUP(A32,T6_CCGBFI_201415!$A:$AF,7,FALSE)+VLOOKUP(A32,T6_CCGBFI_201415!$A:$AF,8,FALSE)</f>
        <v>28959</v>
      </c>
      <c r="F32" s="308">
        <f>VLOOKUP($A32,T6_CCGBFI_201415!$A:$AF,9,FALSE)+VLOOKUP($A32,T6_CCGBFI_201415!$A:$AF,13,FALSE)+VLOOKUP($A32,T6_CCGBFI_201415!$A:$AF,17,FALSE)+VLOOKUP($A32,T6_CCGBFI_201415!$A:$AF,21,FALSE)</f>
        <v>4735</v>
      </c>
      <c r="G32" s="309">
        <f>VLOOKUP($A32,T6_CCGBFI_201415!$A:$AF,10,FALSE)+VLOOKUP($A32,T6_CCGBFI_201415!$A:$AF,14,FALSE)+VLOOKUP($A32,T6_CCGBFI_201415!$A:$AF,18,FALSE)+VLOOKUP($A32,T6_CCGBFI_201415!$A:$AF,22,FALSE)</f>
        <v>23921</v>
      </c>
      <c r="H32" s="411">
        <f t="shared" si="1"/>
        <v>0.82602990434752577</v>
      </c>
      <c r="I32" s="95" t="str">
        <f t="shared" si="0"/>
        <v>82.2% - 83.0%</v>
      </c>
      <c r="J32" s="294">
        <f>VLOOKUP($A32,T6_CCGBFI_201415!$A:$AF,25,FALSE)+VLOOKUP($A32,T6_CCGBFI_201415!$A:$AF,27,FALSE)+VLOOKUP($A32,T6_CCGBFI_201415!$A:$AF,29,FALSE)+VLOOKUP($A32,T6_CCGBFI_201415!$A:$AF,31,FALSE)</f>
        <v>303</v>
      </c>
      <c r="K32" s="96">
        <f t="shared" si="2"/>
        <v>1.0463068476121414E-2</v>
      </c>
      <c r="L32" s="281"/>
      <c r="M32" s="133">
        <f t="shared" si="3"/>
        <v>0</v>
      </c>
      <c r="N32" s="412">
        <v>-2.4785317393500539E-2</v>
      </c>
      <c r="O32" s="412">
        <v>-6.5657869265019042E-2</v>
      </c>
    </row>
    <row r="33" spans="1:15" x14ac:dyDescent="0.2">
      <c r="A33" s="273" t="s">
        <v>968</v>
      </c>
      <c r="B33" s="273" t="s">
        <v>969</v>
      </c>
      <c r="C33" s="275"/>
      <c r="D33" s="275"/>
      <c r="E33" s="291">
        <f>VLOOKUP(A33,T6_CCGBFI_201415!$A:$AF,5,FALSE)+VLOOKUP(A33,T6_CCGBFI_201415!$A:$AF,6,FALSE)+VLOOKUP(A33,T6_CCGBFI_201415!$A:$AF,7,FALSE)+VLOOKUP(A33,T6_CCGBFI_201415!$A:$AF,8,FALSE)</f>
        <v>24836</v>
      </c>
      <c r="F33" s="308">
        <f>VLOOKUP($A33,T6_CCGBFI_201415!$A:$AF,9,FALSE)+VLOOKUP($A33,T6_CCGBFI_201415!$A:$AF,13,FALSE)+VLOOKUP($A33,T6_CCGBFI_201415!$A:$AF,17,FALSE)+VLOOKUP($A33,T6_CCGBFI_201415!$A:$AF,21,FALSE)</f>
        <v>4734</v>
      </c>
      <c r="G33" s="309">
        <f>VLOOKUP($A33,T6_CCGBFI_201415!$A:$AF,10,FALSE)+VLOOKUP($A33,T6_CCGBFI_201415!$A:$AF,14,FALSE)+VLOOKUP($A33,T6_CCGBFI_201415!$A:$AF,18,FALSE)+VLOOKUP($A33,T6_CCGBFI_201415!$A:$AF,22,FALSE)</f>
        <v>19738</v>
      </c>
      <c r="H33" s="411">
        <f t="shared" si="1"/>
        <v>0.79473345144145591</v>
      </c>
      <c r="I33" s="95" t="str">
        <f t="shared" si="0"/>
        <v>79.0% - 80.0%</v>
      </c>
      <c r="J33" s="294">
        <f>VLOOKUP($A33,T6_CCGBFI_201415!$A:$AF,25,FALSE)+VLOOKUP($A33,T6_CCGBFI_201415!$A:$AF,27,FALSE)+VLOOKUP($A33,T6_CCGBFI_201415!$A:$AF,29,FALSE)+VLOOKUP($A33,T6_CCGBFI_201415!$A:$AF,31,FALSE)</f>
        <v>364</v>
      </c>
      <c r="K33" s="96">
        <f t="shared" si="2"/>
        <v>1.4656144306651634E-2</v>
      </c>
      <c r="L33" s="281"/>
      <c r="M33" s="133">
        <f t="shared" si="3"/>
        <v>0</v>
      </c>
      <c r="N33" s="412">
        <v>-1.4209732475986336E-2</v>
      </c>
      <c r="O33" s="412">
        <v>-6.9429352916932086E-2</v>
      </c>
    </row>
    <row r="34" spans="1:15" x14ac:dyDescent="0.2">
      <c r="A34" s="273" t="s">
        <v>1000</v>
      </c>
      <c r="B34" s="273" t="s">
        <v>1001</v>
      </c>
      <c r="C34" s="275"/>
      <c r="D34" s="275"/>
      <c r="E34" s="291">
        <f>VLOOKUP(A34,T6_CCGBFI_201415!$A:$AF,5,FALSE)+VLOOKUP(A34,T6_CCGBFI_201415!$A:$AF,6,FALSE)+VLOOKUP(A34,T6_CCGBFI_201415!$A:$AF,7,FALSE)+VLOOKUP(A34,T6_CCGBFI_201415!$A:$AF,8,FALSE)</f>
        <v>28936</v>
      </c>
      <c r="F34" s="308">
        <f>VLOOKUP($A34,T6_CCGBFI_201415!$A:$AF,9,FALSE)+VLOOKUP($A34,T6_CCGBFI_201415!$A:$AF,13,FALSE)+VLOOKUP($A34,T6_CCGBFI_201415!$A:$AF,17,FALSE)+VLOOKUP($A34,T6_CCGBFI_201415!$A:$AF,21,FALSE)</f>
        <v>5910</v>
      </c>
      <c r="G34" s="309">
        <f>VLOOKUP($A34,T6_CCGBFI_201415!$A:$AF,10,FALSE)+VLOOKUP($A34,T6_CCGBFI_201415!$A:$AF,14,FALSE)+VLOOKUP($A34,T6_CCGBFI_201415!$A:$AF,18,FALSE)+VLOOKUP($A34,T6_CCGBFI_201415!$A:$AF,22,FALSE)</f>
        <v>22564</v>
      </c>
      <c r="H34" s="411">
        <f t="shared" si="1"/>
        <v>0.77978988111694769</v>
      </c>
      <c r="I34" s="95" t="str">
        <f t="shared" si="0"/>
        <v>77.5% - 78.5%</v>
      </c>
      <c r="J34" s="294">
        <f>VLOOKUP($A34,T6_CCGBFI_201415!$A:$AF,25,FALSE)+VLOOKUP($A34,T6_CCGBFI_201415!$A:$AF,27,FALSE)+VLOOKUP($A34,T6_CCGBFI_201415!$A:$AF,29,FALSE)+VLOOKUP($A34,T6_CCGBFI_201415!$A:$AF,31,FALSE)</f>
        <v>462</v>
      </c>
      <c r="K34" s="96">
        <f t="shared" si="2"/>
        <v>1.5966270389825822E-2</v>
      </c>
      <c r="L34" s="281"/>
      <c r="M34" s="133">
        <f t="shared" si="3"/>
        <v>0</v>
      </c>
      <c r="N34" s="412">
        <v>-7.1369750205874105E-3</v>
      </c>
      <c r="O34" s="412">
        <v>-5.7551379344038089E-2</v>
      </c>
    </row>
    <row r="35" spans="1:15" x14ac:dyDescent="0.2">
      <c r="A35" s="273" t="s">
        <v>1029</v>
      </c>
      <c r="B35" s="273" t="s">
        <v>1030</v>
      </c>
      <c r="C35" s="275"/>
      <c r="D35" s="275"/>
      <c r="E35" s="291">
        <f>VLOOKUP(A35,T6_CCGBFI_201415!$A:$AF,5,FALSE)+VLOOKUP(A35,T6_CCGBFI_201415!$A:$AF,6,FALSE)+VLOOKUP(A35,T6_CCGBFI_201415!$A:$AF,7,FALSE)+VLOOKUP(A35,T6_CCGBFI_201415!$A:$AF,8,FALSE)</f>
        <v>117600</v>
      </c>
      <c r="F35" s="308">
        <f>VLOOKUP($A35,T6_CCGBFI_201415!$A:$AF,9,FALSE)+VLOOKUP($A35,T6_CCGBFI_201415!$A:$AF,13,FALSE)+VLOOKUP($A35,T6_CCGBFI_201415!$A:$AF,17,FALSE)+VLOOKUP($A35,T6_CCGBFI_201415!$A:$AF,21,FALSE)</f>
        <v>12587</v>
      </c>
      <c r="G35" s="309">
        <f>VLOOKUP($A35,T6_CCGBFI_201415!$A:$AF,10,FALSE)+VLOOKUP($A35,T6_CCGBFI_201415!$A:$AF,14,FALSE)+VLOOKUP($A35,T6_CCGBFI_201415!$A:$AF,18,FALSE)+VLOOKUP($A35,T6_CCGBFI_201415!$A:$AF,22,FALSE)</f>
        <v>101101</v>
      </c>
      <c r="H35" s="411">
        <f t="shared" si="1"/>
        <v>0.85970238095238094</v>
      </c>
      <c r="I35" s="95" t="str">
        <f t="shared" si="0"/>
        <v>85.8% - 86.2%</v>
      </c>
      <c r="J35" s="294">
        <f>VLOOKUP($A35,T6_CCGBFI_201415!$A:$AF,25,FALSE)+VLOOKUP($A35,T6_CCGBFI_201415!$A:$AF,27,FALSE)+VLOOKUP($A35,T6_CCGBFI_201415!$A:$AF,29,FALSE)+VLOOKUP($A35,T6_CCGBFI_201415!$A:$AF,31,FALSE)</f>
        <v>3912</v>
      </c>
      <c r="K35" s="96">
        <f>J35/E35</f>
        <v>3.3265306122448983E-2</v>
      </c>
      <c r="L35" s="281"/>
      <c r="M35" s="133">
        <f t="shared" si="3"/>
        <v>0</v>
      </c>
      <c r="N35" s="412">
        <v>-6.2253303244635516E-2</v>
      </c>
      <c r="O35" s="412">
        <v>-0.10228322353605757</v>
      </c>
    </row>
    <row r="36" spans="1:15" x14ac:dyDescent="0.2">
      <c r="C36" s="275"/>
      <c r="D36" s="275"/>
      <c r="E36" s="291"/>
      <c r="F36" s="308"/>
      <c r="G36" s="292"/>
      <c r="H36" s="293"/>
      <c r="I36" s="95"/>
      <c r="J36" s="294"/>
      <c r="K36" s="96"/>
      <c r="L36" s="281"/>
      <c r="M36" s="133">
        <f t="shared" ref="M36" si="4">IF(N36&lt;-10%,1,IF(O36&gt;20%,1,0))</f>
        <v>0</v>
      </c>
      <c r="N36" s="412"/>
    </row>
    <row r="37" spans="1:15" s="298" customFormat="1" x14ac:dyDescent="0.2">
      <c r="A37" s="273" t="s">
        <v>442</v>
      </c>
      <c r="B37" s="273" t="s">
        <v>443</v>
      </c>
      <c r="C37" s="273" t="s">
        <v>444</v>
      </c>
      <c r="D37" s="273" t="s">
        <v>445</v>
      </c>
      <c r="E37" s="291">
        <f>VLOOKUP(A37,T6_CCGBFI_201415!$A:$AF,5,FALSE)+VLOOKUP(A37,T6_CCGBFI_201415!$A:$AF,6,FALSE)+VLOOKUP(A37,T6_CCGBFI_201415!$A:$AF,7,FALSE)+VLOOKUP(A37,T6_CCGBFI_201415!$A:$AF,8,FALSE)</f>
        <v>1814</v>
      </c>
      <c r="F37" s="294">
        <f>VLOOKUP($A37,T6_CCGBFI_201415!$A:$AF,9,FALSE)+VLOOKUP($A37,T6_CCGBFI_201415!$A:$AF,13,FALSE)+VLOOKUP($A37,T6_CCGBFI_201415!$A:$AF,17,FALSE)+VLOOKUP($A37,T6_CCGBFI_201415!$A:$AF,21,FALSE)</f>
        <v>391</v>
      </c>
      <c r="G37" s="295">
        <f>VLOOKUP($A37,T6_CCGBFI_201415!$A:$AF,10,FALSE)+VLOOKUP($A37,T6_CCGBFI_201415!$A:$AF,14,FALSE)+VLOOKUP($A37,T6_CCGBFI_201415!$A:$AF,18,FALSE)+VLOOKUP($A37,T6_CCGBFI_201415!$A:$AF,22,FALSE)</f>
        <v>1353</v>
      </c>
      <c r="H37" s="94">
        <f t="shared" ref="H37:H100" si="5">G37/E37</f>
        <v>0.74586549062844543</v>
      </c>
      <c r="I37" s="95" t="str">
        <f t="shared" si="0"/>
        <v>72.5% - 76.5%</v>
      </c>
      <c r="J37" s="296">
        <f>VLOOKUP($A37,T6_CCGBFI_201415!$A:$AF,25,FALSE)+VLOOKUP($A37,T6_CCGBFI_201415!$A:$AF,27,FALSE)+VLOOKUP($A37,T6_CCGBFI_201415!$A:$AF,29,FALSE)+VLOOKUP($A37,T6_CCGBFI_201415!$A:$AF,31,FALSE)</f>
        <v>70</v>
      </c>
      <c r="K37" s="96">
        <f t="shared" si="2"/>
        <v>3.8588754134509372E-2</v>
      </c>
      <c r="L37" s="297" t="s">
        <v>446</v>
      </c>
      <c r="M37" s="133">
        <f>IF(N37&lt;-10%,1,IF(O37&gt;20%,1,0))</f>
        <v>0</v>
      </c>
      <c r="N37" s="412">
        <v>-7.5433231396534128E-2</v>
      </c>
      <c r="O37" s="412">
        <v>-0.13122605363984674</v>
      </c>
    </row>
    <row r="38" spans="1:15" s="298" customFormat="1" x14ac:dyDescent="0.2">
      <c r="A38" s="273" t="s">
        <v>447</v>
      </c>
      <c r="B38" s="273" t="s">
        <v>448</v>
      </c>
      <c r="C38" s="273" t="s">
        <v>444</v>
      </c>
      <c r="D38" s="273" t="s">
        <v>445</v>
      </c>
      <c r="E38" s="291">
        <f>VLOOKUP(A38,T6_CCGBFI_201415!$A:$AF,5,FALSE)+VLOOKUP(A38,T6_CCGBFI_201415!$A:$AF,6,FALSE)+VLOOKUP(A38,T6_CCGBFI_201415!$A:$AF,7,FALSE)+VLOOKUP(A38,T6_CCGBFI_201415!$A:$AF,8,FALSE)</f>
        <v>1795</v>
      </c>
      <c r="F38" s="294">
        <f>VLOOKUP($A38,T6_CCGBFI_201415!$A:$AF,9,FALSE)+VLOOKUP($A38,T6_CCGBFI_201415!$A:$AF,13,FALSE)+VLOOKUP($A38,T6_CCGBFI_201415!$A:$AF,17,FALSE)+VLOOKUP($A38,T6_CCGBFI_201415!$A:$AF,21,FALSE)</f>
        <v>488</v>
      </c>
      <c r="G38" s="295">
        <f>VLOOKUP($A38,T6_CCGBFI_201415!$A:$AF,10,FALSE)+VLOOKUP($A38,T6_CCGBFI_201415!$A:$AF,14,FALSE)+VLOOKUP($A38,T6_CCGBFI_201415!$A:$AF,18,FALSE)+VLOOKUP($A38,T6_CCGBFI_201415!$A:$AF,22,FALSE)</f>
        <v>1307</v>
      </c>
      <c r="H38" s="94">
        <f>G38/E38</f>
        <v>0.72813370473537609</v>
      </c>
      <c r="I38" s="95" t="str">
        <f t="shared" si="0"/>
        <v>70.7% - 74.8%</v>
      </c>
      <c r="J38" s="296">
        <f>VLOOKUP($A38,T6_CCGBFI_201415!$A:$AF,25,FALSE)+VLOOKUP($A38,T6_CCGBFI_201415!$A:$AF,27,FALSE)+VLOOKUP($A38,T6_CCGBFI_201415!$A:$AF,29,FALSE)+VLOOKUP($A38,T6_CCGBFI_201415!$A:$AF,31,FALSE)</f>
        <v>0</v>
      </c>
      <c r="K38" s="96">
        <f t="shared" si="2"/>
        <v>0</v>
      </c>
      <c r="L38" s="297" t="s">
        <v>449</v>
      </c>
      <c r="M38" s="133">
        <f t="shared" ref="M38:M101" si="6">IF(N38&lt;-10%,1,IF(O38&gt;20%,1,0))</f>
        <v>0</v>
      </c>
      <c r="N38" s="412">
        <v>1.5846066779852785E-2</v>
      </c>
      <c r="O38" s="412">
        <v>-8.5117227319062128E-2</v>
      </c>
    </row>
    <row r="39" spans="1:15" s="298" customFormat="1" x14ac:dyDescent="0.2">
      <c r="A39" s="273" t="s">
        <v>450</v>
      </c>
      <c r="B39" s="273" t="s">
        <v>451</v>
      </c>
      <c r="C39" s="273" t="s">
        <v>444</v>
      </c>
      <c r="D39" s="273" t="s">
        <v>445</v>
      </c>
      <c r="E39" s="291">
        <f>VLOOKUP(A39,T6_CCGBFI_201415!$A:$AF,5,FALSE)+VLOOKUP(A39,T6_CCGBFI_201415!$A:$AF,6,FALSE)+VLOOKUP(A39,T6_CCGBFI_201415!$A:$AF,7,FALSE)+VLOOKUP(A39,T6_CCGBFI_201415!$A:$AF,8,FALSE)</f>
        <v>1085</v>
      </c>
      <c r="F39" s="294">
        <f>VLOOKUP($A39,T6_CCGBFI_201415!$A:$AF,9,FALSE)+VLOOKUP($A39,T6_CCGBFI_201415!$A:$AF,13,FALSE)+VLOOKUP($A39,T6_CCGBFI_201415!$A:$AF,17,FALSE)+VLOOKUP($A39,T6_CCGBFI_201415!$A:$AF,21,FALSE)</f>
        <v>343</v>
      </c>
      <c r="G39" s="295">
        <f>VLOOKUP($A39,T6_CCGBFI_201415!$A:$AF,10,FALSE)+VLOOKUP($A39,T6_CCGBFI_201415!$A:$AF,14,FALSE)+VLOOKUP($A39,T6_CCGBFI_201415!$A:$AF,18,FALSE)+VLOOKUP($A39,T6_CCGBFI_201415!$A:$AF,22,FALSE)</f>
        <v>742</v>
      </c>
      <c r="H39" s="94">
        <f t="shared" si="5"/>
        <v>0.68387096774193545</v>
      </c>
      <c r="I39" s="95" t="str">
        <f t="shared" si="0"/>
        <v>65.6% - 71.1%</v>
      </c>
      <c r="J39" s="296">
        <f>VLOOKUP($A39,T6_CCGBFI_201415!$A:$AF,25,FALSE)+VLOOKUP($A39,T6_CCGBFI_201415!$A:$AF,27,FALSE)+VLOOKUP($A39,T6_CCGBFI_201415!$A:$AF,29,FALSE)+VLOOKUP($A39,T6_CCGBFI_201415!$A:$AF,31,FALSE)</f>
        <v>0</v>
      </c>
      <c r="K39" s="96">
        <f t="shared" si="2"/>
        <v>0</v>
      </c>
      <c r="L39" s="297" t="s">
        <v>452</v>
      </c>
      <c r="M39" s="133">
        <f t="shared" si="6"/>
        <v>0</v>
      </c>
      <c r="N39" s="412">
        <v>-4.9912434325744326E-2</v>
      </c>
      <c r="O39" s="412">
        <v>-0.11065573770491799</v>
      </c>
    </row>
    <row r="40" spans="1:15" s="298" customFormat="1" x14ac:dyDescent="0.2">
      <c r="A40" s="273" t="s">
        <v>453</v>
      </c>
      <c r="B40" s="273" t="s">
        <v>454</v>
      </c>
      <c r="C40" s="273" t="s">
        <v>444</v>
      </c>
      <c r="D40" s="273" t="s">
        <v>445</v>
      </c>
      <c r="E40" s="291">
        <f>VLOOKUP(A40,T6_CCGBFI_201415!$A:$AF,5,FALSE)+VLOOKUP(A40,T6_CCGBFI_201415!$A:$AF,6,FALSE)+VLOOKUP(A40,T6_CCGBFI_201415!$A:$AF,7,FALSE)+VLOOKUP(A40,T6_CCGBFI_201415!$A:$AF,8,FALSE)</f>
        <v>2249</v>
      </c>
      <c r="F40" s="294">
        <f>VLOOKUP($A40,T6_CCGBFI_201415!$A:$AF,9,FALSE)+VLOOKUP($A40,T6_CCGBFI_201415!$A:$AF,13,FALSE)+VLOOKUP($A40,T6_CCGBFI_201415!$A:$AF,17,FALSE)+VLOOKUP($A40,T6_CCGBFI_201415!$A:$AF,21,FALSE)</f>
        <v>707</v>
      </c>
      <c r="G40" s="295">
        <f>VLOOKUP($A40,T6_CCGBFI_201415!$A:$AF,10,FALSE)+VLOOKUP($A40,T6_CCGBFI_201415!$A:$AF,14,FALSE)+VLOOKUP($A40,T6_CCGBFI_201415!$A:$AF,18,FALSE)+VLOOKUP($A40,T6_CCGBFI_201415!$A:$AF,22,FALSE)</f>
        <v>1538</v>
      </c>
      <c r="H40" s="94">
        <f t="shared" si="5"/>
        <v>0.68385949310804806</v>
      </c>
      <c r="I40" s="95" t="str">
        <f t="shared" si="0"/>
        <v>66.4% - 70.3%</v>
      </c>
      <c r="J40" s="296">
        <f>VLOOKUP($A40,T6_CCGBFI_201415!$A:$AF,25,FALSE)+VLOOKUP($A40,T6_CCGBFI_201415!$A:$AF,27,FALSE)+VLOOKUP($A40,T6_CCGBFI_201415!$A:$AF,29,FALSE)+VLOOKUP($A40,T6_CCGBFI_201415!$A:$AF,31,FALSE)</f>
        <v>4</v>
      </c>
      <c r="K40" s="96">
        <f t="shared" si="2"/>
        <v>1.7785682525566918E-3</v>
      </c>
      <c r="L40" s="297" t="s">
        <v>455</v>
      </c>
      <c r="M40" s="133">
        <f t="shared" si="6"/>
        <v>0</v>
      </c>
      <c r="N40" s="412">
        <v>-3.8888888888888862E-2</v>
      </c>
      <c r="O40" s="412">
        <v>-8.3910386965376782E-2</v>
      </c>
    </row>
    <row r="41" spans="1:15" s="298" customFormat="1" x14ac:dyDescent="0.2">
      <c r="A41" s="273" t="s">
        <v>456</v>
      </c>
      <c r="B41" s="273" t="s">
        <v>457</v>
      </c>
      <c r="C41" s="273" t="s">
        <v>444</v>
      </c>
      <c r="D41" s="273" t="s">
        <v>445</v>
      </c>
      <c r="E41" s="291">
        <f>VLOOKUP(A41,T6_CCGBFI_201415!$A:$AF,5,FALSE)+VLOOKUP(A41,T6_CCGBFI_201415!$A:$AF,6,FALSE)+VLOOKUP(A41,T6_CCGBFI_201415!$A:$AF,7,FALSE)+VLOOKUP(A41,T6_CCGBFI_201415!$A:$AF,8,FALSE)</f>
        <v>2425</v>
      </c>
      <c r="F41" s="294">
        <f>VLOOKUP($A41,T6_CCGBFI_201415!$A:$AF,9,FALSE)+VLOOKUP($A41,T6_CCGBFI_201415!$A:$AF,13,FALSE)+VLOOKUP($A41,T6_CCGBFI_201415!$A:$AF,17,FALSE)+VLOOKUP($A41,T6_CCGBFI_201415!$A:$AF,21,FALSE)</f>
        <v>736</v>
      </c>
      <c r="G41" s="295">
        <f>VLOOKUP($A41,T6_CCGBFI_201415!$A:$AF,10,FALSE)+VLOOKUP($A41,T6_CCGBFI_201415!$A:$AF,14,FALSE)+VLOOKUP($A41,T6_CCGBFI_201415!$A:$AF,18,FALSE)+VLOOKUP($A41,T6_CCGBFI_201415!$A:$AF,22,FALSE)</f>
        <v>1688</v>
      </c>
      <c r="H41" s="94">
        <f t="shared" si="5"/>
        <v>0.69608247422680414</v>
      </c>
      <c r="I41" s="95" t="str">
        <f t="shared" si="0"/>
        <v>67.7% - 71.4%</v>
      </c>
      <c r="J41" s="296">
        <f>VLOOKUP($A41,T6_CCGBFI_201415!$A:$AF,25,FALSE)+VLOOKUP($A41,T6_CCGBFI_201415!$A:$AF,27,FALSE)+VLOOKUP($A41,T6_CCGBFI_201415!$A:$AF,29,FALSE)+VLOOKUP($A41,T6_CCGBFI_201415!$A:$AF,31,FALSE)</f>
        <v>1</v>
      </c>
      <c r="K41" s="96">
        <f t="shared" si="2"/>
        <v>4.1237113402061858E-4</v>
      </c>
      <c r="L41" s="297" t="s">
        <v>458</v>
      </c>
      <c r="M41" s="133">
        <f t="shared" si="6"/>
        <v>0</v>
      </c>
      <c r="N41" s="412">
        <v>1.5494137353433857E-2</v>
      </c>
      <c r="O41" s="412">
        <v>-4.9240869922034802E-3</v>
      </c>
    </row>
    <row r="42" spans="1:15" s="298" customFormat="1" x14ac:dyDescent="0.2">
      <c r="A42" s="273" t="s">
        <v>459</v>
      </c>
      <c r="B42" s="273" t="s">
        <v>460</v>
      </c>
      <c r="C42" s="273" t="s">
        <v>444</v>
      </c>
      <c r="D42" s="273" t="s">
        <v>445</v>
      </c>
      <c r="E42" s="291">
        <f>VLOOKUP(A42,T6_CCGBFI_201415!$A:$AF,5,FALSE)+VLOOKUP(A42,T6_CCGBFI_201415!$A:$AF,6,FALSE)+VLOOKUP(A42,T6_CCGBFI_201415!$A:$AF,7,FALSE)+VLOOKUP(A42,T6_CCGBFI_201415!$A:$AF,8,FALSE)</f>
        <v>3300</v>
      </c>
      <c r="F42" s="294">
        <f>VLOOKUP($A42,T6_CCGBFI_201415!$A:$AF,9,FALSE)+VLOOKUP($A42,T6_CCGBFI_201415!$A:$AF,13,FALSE)+VLOOKUP($A42,T6_CCGBFI_201415!$A:$AF,17,FALSE)+VLOOKUP($A42,T6_CCGBFI_201415!$A:$AF,21,FALSE)</f>
        <v>1456</v>
      </c>
      <c r="G42" s="295">
        <f>VLOOKUP($A42,T6_CCGBFI_201415!$A:$AF,10,FALSE)+VLOOKUP($A42,T6_CCGBFI_201415!$A:$AF,14,FALSE)+VLOOKUP($A42,T6_CCGBFI_201415!$A:$AF,18,FALSE)+VLOOKUP($A42,T6_CCGBFI_201415!$A:$AF,22,FALSE)</f>
        <v>1843</v>
      </c>
      <c r="H42" s="94">
        <f t="shared" si="5"/>
        <v>0.55848484848484847</v>
      </c>
      <c r="I42" s="95" t="str">
        <f t="shared" si="0"/>
        <v>54.1% - 57.5%</v>
      </c>
      <c r="J42" s="296">
        <f>VLOOKUP($A42,T6_CCGBFI_201415!$A:$AF,25,FALSE)+VLOOKUP($A42,T6_CCGBFI_201415!$A:$AF,27,FALSE)+VLOOKUP($A42,T6_CCGBFI_201415!$A:$AF,29,FALSE)+VLOOKUP($A42,T6_CCGBFI_201415!$A:$AF,31,FALSE)</f>
        <v>1</v>
      </c>
      <c r="K42" s="96">
        <f t="shared" si="2"/>
        <v>3.0303030303030303E-4</v>
      </c>
      <c r="L42" s="297" t="s">
        <v>461</v>
      </c>
      <c r="M42" s="133">
        <f t="shared" si="6"/>
        <v>0</v>
      </c>
      <c r="N42" s="412">
        <v>-6.4360646441735225E-2</v>
      </c>
      <c r="O42" s="412">
        <v>-0.12721502248082517</v>
      </c>
    </row>
    <row r="43" spans="1:15" s="298" customFormat="1" x14ac:dyDescent="0.2">
      <c r="A43" s="273" t="s">
        <v>462</v>
      </c>
      <c r="B43" s="273" t="s">
        <v>463</v>
      </c>
      <c r="C43" s="273" t="s">
        <v>464</v>
      </c>
      <c r="D43" s="273" t="s">
        <v>465</v>
      </c>
      <c r="E43" s="291">
        <f>VLOOKUP(A43,T6_CCGBFI_201415!$A:$AF,5,FALSE)+VLOOKUP(A43,T6_CCGBFI_201415!$A:$AF,6,FALSE)+VLOOKUP(A43,T6_CCGBFI_201415!$A:$AF,7,FALSE)+VLOOKUP(A43,T6_CCGBFI_201415!$A:$AF,8,FALSE)</f>
        <v>1265</v>
      </c>
      <c r="F43" s="294">
        <f>VLOOKUP($A43,T6_CCGBFI_201415!$A:$AF,9,FALSE)+VLOOKUP($A43,T6_CCGBFI_201415!$A:$AF,13,FALSE)+VLOOKUP($A43,T6_CCGBFI_201415!$A:$AF,17,FALSE)+VLOOKUP($A43,T6_CCGBFI_201415!$A:$AF,21,FALSE)</f>
        <v>465</v>
      </c>
      <c r="G43" s="295">
        <f>VLOOKUP($A43,T6_CCGBFI_201415!$A:$AF,10,FALSE)+VLOOKUP($A43,T6_CCGBFI_201415!$A:$AF,14,FALSE)+VLOOKUP($A43,T6_CCGBFI_201415!$A:$AF,18,FALSE)+VLOOKUP($A43,T6_CCGBFI_201415!$A:$AF,22,FALSE)</f>
        <v>800</v>
      </c>
      <c r="H43" s="94">
        <f t="shared" si="5"/>
        <v>0.6324110671936759</v>
      </c>
      <c r="I43" s="95" t="str">
        <f t="shared" si="0"/>
        <v>60.5% - 65.9%</v>
      </c>
      <c r="J43" s="296">
        <f>VLOOKUP($A43,T6_CCGBFI_201415!$A:$AF,25,FALSE)+VLOOKUP($A43,T6_CCGBFI_201415!$A:$AF,27,FALSE)+VLOOKUP($A43,T6_CCGBFI_201415!$A:$AF,29,FALSE)+VLOOKUP($A43,T6_CCGBFI_201415!$A:$AF,31,FALSE)</f>
        <v>0</v>
      </c>
      <c r="K43" s="96">
        <f t="shared" si="2"/>
        <v>0</v>
      </c>
      <c r="L43" s="297" t="s">
        <v>466</v>
      </c>
      <c r="M43" s="133">
        <f t="shared" si="6"/>
        <v>0</v>
      </c>
      <c r="N43" s="412">
        <v>4.372937293729362E-2</v>
      </c>
      <c r="O43" s="412">
        <v>-5.5265123226288293E-2</v>
      </c>
    </row>
    <row r="44" spans="1:15" s="298" customFormat="1" x14ac:dyDescent="0.2">
      <c r="A44" s="273" t="s">
        <v>467</v>
      </c>
      <c r="B44" s="273" t="s">
        <v>468</v>
      </c>
      <c r="C44" s="273" t="s">
        <v>464</v>
      </c>
      <c r="D44" s="273" t="s">
        <v>465</v>
      </c>
      <c r="E44" s="291">
        <f>VLOOKUP(A44,T6_CCGBFI_201415!$A:$AF,5,FALSE)+VLOOKUP(A44,T6_CCGBFI_201415!$A:$AF,6,FALSE)+VLOOKUP(A44,T6_CCGBFI_201415!$A:$AF,7,FALSE)+VLOOKUP(A44,T6_CCGBFI_201415!$A:$AF,8,FALSE)</f>
        <v>2682</v>
      </c>
      <c r="F44" s="294">
        <f>VLOOKUP($A44,T6_CCGBFI_201415!$A:$AF,9,FALSE)+VLOOKUP($A44,T6_CCGBFI_201415!$A:$AF,13,FALSE)+VLOOKUP($A44,T6_CCGBFI_201415!$A:$AF,17,FALSE)+VLOOKUP($A44,T6_CCGBFI_201415!$A:$AF,21,FALSE)</f>
        <v>1232</v>
      </c>
      <c r="G44" s="295">
        <f>VLOOKUP($A44,T6_CCGBFI_201415!$A:$AF,10,FALSE)+VLOOKUP($A44,T6_CCGBFI_201415!$A:$AF,14,FALSE)+VLOOKUP($A44,T6_CCGBFI_201415!$A:$AF,18,FALSE)+VLOOKUP($A44,T6_CCGBFI_201415!$A:$AF,22,FALSE)</f>
        <v>1450</v>
      </c>
      <c r="H44" s="94">
        <f t="shared" si="5"/>
        <v>0.54064131245339297</v>
      </c>
      <c r="I44" s="95" t="str">
        <f t="shared" si="0"/>
        <v>52.2% - 55.9%</v>
      </c>
      <c r="J44" s="296">
        <f>VLOOKUP($A44,T6_CCGBFI_201415!$A:$AF,25,FALSE)+VLOOKUP($A44,T6_CCGBFI_201415!$A:$AF,27,FALSE)+VLOOKUP($A44,T6_CCGBFI_201415!$A:$AF,29,FALSE)+VLOOKUP($A44,T6_CCGBFI_201415!$A:$AF,31,FALSE)</f>
        <v>0</v>
      </c>
      <c r="K44" s="96">
        <f t="shared" si="2"/>
        <v>0</v>
      </c>
      <c r="L44" s="297" t="s">
        <v>469</v>
      </c>
      <c r="M44" s="133">
        <f t="shared" si="6"/>
        <v>0</v>
      </c>
      <c r="N44" s="412">
        <v>-7.5809786354238407E-2</v>
      </c>
      <c r="O44" s="412">
        <v>-0.13567515307766675</v>
      </c>
    </row>
    <row r="45" spans="1:15" s="298" customFormat="1" x14ac:dyDescent="0.2">
      <c r="A45" s="273" t="s">
        <v>470</v>
      </c>
      <c r="B45" s="273" t="s">
        <v>471</v>
      </c>
      <c r="C45" s="273" t="s">
        <v>464</v>
      </c>
      <c r="D45" s="273" t="s">
        <v>465</v>
      </c>
      <c r="E45" s="291">
        <f>VLOOKUP(A45,T6_CCGBFI_201415!$A:$AF,5,FALSE)+VLOOKUP(A45,T6_CCGBFI_201415!$A:$AF,6,FALSE)+VLOOKUP(A45,T6_CCGBFI_201415!$A:$AF,7,FALSE)+VLOOKUP(A45,T6_CCGBFI_201415!$A:$AF,8,FALSE)</f>
        <v>3298</v>
      </c>
      <c r="F45" s="294">
        <f>VLOOKUP($A45,T6_CCGBFI_201415!$A:$AF,9,FALSE)+VLOOKUP($A45,T6_CCGBFI_201415!$A:$AF,13,FALSE)+VLOOKUP($A45,T6_CCGBFI_201415!$A:$AF,17,FALSE)+VLOOKUP($A45,T6_CCGBFI_201415!$A:$AF,21,FALSE)</f>
        <v>1463</v>
      </c>
      <c r="G45" s="295">
        <f>VLOOKUP($A45,T6_CCGBFI_201415!$A:$AF,10,FALSE)+VLOOKUP($A45,T6_CCGBFI_201415!$A:$AF,14,FALSE)+VLOOKUP($A45,T6_CCGBFI_201415!$A:$AF,18,FALSE)+VLOOKUP($A45,T6_CCGBFI_201415!$A:$AF,22,FALSE)</f>
        <v>1831</v>
      </c>
      <c r="H45" s="94">
        <f t="shared" si="5"/>
        <v>0.55518496058217104</v>
      </c>
      <c r="I45" s="95" t="str">
        <f t="shared" si="0"/>
        <v>53.8% - 57.2%</v>
      </c>
      <c r="J45" s="296">
        <f>VLOOKUP($A45,T6_CCGBFI_201415!$A:$AF,25,FALSE)+VLOOKUP($A45,T6_CCGBFI_201415!$A:$AF,27,FALSE)+VLOOKUP($A45,T6_CCGBFI_201415!$A:$AF,29,FALSE)+VLOOKUP($A45,T6_CCGBFI_201415!$A:$AF,31,FALSE)</f>
        <v>4</v>
      </c>
      <c r="K45" s="96">
        <f t="shared" si="2"/>
        <v>1.2128562765312311E-3</v>
      </c>
      <c r="L45" s="297" t="s">
        <v>472</v>
      </c>
      <c r="M45" s="133">
        <f t="shared" si="6"/>
        <v>0</v>
      </c>
      <c r="N45" s="412">
        <v>-2.9429075927015935E-2</v>
      </c>
      <c r="O45" s="412">
        <v>-6.7834934991520601E-2</v>
      </c>
    </row>
    <row r="46" spans="1:15" s="298" customFormat="1" x14ac:dyDescent="0.2">
      <c r="A46" s="273" t="s">
        <v>473</v>
      </c>
      <c r="B46" s="273" t="s">
        <v>474</v>
      </c>
      <c r="C46" s="273" t="s">
        <v>464</v>
      </c>
      <c r="D46" s="273" t="s">
        <v>465</v>
      </c>
      <c r="E46" s="291">
        <f>VLOOKUP(A46,T6_CCGBFI_201415!$A:$AF,5,FALSE)+VLOOKUP(A46,T6_CCGBFI_201415!$A:$AF,6,FALSE)+VLOOKUP(A46,T6_CCGBFI_201415!$A:$AF,7,FALSE)+VLOOKUP(A46,T6_CCGBFI_201415!$A:$AF,8,FALSE)</f>
        <v>2426</v>
      </c>
      <c r="F46" s="294">
        <f>VLOOKUP($A46,T6_CCGBFI_201415!$A:$AF,9,FALSE)+VLOOKUP($A46,T6_CCGBFI_201415!$A:$AF,13,FALSE)+VLOOKUP($A46,T6_CCGBFI_201415!$A:$AF,17,FALSE)+VLOOKUP($A46,T6_CCGBFI_201415!$A:$AF,21,FALSE)</f>
        <v>928</v>
      </c>
      <c r="G46" s="295">
        <f>VLOOKUP($A46,T6_CCGBFI_201415!$A:$AF,10,FALSE)+VLOOKUP($A46,T6_CCGBFI_201415!$A:$AF,14,FALSE)+VLOOKUP($A46,T6_CCGBFI_201415!$A:$AF,18,FALSE)+VLOOKUP($A46,T6_CCGBFI_201415!$A:$AF,22,FALSE)</f>
        <v>1493</v>
      </c>
      <c r="H46" s="94">
        <f t="shared" si="5"/>
        <v>0.61541632316570483</v>
      </c>
      <c r="I46" s="95" t="str">
        <f t="shared" si="0"/>
        <v>59.6% - 63.5%</v>
      </c>
      <c r="J46" s="296">
        <f>VLOOKUP($A46,T6_CCGBFI_201415!$A:$AF,25,FALSE)+VLOOKUP($A46,T6_CCGBFI_201415!$A:$AF,27,FALSE)+VLOOKUP($A46,T6_CCGBFI_201415!$A:$AF,29,FALSE)+VLOOKUP($A46,T6_CCGBFI_201415!$A:$AF,31,FALSE)</f>
        <v>5</v>
      </c>
      <c r="K46" s="96">
        <f t="shared" si="2"/>
        <v>2.0610057708161582E-3</v>
      </c>
      <c r="L46" s="297" t="s">
        <v>475</v>
      </c>
      <c r="M46" s="133">
        <f t="shared" si="6"/>
        <v>0</v>
      </c>
      <c r="N46" s="412">
        <v>-1.6460905349794386E-3</v>
      </c>
      <c r="O46" s="412">
        <v>-3.9588281868566888E-2</v>
      </c>
    </row>
    <row r="47" spans="1:15" s="298" customFormat="1" x14ac:dyDescent="0.2">
      <c r="A47" s="273" t="s">
        <v>476</v>
      </c>
      <c r="B47" s="273" t="s">
        <v>477</v>
      </c>
      <c r="C47" s="273" t="s">
        <v>464</v>
      </c>
      <c r="D47" s="273" t="s">
        <v>465</v>
      </c>
      <c r="E47" s="291">
        <f>VLOOKUP(A47,T6_CCGBFI_201415!$A:$AF,5,FALSE)+VLOOKUP(A47,T6_CCGBFI_201415!$A:$AF,6,FALSE)+VLOOKUP(A47,T6_CCGBFI_201415!$A:$AF,7,FALSE)+VLOOKUP(A47,T6_CCGBFI_201415!$A:$AF,8,FALSE)</f>
        <v>3266</v>
      </c>
      <c r="F47" s="294">
        <f>VLOOKUP($A47,T6_CCGBFI_201415!$A:$AF,9,FALSE)+VLOOKUP($A47,T6_CCGBFI_201415!$A:$AF,13,FALSE)+VLOOKUP($A47,T6_CCGBFI_201415!$A:$AF,17,FALSE)+VLOOKUP($A47,T6_CCGBFI_201415!$A:$AF,21,FALSE)</f>
        <v>1646</v>
      </c>
      <c r="G47" s="295">
        <f>VLOOKUP($A47,T6_CCGBFI_201415!$A:$AF,10,FALSE)+VLOOKUP($A47,T6_CCGBFI_201415!$A:$AF,14,FALSE)+VLOOKUP($A47,T6_CCGBFI_201415!$A:$AF,18,FALSE)+VLOOKUP($A47,T6_CCGBFI_201415!$A:$AF,22,FALSE)</f>
        <v>1620</v>
      </c>
      <c r="H47" s="94">
        <f t="shared" si="5"/>
        <v>0.4960195958358849</v>
      </c>
      <c r="I47" s="95" t="str">
        <f t="shared" si="0"/>
        <v>47.9% - 51.3%</v>
      </c>
      <c r="J47" s="296">
        <f>VLOOKUP($A47,T6_CCGBFI_201415!$A:$AF,25,FALSE)+VLOOKUP($A47,T6_CCGBFI_201415!$A:$AF,27,FALSE)+VLOOKUP($A47,T6_CCGBFI_201415!$A:$AF,29,FALSE)+VLOOKUP($A47,T6_CCGBFI_201415!$A:$AF,31,FALSE)</f>
        <v>0</v>
      </c>
      <c r="K47" s="96">
        <f t="shared" si="2"/>
        <v>0</v>
      </c>
      <c r="L47" s="297" t="s">
        <v>478</v>
      </c>
      <c r="M47" s="133">
        <f t="shared" si="6"/>
        <v>0</v>
      </c>
      <c r="N47" s="412">
        <v>-5.7431457431457389E-2</v>
      </c>
      <c r="O47" s="412">
        <v>-0.10373216245883643</v>
      </c>
    </row>
    <row r="48" spans="1:15" s="298" customFormat="1" x14ac:dyDescent="0.2">
      <c r="A48" s="273" t="s">
        <v>479</v>
      </c>
      <c r="B48" s="273" t="s">
        <v>480</v>
      </c>
      <c r="C48" s="273" t="s">
        <v>481</v>
      </c>
      <c r="D48" s="273" t="s">
        <v>482</v>
      </c>
      <c r="E48" s="291">
        <f>VLOOKUP(A48,T6_CCGBFI_201415!$A:$AF,5,FALSE)+VLOOKUP(A48,T6_CCGBFI_201415!$A:$AF,6,FALSE)+VLOOKUP(A48,T6_CCGBFI_201415!$A:$AF,7,FALSE)+VLOOKUP(A48,T6_CCGBFI_201415!$A:$AF,8,FALSE)</f>
        <v>3774</v>
      </c>
      <c r="F48" s="294">
        <f>VLOOKUP($A48,T6_CCGBFI_201415!$A:$AF,9,FALSE)+VLOOKUP($A48,T6_CCGBFI_201415!$A:$AF,13,FALSE)+VLOOKUP($A48,T6_CCGBFI_201415!$A:$AF,17,FALSE)+VLOOKUP($A48,T6_CCGBFI_201415!$A:$AF,21,FALSE)</f>
        <v>1246</v>
      </c>
      <c r="G48" s="295">
        <f>VLOOKUP($A48,T6_CCGBFI_201415!$A:$AF,10,FALSE)+VLOOKUP($A48,T6_CCGBFI_201415!$A:$AF,14,FALSE)+VLOOKUP($A48,T6_CCGBFI_201415!$A:$AF,18,FALSE)+VLOOKUP($A48,T6_CCGBFI_201415!$A:$AF,22,FALSE)</f>
        <v>2528</v>
      </c>
      <c r="H48" s="94">
        <f t="shared" si="5"/>
        <v>0.6698463169051404</v>
      </c>
      <c r="I48" s="95" t="str">
        <f t="shared" si="0"/>
        <v>65.5% - 68.5%</v>
      </c>
      <c r="J48" s="296">
        <f>VLOOKUP($A48,T6_CCGBFI_201415!$A:$AF,25,FALSE)+VLOOKUP($A48,T6_CCGBFI_201415!$A:$AF,27,FALSE)+VLOOKUP($A48,T6_CCGBFI_201415!$A:$AF,29,FALSE)+VLOOKUP($A48,T6_CCGBFI_201415!$A:$AF,31,FALSE)</f>
        <v>0</v>
      </c>
      <c r="K48" s="96">
        <f t="shared" si="2"/>
        <v>0</v>
      </c>
      <c r="L48" s="297" t="s">
        <v>483</v>
      </c>
      <c r="M48" s="133">
        <f t="shared" si="6"/>
        <v>0</v>
      </c>
      <c r="N48" s="412">
        <v>-6.5806791260858422E-3</v>
      </c>
      <c r="O48" s="412">
        <v>-4.2617960426179602E-2</v>
      </c>
    </row>
    <row r="49" spans="1:15" s="298" customFormat="1" x14ac:dyDescent="0.2">
      <c r="A49" s="273" t="s">
        <v>484</v>
      </c>
      <c r="B49" s="273" t="s">
        <v>485</v>
      </c>
      <c r="C49" s="273" t="s">
        <v>481</v>
      </c>
      <c r="D49" s="273" t="s">
        <v>482</v>
      </c>
      <c r="E49" s="291">
        <f>VLOOKUP(A49,T6_CCGBFI_201415!$A:$AF,5,FALSE)+VLOOKUP(A49,T6_CCGBFI_201415!$A:$AF,6,FALSE)+VLOOKUP(A49,T6_CCGBFI_201415!$A:$AF,7,FALSE)+VLOOKUP(A49,T6_CCGBFI_201415!$A:$AF,8,FALSE)</f>
        <v>2361</v>
      </c>
      <c r="F49" s="294">
        <f>VLOOKUP($A49,T6_CCGBFI_201415!$A:$AF,9,FALSE)+VLOOKUP($A49,T6_CCGBFI_201415!$A:$AF,13,FALSE)+VLOOKUP($A49,T6_CCGBFI_201415!$A:$AF,17,FALSE)+VLOOKUP($A49,T6_CCGBFI_201415!$A:$AF,21,FALSE)</f>
        <v>719</v>
      </c>
      <c r="G49" s="295">
        <f>VLOOKUP($A49,T6_CCGBFI_201415!$A:$AF,10,FALSE)+VLOOKUP($A49,T6_CCGBFI_201415!$A:$AF,14,FALSE)+VLOOKUP($A49,T6_CCGBFI_201415!$A:$AF,18,FALSE)+VLOOKUP($A49,T6_CCGBFI_201415!$A:$AF,22,FALSE)</f>
        <v>1620</v>
      </c>
      <c r="H49" s="94">
        <f t="shared" si="5"/>
        <v>0.68614993646759848</v>
      </c>
      <c r="I49" s="95" t="str">
        <f t="shared" si="0"/>
        <v>66.7% - 70.5%</v>
      </c>
      <c r="J49" s="296">
        <f>VLOOKUP($A49,T6_CCGBFI_201415!$A:$AF,25,FALSE)+VLOOKUP($A49,T6_CCGBFI_201415!$A:$AF,27,FALSE)+VLOOKUP($A49,T6_CCGBFI_201415!$A:$AF,29,FALSE)+VLOOKUP($A49,T6_CCGBFI_201415!$A:$AF,31,FALSE)</f>
        <v>22</v>
      </c>
      <c r="K49" s="96">
        <f t="shared" si="2"/>
        <v>9.3180855569673874E-3</v>
      </c>
      <c r="L49" s="297" t="s">
        <v>486</v>
      </c>
      <c r="M49" s="133">
        <f t="shared" si="6"/>
        <v>0</v>
      </c>
      <c r="N49" s="412">
        <v>-3.1583264971287939E-2</v>
      </c>
      <c r="O49" s="412">
        <v>-5.0663449939686411E-2</v>
      </c>
    </row>
    <row r="50" spans="1:15" s="298" customFormat="1" x14ac:dyDescent="0.2">
      <c r="A50" s="273" t="s">
        <v>487</v>
      </c>
      <c r="B50" s="273" t="s">
        <v>488</v>
      </c>
      <c r="C50" s="273" t="s">
        <v>481</v>
      </c>
      <c r="D50" s="273" t="s">
        <v>482</v>
      </c>
      <c r="E50" s="291">
        <f>VLOOKUP(A50,T6_CCGBFI_201415!$A:$AF,5,FALSE)+VLOOKUP(A50,T6_CCGBFI_201415!$A:$AF,6,FALSE)+VLOOKUP(A50,T6_CCGBFI_201415!$A:$AF,7,FALSE)+VLOOKUP(A50,T6_CCGBFI_201415!$A:$AF,8,FALSE)</f>
        <v>3099</v>
      </c>
      <c r="F50" s="294">
        <f>VLOOKUP($A50,T6_CCGBFI_201415!$A:$AF,9,FALSE)+VLOOKUP($A50,T6_CCGBFI_201415!$A:$AF,13,FALSE)+VLOOKUP($A50,T6_CCGBFI_201415!$A:$AF,17,FALSE)+VLOOKUP($A50,T6_CCGBFI_201415!$A:$AF,21,FALSE)</f>
        <v>882</v>
      </c>
      <c r="G50" s="295">
        <f>VLOOKUP($A50,T6_CCGBFI_201415!$A:$AF,10,FALSE)+VLOOKUP($A50,T6_CCGBFI_201415!$A:$AF,14,FALSE)+VLOOKUP($A50,T6_CCGBFI_201415!$A:$AF,18,FALSE)+VLOOKUP($A50,T6_CCGBFI_201415!$A:$AF,22,FALSE)</f>
        <v>2215</v>
      </c>
      <c r="H50" s="94">
        <f t="shared" si="5"/>
        <v>0.71474669248144562</v>
      </c>
      <c r="I50" s="95" t="str">
        <f t="shared" si="0"/>
        <v>69.9% - 73.0%</v>
      </c>
      <c r="J50" s="296">
        <f>VLOOKUP($A50,T6_CCGBFI_201415!$A:$AF,25,FALSE)+VLOOKUP($A50,T6_CCGBFI_201415!$A:$AF,27,FALSE)+VLOOKUP($A50,T6_CCGBFI_201415!$A:$AF,29,FALSE)+VLOOKUP($A50,T6_CCGBFI_201415!$A:$AF,31,FALSE)</f>
        <v>2</v>
      </c>
      <c r="K50" s="96">
        <f t="shared" si="2"/>
        <v>6.4536947402387866E-4</v>
      </c>
      <c r="L50" s="297" t="s">
        <v>489</v>
      </c>
      <c r="M50" s="133">
        <f t="shared" si="6"/>
        <v>0</v>
      </c>
      <c r="N50" s="412">
        <v>8.432470258922331E-2</v>
      </c>
      <c r="O50" s="412">
        <v>1.6398819285011523E-2</v>
      </c>
    </row>
    <row r="51" spans="1:15" s="298" customFormat="1" x14ac:dyDescent="0.2">
      <c r="A51" s="273" t="s">
        <v>490</v>
      </c>
      <c r="B51" s="273" t="s">
        <v>491</v>
      </c>
      <c r="C51" s="273" t="s">
        <v>481</v>
      </c>
      <c r="D51" s="273" t="s">
        <v>482</v>
      </c>
      <c r="E51" s="291">
        <f>VLOOKUP(A51,T6_CCGBFI_201415!$A:$AF,5,FALSE)+VLOOKUP(A51,T6_CCGBFI_201415!$A:$AF,6,FALSE)+VLOOKUP(A51,T6_CCGBFI_201415!$A:$AF,7,FALSE)+VLOOKUP(A51,T6_CCGBFI_201415!$A:$AF,8,FALSE)</f>
        <v>2832</v>
      </c>
      <c r="F51" s="294">
        <f>VLOOKUP($A51,T6_CCGBFI_201415!$A:$AF,9,FALSE)+VLOOKUP($A51,T6_CCGBFI_201415!$A:$AF,13,FALSE)+VLOOKUP($A51,T6_CCGBFI_201415!$A:$AF,17,FALSE)+VLOOKUP($A51,T6_CCGBFI_201415!$A:$AF,21,FALSE)</f>
        <v>963</v>
      </c>
      <c r="G51" s="295">
        <f>VLOOKUP($A51,T6_CCGBFI_201415!$A:$AF,10,FALSE)+VLOOKUP($A51,T6_CCGBFI_201415!$A:$AF,14,FALSE)+VLOOKUP($A51,T6_CCGBFI_201415!$A:$AF,18,FALSE)+VLOOKUP($A51,T6_CCGBFI_201415!$A:$AF,22,FALSE)</f>
        <v>1775</v>
      </c>
      <c r="H51" s="94">
        <f t="shared" si="5"/>
        <v>0.62676553672316382</v>
      </c>
      <c r="I51" s="95" t="str">
        <f t="shared" si="0"/>
        <v>60.9% - 64.4%</v>
      </c>
      <c r="J51" s="296">
        <f>VLOOKUP($A51,T6_CCGBFI_201415!$A:$AF,25,FALSE)+VLOOKUP($A51,T6_CCGBFI_201415!$A:$AF,27,FALSE)+VLOOKUP($A51,T6_CCGBFI_201415!$A:$AF,29,FALSE)+VLOOKUP($A51,T6_CCGBFI_201415!$A:$AF,31,FALSE)</f>
        <v>94</v>
      </c>
      <c r="K51" s="96">
        <f t="shared" si="2"/>
        <v>3.3192090395480225E-2</v>
      </c>
      <c r="L51" s="297" t="s">
        <v>492</v>
      </c>
      <c r="M51" s="133">
        <f t="shared" si="6"/>
        <v>0</v>
      </c>
      <c r="N51" s="412">
        <v>-5.600000000000005E-2</v>
      </c>
      <c r="O51" s="412">
        <v>-5.725699067909451E-2</v>
      </c>
    </row>
    <row r="52" spans="1:15" s="298" customFormat="1" x14ac:dyDescent="0.2">
      <c r="A52" s="273" t="s">
        <v>493</v>
      </c>
      <c r="B52" s="273" t="s">
        <v>494</v>
      </c>
      <c r="C52" s="273" t="s">
        <v>481</v>
      </c>
      <c r="D52" s="273" t="s">
        <v>482</v>
      </c>
      <c r="E52" s="291">
        <f>VLOOKUP(A52,T6_CCGBFI_201415!$A:$AF,5,FALSE)+VLOOKUP(A52,T6_CCGBFI_201415!$A:$AF,6,FALSE)+VLOOKUP(A52,T6_CCGBFI_201415!$A:$AF,7,FALSE)+VLOOKUP(A52,T6_CCGBFI_201415!$A:$AF,8,FALSE)</f>
        <v>3032</v>
      </c>
      <c r="F52" s="294">
        <f>VLOOKUP($A52,T6_CCGBFI_201415!$A:$AF,9,FALSE)+VLOOKUP($A52,T6_CCGBFI_201415!$A:$AF,13,FALSE)+VLOOKUP($A52,T6_CCGBFI_201415!$A:$AF,17,FALSE)+VLOOKUP($A52,T6_CCGBFI_201415!$A:$AF,21,FALSE)</f>
        <v>1060</v>
      </c>
      <c r="G52" s="295">
        <f>VLOOKUP($A52,T6_CCGBFI_201415!$A:$AF,10,FALSE)+VLOOKUP($A52,T6_CCGBFI_201415!$A:$AF,14,FALSE)+VLOOKUP($A52,T6_CCGBFI_201415!$A:$AF,18,FALSE)+VLOOKUP($A52,T6_CCGBFI_201415!$A:$AF,22,FALSE)</f>
        <v>1914</v>
      </c>
      <c r="H52" s="94">
        <f t="shared" si="5"/>
        <v>0.6312664907651715</v>
      </c>
      <c r="I52" s="95" t="str">
        <f t="shared" si="0"/>
        <v>61.4% - 64.8%</v>
      </c>
      <c r="J52" s="296">
        <f>VLOOKUP($A52,T6_CCGBFI_201415!$A:$AF,25,FALSE)+VLOOKUP($A52,T6_CCGBFI_201415!$A:$AF,27,FALSE)+VLOOKUP($A52,T6_CCGBFI_201415!$A:$AF,29,FALSE)+VLOOKUP($A52,T6_CCGBFI_201415!$A:$AF,31,FALSE)</f>
        <v>58</v>
      </c>
      <c r="K52" s="96">
        <f t="shared" si="2"/>
        <v>1.912928759894459E-2</v>
      </c>
      <c r="L52" s="297" t="s">
        <v>495</v>
      </c>
      <c r="M52" s="133">
        <f t="shared" si="6"/>
        <v>0</v>
      </c>
      <c r="N52" s="412">
        <v>0.11470588235294121</v>
      </c>
      <c r="O52" s="412">
        <v>9.3400649116480272E-2</v>
      </c>
    </row>
    <row r="53" spans="1:15" s="298" customFormat="1" x14ac:dyDescent="0.2">
      <c r="A53" s="273" t="s">
        <v>496</v>
      </c>
      <c r="B53" s="273" t="s">
        <v>497</v>
      </c>
      <c r="C53" s="273" t="s">
        <v>481</v>
      </c>
      <c r="D53" s="273" t="s">
        <v>482</v>
      </c>
      <c r="E53" s="291">
        <f>VLOOKUP(A53,T6_CCGBFI_201415!$A:$AF,5,FALSE)+VLOOKUP(A53,T6_CCGBFI_201415!$A:$AF,6,FALSE)+VLOOKUP(A53,T6_CCGBFI_201415!$A:$AF,7,FALSE)+VLOOKUP(A53,T6_CCGBFI_201415!$A:$AF,8,FALSE)</f>
        <v>3284</v>
      </c>
      <c r="F53" s="294">
        <f>VLOOKUP($A53,T6_CCGBFI_201415!$A:$AF,9,FALSE)+VLOOKUP($A53,T6_CCGBFI_201415!$A:$AF,13,FALSE)+VLOOKUP($A53,T6_CCGBFI_201415!$A:$AF,17,FALSE)+VLOOKUP($A53,T6_CCGBFI_201415!$A:$AF,21,FALSE)</f>
        <v>1046</v>
      </c>
      <c r="G53" s="295">
        <f>VLOOKUP($A53,T6_CCGBFI_201415!$A:$AF,10,FALSE)+VLOOKUP($A53,T6_CCGBFI_201415!$A:$AF,14,FALSE)+VLOOKUP($A53,T6_CCGBFI_201415!$A:$AF,18,FALSE)+VLOOKUP($A53,T6_CCGBFI_201415!$A:$AF,22,FALSE)</f>
        <v>2144</v>
      </c>
      <c r="H53" s="94">
        <f t="shared" si="5"/>
        <v>0.65286236297198541</v>
      </c>
      <c r="I53" s="95" t="str">
        <f t="shared" si="0"/>
        <v>63.6% - 66.9%</v>
      </c>
      <c r="J53" s="296">
        <f>VLOOKUP($A53,T6_CCGBFI_201415!$A:$AF,25,FALSE)+VLOOKUP($A53,T6_CCGBFI_201415!$A:$AF,27,FALSE)+VLOOKUP($A53,T6_CCGBFI_201415!$A:$AF,29,FALSE)+VLOOKUP($A53,T6_CCGBFI_201415!$A:$AF,31,FALSE)</f>
        <v>94</v>
      </c>
      <c r="K53" s="96">
        <f t="shared" si="2"/>
        <v>2.8623629719853837E-2</v>
      </c>
      <c r="L53" s="297" t="s">
        <v>498</v>
      </c>
      <c r="M53" s="133">
        <f t="shared" si="6"/>
        <v>0</v>
      </c>
      <c r="N53" s="412">
        <v>1.1706715958102354E-2</v>
      </c>
      <c r="O53" s="412">
        <v>6.4357952804168228E-3</v>
      </c>
    </row>
    <row r="54" spans="1:15" s="298" customFormat="1" x14ac:dyDescent="0.2">
      <c r="A54" s="273" t="s">
        <v>499</v>
      </c>
      <c r="B54" s="273" t="s">
        <v>500</v>
      </c>
      <c r="C54" s="273" t="s">
        <v>481</v>
      </c>
      <c r="D54" s="273" t="s">
        <v>482</v>
      </c>
      <c r="E54" s="291">
        <f>VLOOKUP(A54,T6_CCGBFI_201415!$A:$AF,5,FALSE)+VLOOKUP(A54,T6_CCGBFI_201415!$A:$AF,6,FALSE)+VLOOKUP(A54,T6_CCGBFI_201415!$A:$AF,7,FALSE)+VLOOKUP(A54,T6_CCGBFI_201415!$A:$AF,8,FALSE)</f>
        <v>3397</v>
      </c>
      <c r="F54" s="294">
        <f>VLOOKUP($A54,T6_CCGBFI_201415!$A:$AF,9,FALSE)+VLOOKUP($A54,T6_CCGBFI_201415!$A:$AF,13,FALSE)+VLOOKUP($A54,T6_CCGBFI_201415!$A:$AF,17,FALSE)+VLOOKUP($A54,T6_CCGBFI_201415!$A:$AF,21,FALSE)</f>
        <v>1299</v>
      </c>
      <c r="G54" s="295">
        <f>VLOOKUP($A54,T6_CCGBFI_201415!$A:$AF,10,FALSE)+VLOOKUP($A54,T6_CCGBFI_201415!$A:$AF,14,FALSE)+VLOOKUP($A54,T6_CCGBFI_201415!$A:$AF,18,FALSE)+VLOOKUP($A54,T6_CCGBFI_201415!$A:$AF,22,FALSE)</f>
        <v>2090</v>
      </c>
      <c r="H54" s="94">
        <f t="shared" si="5"/>
        <v>0.61524874889608483</v>
      </c>
      <c r="I54" s="95" t="str">
        <f t="shared" si="0"/>
        <v>59.9% - 63.1%</v>
      </c>
      <c r="J54" s="296">
        <f>VLOOKUP($A54,T6_CCGBFI_201415!$A:$AF,25,FALSE)+VLOOKUP($A54,T6_CCGBFI_201415!$A:$AF,27,FALSE)+VLOOKUP($A54,T6_CCGBFI_201415!$A:$AF,29,FALSE)+VLOOKUP($A54,T6_CCGBFI_201415!$A:$AF,31,FALSE)</f>
        <v>8</v>
      </c>
      <c r="K54" s="96">
        <f t="shared" si="2"/>
        <v>2.3550191345304682E-3</v>
      </c>
      <c r="L54" s="297" t="s">
        <v>501</v>
      </c>
      <c r="M54" s="133">
        <f t="shared" si="6"/>
        <v>0</v>
      </c>
      <c r="N54" s="412">
        <v>-3.5217267821641585E-2</v>
      </c>
      <c r="O54" s="412">
        <v>-4.7392035894559759E-2</v>
      </c>
    </row>
    <row r="55" spans="1:15" s="298" customFormat="1" x14ac:dyDescent="0.2">
      <c r="A55" s="273" t="s">
        <v>502</v>
      </c>
      <c r="B55" s="273" t="s">
        <v>503</v>
      </c>
      <c r="C55" s="273" t="s">
        <v>481</v>
      </c>
      <c r="D55" s="273" t="s">
        <v>482</v>
      </c>
      <c r="E55" s="291">
        <f>VLOOKUP(A55,T6_CCGBFI_201415!$A:$AF,5,FALSE)+VLOOKUP(A55,T6_CCGBFI_201415!$A:$AF,6,FALSE)+VLOOKUP(A55,T6_CCGBFI_201415!$A:$AF,7,FALSE)+VLOOKUP(A55,T6_CCGBFI_201415!$A:$AF,8,FALSE)</f>
        <v>2187</v>
      </c>
      <c r="F55" s="294">
        <f>VLOOKUP($A55,T6_CCGBFI_201415!$A:$AF,9,FALSE)+VLOOKUP($A55,T6_CCGBFI_201415!$A:$AF,13,FALSE)+VLOOKUP($A55,T6_CCGBFI_201415!$A:$AF,17,FALSE)+VLOOKUP($A55,T6_CCGBFI_201415!$A:$AF,21,FALSE)</f>
        <v>681</v>
      </c>
      <c r="G55" s="295">
        <f>VLOOKUP($A55,T6_CCGBFI_201415!$A:$AF,10,FALSE)+VLOOKUP($A55,T6_CCGBFI_201415!$A:$AF,14,FALSE)+VLOOKUP($A55,T6_CCGBFI_201415!$A:$AF,18,FALSE)+VLOOKUP($A55,T6_CCGBFI_201415!$A:$AF,22,FALSE)</f>
        <v>1495</v>
      </c>
      <c r="H55" s="94">
        <f t="shared" si="5"/>
        <v>0.68358481938728854</v>
      </c>
      <c r="I55" s="95" t="str">
        <f t="shared" si="0"/>
        <v>66.4% - 70.3%</v>
      </c>
      <c r="J55" s="296">
        <f>VLOOKUP($A55,T6_CCGBFI_201415!$A:$AF,25,FALSE)+VLOOKUP($A55,T6_CCGBFI_201415!$A:$AF,27,FALSE)+VLOOKUP($A55,T6_CCGBFI_201415!$A:$AF,29,FALSE)+VLOOKUP($A55,T6_CCGBFI_201415!$A:$AF,31,FALSE)</f>
        <v>11</v>
      </c>
      <c r="K55" s="96">
        <f t="shared" si="2"/>
        <v>5.0297210791037956E-3</v>
      </c>
      <c r="L55" s="297" t="s">
        <v>504</v>
      </c>
      <c r="M55" s="133">
        <f t="shared" si="6"/>
        <v>0</v>
      </c>
      <c r="N55" s="412">
        <v>-4.9956559513466559E-2</v>
      </c>
      <c r="O55" s="412">
        <v>-6.4184852374839507E-2</v>
      </c>
    </row>
    <row r="56" spans="1:15" s="298" customFormat="1" x14ac:dyDescent="0.2">
      <c r="A56" s="273" t="s">
        <v>505</v>
      </c>
      <c r="B56" s="273" t="s">
        <v>506</v>
      </c>
      <c r="C56" s="273" t="s">
        <v>481</v>
      </c>
      <c r="D56" s="273" t="s">
        <v>482</v>
      </c>
      <c r="E56" s="291">
        <f>VLOOKUP(A56,T6_CCGBFI_201415!$A:$AF,5,FALSE)+VLOOKUP(A56,T6_CCGBFI_201415!$A:$AF,6,FALSE)+VLOOKUP(A56,T6_CCGBFI_201415!$A:$AF,7,FALSE)+VLOOKUP(A56,T6_CCGBFI_201415!$A:$AF,8,FALSE)</f>
        <v>3348</v>
      </c>
      <c r="F56" s="294">
        <f>VLOOKUP($A56,T6_CCGBFI_201415!$A:$AF,9,FALSE)+VLOOKUP($A56,T6_CCGBFI_201415!$A:$AF,13,FALSE)+VLOOKUP($A56,T6_CCGBFI_201415!$A:$AF,17,FALSE)+VLOOKUP($A56,T6_CCGBFI_201415!$A:$AF,21,FALSE)</f>
        <v>871</v>
      </c>
      <c r="G56" s="295">
        <f>VLOOKUP($A56,T6_CCGBFI_201415!$A:$AF,10,FALSE)+VLOOKUP($A56,T6_CCGBFI_201415!$A:$AF,14,FALSE)+VLOOKUP($A56,T6_CCGBFI_201415!$A:$AF,18,FALSE)+VLOOKUP($A56,T6_CCGBFI_201415!$A:$AF,22,FALSE)</f>
        <v>2469</v>
      </c>
      <c r="H56" s="94">
        <f t="shared" si="5"/>
        <v>0.73745519713261654</v>
      </c>
      <c r="I56" s="95" t="str">
        <f t="shared" si="0"/>
        <v>72.2% - 75.2%</v>
      </c>
      <c r="J56" s="296">
        <f>VLOOKUP($A56,T6_CCGBFI_201415!$A:$AF,25,FALSE)+VLOOKUP($A56,T6_CCGBFI_201415!$A:$AF,27,FALSE)+VLOOKUP($A56,T6_CCGBFI_201415!$A:$AF,29,FALSE)+VLOOKUP($A56,T6_CCGBFI_201415!$A:$AF,31,FALSE)</f>
        <v>8</v>
      </c>
      <c r="K56" s="96">
        <f t="shared" si="2"/>
        <v>2.3894862604540022E-3</v>
      </c>
      <c r="L56" s="297" t="s">
        <v>507</v>
      </c>
      <c r="M56" s="133">
        <f t="shared" si="6"/>
        <v>0</v>
      </c>
      <c r="N56" s="412">
        <v>-1.5294117647058791E-2</v>
      </c>
      <c r="O56" s="412">
        <v>-4.4520547945205435E-2</v>
      </c>
    </row>
    <row r="57" spans="1:15" s="298" customFormat="1" x14ac:dyDescent="0.2">
      <c r="A57" s="273" t="s">
        <v>508</v>
      </c>
      <c r="B57" s="273" t="s">
        <v>509</v>
      </c>
      <c r="C57" s="273" t="s">
        <v>481</v>
      </c>
      <c r="D57" s="273" t="s">
        <v>482</v>
      </c>
      <c r="E57" s="291">
        <f>VLOOKUP(A57,T6_CCGBFI_201415!$A:$AF,5,FALSE)+VLOOKUP(A57,T6_CCGBFI_201415!$A:$AF,6,FALSE)+VLOOKUP(A57,T6_CCGBFI_201415!$A:$AF,7,FALSE)+VLOOKUP(A57,T6_CCGBFI_201415!$A:$AF,8,FALSE)</f>
        <v>2840</v>
      </c>
      <c r="F57" s="294">
        <f>VLOOKUP($A57,T6_CCGBFI_201415!$A:$AF,9,FALSE)+VLOOKUP($A57,T6_CCGBFI_201415!$A:$AF,13,FALSE)+VLOOKUP($A57,T6_CCGBFI_201415!$A:$AF,17,FALSE)+VLOOKUP($A57,T6_CCGBFI_201415!$A:$AF,21,FALSE)</f>
        <v>1119</v>
      </c>
      <c r="G57" s="295">
        <f>VLOOKUP($A57,T6_CCGBFI_201415!$A:$AF,10,FALSE)+VLOOKUP($A57,T6_CCGBFI_201415!$A:$AF,14,FALSE)+VLOOKUP($A57,T6_CCGBFI_201415!$A:$AF,18,FALSE)+VLOOKUP($A57,T6_CCGBFI_201415!$A:$AF,22,FALSE)</f>
        <v>1718</v>
      </c>
      <c r="H57" s="94"/>
      <c r="I57" s="95" t="str">
        <f t="shared" si="0"/>
        <v/>
      </c>
      <c r="J57" s="296">
        <f>VLOOKUP($A57,T6_CCGBFI_201415!$A:$AF,25,FALSE)+VLOOKUP($A57,T6_CCGBFI_201415!$A:$AF,27,FALSE)+VLOOKUP($A57,T6_CCGBFI_201415!$A:$AF,29,FALSE)+VLOOKUP($A57,T6_CCGBFI_201415!$A:$AF,31,FALSE)</f>
        <v>3</v>
      </c>
      <c r="K57" s="96"/>
      <c r="L57" s="297" t="s">
        <v>510</v>
      </c>
      <c r="M57" s="133">
        <f t="shared" si="6"/>
        <v>1</v>
      </c>
      <c r="N57" s="412">
        <v>-0.12776412776412771</v>
      </c>
      <c r="O57" s="412">
        <v>-0.17847844952270753</v>
      </c>
    </row>
    <row r="58" spans="1:15" s="298" customFormat="1" x14ac:dyDescent="0.2">
      <c r="A58" s="273" t="s">
        <v>511</v>
      </c>
      <c r="B58" s="273" t="s">
        <v>512</v>
      </c>
      <c r="C58" s="273" t="s">
        <v>481</v>
      </c>
      <c r="D58" s="273" t="s">
        <v>482</v>
      </c>
      <c r="E58" s="291">
        <f>VLOOKUP(A58,T6_CCGBFI_201415!$A:$AF,5,FALSE)+VLOOKUP(A58,T6_CCGBFI_201415!$A:$AF,6,FALSE)+VLOOKUP(A58,T6_CCGBFI_201415!$A:$AF,7,FALSE)+VLOOKUP(A58,T6_CCGBFI_201415!$A:$AF,8,FALSE)</f>
        <v>2635</v>
      </c>
      <c r="F58" s="294">
        <f>VLOOKUP($A58,T6_CCGBFI_201415!$A:$AF,9,FALSE)+VLOOKUP($A58,T6_CCGBFI_201415!$A:$AF,13,FALSE)+VLOOKUP($A58,T6_CCGBFI_201415!$A:$AF,17,FALSE)+VLOOKUP($A58,T6_CCGBFI_201415!$A:$AF,21,FALSE)</f>
        <v>608</v>
      </c>
      <c r="G58" s="295">
        <f>VLOOKUP($A58,T6_CCGBFI_201415!$A:$AF,10,FALSE)+VLOOKUP($A58,T6_CCGBFI_201415!$A:$AF,14,FALSE)+VLOOKUP($A58,T6_CCGBFI_201415!$A:$AF,18,FALSE)+VLOOKUP($A58,T6_CCGBFI_201415!$A:$AF,22,FALSE)</f>
        <v>2015</v>
      </c>
      <c r="H58" s="94">
        <f t="shared" si="5"/>
        <v>0.76470588235294112</v>
      </c>
      <c r="I58" s="95" t="str">
        <f t="shared" si="0"/>
        <v>74.8% - 78.1%</v>
      </c>
      <c r="J58" s="296">
        <f>VLOOKUP($A58,T6_CCGBFI_201415!$A:$AF,25,FALSE)+VLOOKUP($A58,T6_CCGBFI_201415!$A:$AF,27,FALSE)+VLOOKUP($A58,T6_CCGBFI_201415!$A:$AF,29,FALSE)+VLOOKUP($A58,T6_CCGBFI_201415!$A:$AF,31,FALSE)</f>
        <v>12</v>
      </c>
      <c r="K58" s="96">
        <f t="shared" si="2"/>
        <v>4.5540796963946866E-3</v>
      </c>
      <c r="L58" s="297" t="s">
        <v>513</v>
      </c>
      <c r="M58" s="133">
        <f t="shared" si="6"/>
        <v>0</v>
      </c>
      <c r="N58" s="412">
        <v>-5.4878048780487854E-2</v>
      </c>
      <c r="O58" s="412">
        <v>-8.5704371963913895E-2</v>
      </c>
    </row>
    <row r="59" spans="1:15" s="298" customFormat="1" x14ac:dyDescent="0.2">
      <c r="A59" s="273" t="s">
        <v>514</v>
      </c>
      <c r="B59" s="273" t="s">
        <v>515</v>
      </c>
      <c r="C59" s="273" t="s">
        <v>481</v>
      </c>
      <c r="D59" s="273" t="s">
        <v>482</v>
      </c>
      <c r="E59" s="291">
        <f>VLOOKUP(A59,T6_CCGBFI_201415!$A:$AF,5,FALSE)+VLOOKUP(A59,T6_CCGBFI_201415!$A:$AF,6,FALSE)+VLOOKUP(A59,T6_CCGBFI_201415!$A:$AF,7,FALSE)+VLOOKUP(A59,T6_CCGBFI_201415!$A:$AF,8,FALSE)</f>
        <v>3490</v>
      </c>
      <c r="F59" s="294">
        <f>VLOOKUP($A59,T6_CCGBFI_201415!$A:$AF,9,FALSE)+VLOOKUP($A59,T6_CCGBFI_201415!$A:$AF,13,FALSE)+VLOOKUP($A59,T6_CCGBFI_201415!$A:$AF,17,FALSE)+VLOOKUP($A59,T6_CCGBFI_201415!$A:$AF,21,FALSE)</f>
        <v>1549</v>
      </c>
      <c r="G59" s="295">
        <f>VLOOKUP($A59,T6_CCGBFI_201415!$A:$AF,10,FALSE)+VLOOKUP($A59,T6_CCGBFI_201415!$A:$AF,14,FALSE)+VLOOKUP($A59,T6_CCGBFI_201415!$A:$AF,18,FALSE)+VLOOKUP($A59,T6_CCGBFI_201415!$A:$AF,22,FALSE)</f>
        <v>1939</v>
      </c>
      <c r="H59" s="94">
        <f t="shared" si="5"/>
        <v>0.55558739255014322</v>
      </c>
      <c r="I59" s="95" t="str">
        <f t="shared" si="0"/>
        <v>53.9% - 57.2%</v>
      </c>
      <c r="J59" s="296">
        <f>VLOOKUP($A59,T6_CCGBFI_201415!$A:$AF,25,FALSE)+VLOOKUP($A59,T6_CCGBFI_201415!$A:$AF,27,FALSE)+VLOOKUP($A59,T6_CCGBFI_201415!$A:$AF,29,FALSE)+VLOOKUP($A59,T6_CCGBFI_201415!$A:$AF,31,FALSE)</f>
        <v>2</v>
      </c>
      <c r="K59" s="96">
        <f t="shared" si="2"/>
        <v>5.7306590257879652E-4</v>
      </c>
      <c r="L59" s="297" t="s">
        <v>516</v>
      </c>
      <c r="M59" s="133">
        <f t="shared" si="6"/>
        <v>0</v>
      </c>
      <c r="N59" s="412">
        <v>-5.5480378890392368E-2</v>
      </c>
      <c r="O59" s="412">
        <v>-5.8283864004317287E-2</v>
      </c>
    </row>
    <row r="60" spans="1:15" s="298" customFormat="1" x14ac:dyDescent="0.2">
      <c r="A60" s="273" t="s">
        <v>517</v>
      </c>
      <c r="B60" s="273" t="s">
        <v>518</v>
      </c>
      <c r="C60" s="273" t="s">
        <v>519</v>
      </c>
      <c r="D60" s="273" t="s">
        <v>520</v>
      </c>
      <c r="E60" s="291">
        <f>VLOOKUP(A60,T6_CCGBFI_201415!$A:$AF,5,FALSE)+VLOOKUP(A60,T6_CCGBFI_201415!$A:$AF,6,FALSE)+VLOOKUP(A60,T6_CCGBFI_201415!$A:$AF,7,FALSE)+VLOOKUP(A60,T6_CCGBFI_201415!$A:$AF,8,FALSE)</f>
        <v>2277</v>
      </c>
      <c r="F60" s="294">
        <f>VLOOKUP($A60,T6_CCGBFI_201415!$A:$AF,9,FALSE)+VLOOKUP($A60,T6_CCGBFI_201415!$A:$AF,13,FALSE)+VLOOKUP($A60,T6_CCGBFI_201415!$A:$AF,17,FALSE)+VLOOKUP($A60,T6_CCGBFI_201415!$A:$AF,21,FALSE)</f>
        <v>617</v>
      </c>
      <c r="G60" s="295">
        <f>VLOOKUP($A60,T6_CCGBFI_201415!$A:$AF,10,FALSE)+VLOOKUP($A60,T6_CCGBFI_201415!$A:$AF,14,FALSE)+VLOOKUP($A60,T6_CCGBFI_201415!$A:$AF,18,FALSE)+VLOOKUP($A60,T6_CCGBFI_201415!$A:$AF,22,FALSE)</f>
        <v>1657</v>
      </c>
      <c r="H60" s="94">
        <f t="shared" si="5"/>
        <v>0.72771190162494515</v>
      </c>
      <c r="I60" s="95" t="str">
        <f t="shared" si="0"/>
        <v>70.9% - 74.6%</v>
      </c>
      <c r="J60" s="296">
        <f>VLOOKUP($A60,T6_CCGBFI_201415!$A:$AF,25,FALSE)+VLOOKUP($A60,T6_CCGBFI_201415!$A:$AF,27,FALSE)+VLOOKUP($A60,T6_CCGBFI_201415!$A:$AF,29,FALSE)+VLOOKUP($A60,T6_CCGBFI_201415!$A:$AF,31,FALSE)</f>
        <v>3</v>
      </c>
      <c r="K60" s="96">
        <f t="shared" si="2"/>
        <v>1.3175230566534915E-3</v>
      </c>
      <c r="L60" s="297" t="s">
        <v>521</v>
      </c>
      <c r="M60" s="133">
        <f t="shared" si="6"/>
        <v>0</v>
      </c>
      <c r="N60" s="412">
        <v>2.2451728783116298E-2</v>
      </c>
      <c r="O60" s="412">
        <v>-6.9777583951156075E-3</v>
      </c>
    </row>
    <row r="61" spans="1:15" s="298" customFormat="1" x14ac:dyDescent="0.2">
      <c r="A61" s="273" t="s">
        <v>522</v>
      </c>
      <c r="B61" s="273" t="s">
        <v>523</v>
      </c>
      <c r="C61" s="273" t="s">
        <v>519</v>
      </c>
      <c r="D61" s="273" t="s">
        <v>520</v>
      </c>
      <c r="E61" s="291">
        <f>VLOOKUP(A61,T6_CCGBFI_201415!$A:$AF,5,FALSE)+VLOOKUP(A61,T6_CCGBFI_201415!$A:$AF,6,FALSE)+VLOOKUP(A61,T6_CCGBFI_201415!$A:$AF,7,FALSE)+VLOOKUP(A61,T6_CCGBFI_201415!$A:$AF,8,FALSE)</f>
        <v>1930</v>
      </c>
      <c r="F61" s="294">
        <f>VLOOKUP($A61,T6_CCGBFI_201415!$A:$AF,9,FALSE)+VLOOKUP($A61,T6_CCGBFI_201415!$A:$AF,13,FALSE)+VLOOKUP($A61,T6_CCGBFI_201415!$A:$AF,17,FALSE)+VLOOKUP($A61,T6_CCGBFI_201415!$A:$AF,21,FALSE)</f>
        <v>736</v>
      </c>
      <c r="G61" s="295">
        <f>VLOOKUP($A61,T6_CCGBFI_201415!$A:$AF,10,FALSE)+VLOOKUP($A61,T6_CCGBFI_201415!$A:$AF,14,FALSE)+VLOOKUP($A61,T6_CCGBFI_201415!$A:$AF,18,FALSE)+VLOOKUP($A61,T6_CCGBFI_201415!$A:$AF,22,FALSE)</f>
        <v>1189</v>
      </c>
      <c r="H61" s="94">
        <f t="shared" si="5"/>
        <v>0.61606217616580305</v>
      </c>
      <c r="I61" s="95" t="str">
        <f t="shared" si="0"/>
        <v>59.4% - 63.8%</v>
      </c>
      <c r="J61" s="296">
        <f>VLOOKUP($A61,T6_CCGBFI_201415!$A:$AF,25,FALSE)+VLOOKUP($A61,T6_CCGBFI_201415!$A:$AF,27,FALSE)+VLOOKUP($A61,T6_CCGBFI_201415!$A:$AF,29,FALSE)+VLOOKUP($A61,T6_CCGBFI_201415!$A:$AF,31,FALSE)</f>
        <v>5</v>
      </c>
      <c r="K61" s="96">
        <f t="shared" si="2"/>
        <v>2.5906735751295338E-3</v>
      </c>
      <c r="L61" s="297" t="s">
        <v>524</v>
      </c>
      <c r="M61" s="133">
        <f t="shared" si="6"/>
        <v>0</v>
      </c>
      <c r="N61" s="412">
        <v>0.13262910798122074</v>
      </c>
      <c r="O61" s="412">
        <v>9.6590909090909172E-2</v>
      </c>
    </row>
    <row r="62" spans="1:15" s="298" customFormat="1" x14ac:dyDescent="0.2">
      <c r="A62" s="273" t="s">
        <v>525</v>
      </c>
      <c r="B62" s="273" t="s">
        <v>526</v>
      </c>
      <c r="C62" s="273" t="s">
        <v>519</v>
      </c>
      <c r="D62" s="273" t="s">
        <v>520</v>
      </c>
      <c r="E62" s="291">
        <f>VLOOKUP(A62,T6_CCGBFI_201415!$A:$AF,5,FALSE)+VLOOKUP(A62,T6_CCGBFI_201415!$A:$AF,6,FALSE)+VLOOKUP(A62,T6_CCGBFI_201415!$A:$AF,7,FALSE)+VLOOKUP(A62,T6_CCGBFI_201415!$A:$AF,8,FALSE)</f>
        <v>1910</v>
      </c>
      <c r="F62" s="294">
        <f>VLOOKUP($A62,T6_CCGBFI_201415!$A:$AF,9,FALSE)+VLOOKUP($A62,T6_CCGBFI_201415!$A:$AF,13,FALSE)+VLOOKUP($A62,T6_CCGBFI_201415!$A:$AF,17,FALSE)+VLOOKUP($A62,T6_CCGBFI_201415!$A:$AF,21,FALSE)</f>
        <v>608</v>
      </c>
      <c r="G62" s="295">
        <f>VLOOKUP($A62,T6_CCGBFI_201415!$A:$AF,10,FALSE)+VLOOKUP($A62,T6_CCGBFI_201415!$A:$AF,14,FALSE)+VLOOKUP($A62,T6_CCGBFI_201415!$A:$AF,18,FALSE)+VLOOKUP($A62,T6_CCGBFI_201415!$A:$AF,22,FALSE)</f>
        <v>1301</v>
      </c>
      <c r="H62" s="94">
        <f t="shared" si="5"/>
        <v>0.68115183246073296</v>
      </c>
      <c r="I62" s="95" t="str">
        <f t="shared" si="0"/>
        <v>66.0% - 70.2%</v>
      </c>
      <c r="J62" s="296">
        <f>VLOOKUP($A62,T6_CCGBFI_201415!$A:$AF,25,FALSE)+VLOOKUP($A62,T6_CCGBFI_201415!$A:$AF,27,FALSE)+VLOOKUP($A62,T6_CCGBFI_201415!$A:$AF,29,FALSE)+VLOOKUP($A62,T6_CCGBFI_201415!$A:$AF,31,FALSE)</f>
        <v>1</v>
      </c>
      <c r="K62" s="96">
        <f t="shared" si="2"/>
        <v>5.2356020942408382E-4</v>
      </c>
      <c r="L62" s="297" t="s">
        <v>527</v>
      </c>
      <c r="M62" s="133">
        <f t="shared" si="6"/>
        <v>0</v>
      </c>
      <c r="N62" s="412">
        <v>2.084446819882424E-2</v>
      </c>
      <c r="O62" s="412">
        <v>-1.2919896640826822E-2</v>
      </c>
    </row>
    <row r="63" spans="1:15" s="298" customFormat="1" x14ac:dyDescent="0.2">
      <c r="A63" s="273" t="s">
        <v>528</v>
      </c>
      <c r="B63" s="273" t="s">
        <v>529</v>
      </c>
      <c r="C63" s="273" t="s">
        <v>519</v>
      </c>
      <c r="D63" s="273" t="s">
        <v>520</v>
      </c>
      <c r="E63" s="291">
        <f>VLOOKUP(A63,T6_CCGBFI_201415!$A:$AF,5,FALSE)+VLOOKUP(A63,T6_CCGBFI_201415!$A:$AF,6,FALSE)+VLOOKUP(A63,T6_CCGBFI_201415!$A:$AF,7,FALSE)+VLOOKUP(A63,T6_CCGBFI_201415!$A:$AF,8,FALSE)</f>
        <v>4394</v>
      </c>
      <c r="F63" s="294">
        <f>VLOOKUP($A63,T6_CCGBFI_201415!$A:$AF,9,FALSE)+VLOOKUP($A63,T6_CCGBFI_201415!$A:$AF,13,FALSE)+VLOOKUP($A63,T6_CCGBFI_201415!$A:$AF,17,FALSE)+VLOOKUP($A63,T6_CCGBFI_201415!$A:$AF,21,FALSE)</f>
        <v>1228</v>
      </c>
      <c r="G63" s="295">
        <f>VLOOKUP($A63,T6_CCGBFI_201415!$A:$AF,10,FALSE)+VLOOKUP($A63,T6_CCGBFI_201415!$A:$AF,14,FALSE)+VLOOKUP($A63,T6_CCGBFI_201415!$A:$AF,18,FALSE)+VLOOKUP($A63,T6_CCGBFI_201415!$A:$AF,22,FALSE)</f>
        <v>3163</v>
      </c>
      <c r="H63" s="94">
        <f t="shared" si="5"/>
        <v>0.71984524351388257</v>
      </c>
      <c r="I63" s="95" t="str">
        <f t="shared" si="0"/>
        <v>70.6% - 73.3%</v>
      </c>
      <c r="J63" s="296">
        <f>VLOOKUP($A63,T6_CCGBFI_201415!$A:$AF,25,FALSE)+VLOOKUP($A63,T6_CCGBFI_201415!$A:$AF,27,FALSE)+VLOOKUP($A63,T6_CCGBFI_201415!$A:$AF,29,FALSE)+VLOOKUP($A63,T6_CCGBFI_201415!$A:$AF,31,FALSE)</f>
        <v>3</v>
      </c>
      <c r="K63" s="96">
        <f t="shared" si="2"/>
        <v>6.8274920345926264E-4</v>
      </c>
      <c r="L63" s="297" t="s">
        <v>530</v>
      </c>
      <c r="M63" s="133">
        <f t="shared" si="6"/>
        <v>0</v>
      </c>
      <c r="N63" s="412">
        <v>-7.4947368421052651E-2</v>
      </c>
      <c r="O63" s="412">
        <v>-8.781399211127261E-2</v>
      </c>
    </row>
    <row r="64" spans="1:15" s="298" customFormat="1" x14ac:dyDescent="0.2">
      <c r="A64" s="273" t="s">
        <v>531</v>
      </c>
      <c r="B64" s="273" t="s">
        <v>532</v>
      </c>
      <c r="C64" s="273" t="s">
        <v>519</v>
      </c>
      <c r="D64" s="273" t="s">
        <v>520</v>
      </c>
      <c r="E64" s="291">
        <f>VLOOKUP(A64,T6_CCGBFI_201415!$A:$AF,5,FALSE)+VLOOKUP(A64,T6_CCGBFI_201415!$A:$AF,6,FALSE)+VLOOKUP(A64,T6_CCGBFI_201415!$A:$AF,7,FALSE)+VLOOKUP(A64,T6_CCGBFI_201415!$A:$AF,8,FALSE)</f>
        <v>1281</v>
      </c>
      <c r="F64" s="294">
        <f>VLOOKUP($A64,T6_CCGBFI_201415!$A:$AF,9,FALSE)+VLOOKUP($A64,T6_CCGBFI_201415!$A:$AF,13,FALSE)+VLOOKUP($A64,T6_CCGBFI_201415!$A:$AF,17,FALSE)+VLOOKUP($A64,T6_CCGBFI_201415!$A:$AF,21,FALSE)</f>
        <v>374</v>
      </c>
      <c r="G64" s="295">
        <f>VLOOKUP($A64,T6_CCGBFI_201415!$A:$AF,10,FALSE)+VLOOKUP($A64,T6_CCGBFI_201415!$A:$AF,14,FALSE)+VLOOKUP($A64,T6_CCGBFI_201415!$A:$AF,18,FALSE)+VLOOKUP($A64,T6_CCGBFI_201415!$A:$AF,22,FALSE)</f>
        <v>904</v>
      </c>
      <c r="H64" s="94"/>
      <c r="I64" s="95" t="str">
        <f t="shared" si="0"/>
        <v/>
      </c>
      <c r="J64" s="296">
        <f>VLOOKUP($A64,T6_CCGBFI_201415!$A:$AF,25,FALSE)+VLOOKUP($A64,T6_CCGBFI_201415!$A:$AF,27,FALSE)+VLOOKUP($A64,T6_CCGBFI_201415!$A:$AF,29,FALSE)+VLOOKUP($A64,T6_CCGBFI_201415!$A:$AF,31,FALSE)</f>
        <v>3</v>
      </c>
      <c r="K64" s="96"/>
      <c r="L64" s="297" t="s">
        <v>533</v>
      </c>
      <c r="M64" s="133">
        <f t="shared" si="6"/>
        <v>1</v>
      </c>
      <c r="N64" s="412">
        <v>-0.10855949895615868</v>
      </c>
      <c r="O64" s="412">
        <v>-0.12678936605316971</v>
      </c>
    </row>
    <row r="65" spans="1:15" s="298" customFormat="1" x14ac:dyDescent="0.2">
      <c r="A65" s="273" t="s">
        <v>534</v>
      </c>
      <c r="B65" s="273" t="s">
        <v>535</v>
      </c>
      <c r="C65" s="273" t="s">
        <v>519</v>
      </c>
      <c r="D65" s="273" t="s">
        <v>520</v>
      </c>
      <c r="E65" s="291">
        <f>VLOOKUP(A65,T6_CCGBFI_201415!$A:$AF,5,FALSE)+VLOOKUP(A65,T6_CCGBFI_201415!$A:$AF,6,FALSE)+VLOOKUP(A65,T6_CCGBFI_201415!$A:$AF,7,FALSE)+VLOOKUP(A65,T6_CCGBFI_201415!$A:$AF,8,FALSE)</f>
        <v>2453</v>
      </c>
      <c r="F65" s="294">
        <f>VLOOKUP($A65,T6_CCGBFI_201415!$A:$AF,9,FALSE)+VLOOKUP($A65,T6_CCGBFI_201415!$A:$AF,13,FALSE)+VLOOKUP($A65,T6_CCGBFI_201415!$A:$AF,17,FALSE)+VLOOKUP($A65,T6_CCGBFI_201415!$A:$AF,21,FALSE)</f>
        <v>754</v>
      </c>
      <c r="G65" s="295">
        <f>VLOOKUP($A65,T6_CCGBFI_201415!$A:$AF,10,FALSE)+VLOOKUP($A65,T6_CCGBFI_201415!$A:$AF,14,FALSE)+VLOOKUP($A65,T6_CCGBFI_201415!$A:$AF,18,FALSE)+VLOOKUP($A65,T6_CCGBFI_201415!$A:$AF,22,FALSE)</f>
        <v>1699</v>
      </c>
      <c r="H65" s="94">
        <f t="shared" si="5"/>
        <v>0.69262128006522627</v>
      </c>
      <c r="I65" s="95" t="str">
        <f t="shared" si="0"/>
        <v>67.4% - 71.1%</v>
      </c>
      <c r="J65" s="296">
        <f>VLOOKUP($A65,T6_CCGBFI_201415!$A:$AF,25,FALSE)+VLOOKUP($A65,T6_CCGBFI_201415!$A:$AF,27,FALSE)+VLOOKUP($A65,T6_CCGBFI_201415!$A:$AF,29,FALSE)+VLOOKUP($A65,T6_CCGBFI_201415!$A:$AF,31,FALSE)</f>
        <v>0</v>
      </c>
      <c r="K65" s="96">
        <f t="shared" si="2"/>
        <v>0</v>
      </c>
      <c r="L65" s="297" t="s">
        <v>536</v>
      </c>
      <c r="M65" s="133">
        <f t="shared" si="6"/>
        <v>0</v>
      </c>
      <c r="N65" s="412">
        <v>1.6155758077879057E-2</v>
      </c>
      <c r="O65" s="412">
        <v>-8.1466395112017587E-4</v>
      </c>
    </row>
    <row r="66" spans="1:15" s="298" customFormat="1" x14ac:dyDescent="0.2">
      <c r="A66" s="273" t="s">
        <v>537</v>
      </c>
      <c r="B66" s="273" t="s">
        <v>538</v>
      </c>
      <c r="C66" s="273" t="s">
        <v>519</v>
      </c>
      <c r="D66" s="273" t="s">
        <v>520</v>
      </c>
      <c r="E66" s="291">
        <f>VLOOKUP(A66,T6_CCGBFI_201415!$A:$AF,5,FALSE)+VLOOKUP(A66,T6_CCGBFI_201415!$A:$AF,6,FALSE)+VLOOKUP(A66,T6_CCGBFI_201415!$A:$AF,7,FALSE)+VLOOKUP(A66,T6_CCGBFI_201415!$A:$AF,8,FALSE)</f>
        <v>1553</v>
      </c>
      <c r="F66" s="294">
        <f>VLOOKUP($A66,T6_CCGBFI_201415!$A:$AF,9,FALSE)+VLOOKUP($A66,T6_CCGBFI_201415!$A:$AF,13,FALSE)+VLOOKUP($A66,T6_CCGBFI_201415!$A:$AF,17,FALSE)+VLOOKUP($A66,T6_CCGBFI_201415!$A:$AF,21,FALSE)</f>
        <v>518</v>
      </c>
      <c r="G66" s="295">
        <f>VLOOKUP($A66,T6_CCGBFI_201415!$A:$AF,10,FALSE)+VLOOKUP($A66,T6_CCGBFI_201415!$A:$AF,14,FALSE)+VLOOKUP($A66,T6_CCGBFI_201415!$A:$AF,18,FALSE)+VLOOKUP($A66,T6_CCGBFI_201415!$A:$AF,22,FALSE)</f>
        <v>1005</v>
      </c>
      <c r="H66" s="94">
        <f t="shared" si="5"/>
        <v>0.64713457823567289</v>
      </c>
      <c r="I66" s="95" t="str">
        <f t="shared" si="0"/>
        <v>62.3% - 67.1%</v>
      </c>
      <c r="J66" s="296">
        <f>VLOOKUP($A66,T6_CCGBFI_201415!$A:$AF,25,FALSE)+VLOOKUP($A66,T6_CCGBFI_201415!$A:$AF,27,FALSE)+VLOOKUP($A66,T6_CCGBFI_201415!$A:$AF,29,FALSE)+VLOOKUP($A66,T6_CCGBFI_201415!$A:$AF,31,FALSE)</f>
        <v>30</v>
      </c>
      <c r="K66" s="96">
        <f t="shared" si="2"/>
        <v>1.9317450096587252E-2</v>
      </c>
      <c r="L66" s="297" t="s">
        <v>539</v>
      </c>
      <c r="M66" s="133">
        <f t="shared" si="6"/>
        <v>0</v>
      </c>
      <c r="N66" s="412">
        <v>-3.7197768133911957E-2</v>
      </c>
      <c r="O66" s="412">
        <v>-9.1281451141018155E-2</v>
      </c>
    </row>
    <row r="67" spans="1:15" s="298" customFormat="1" x14ac:dyDescent="0.2">
      <c r="A67" s="273" t="s">
        <v>540</v>
      </c>
      <c r="B67" s="273" t="s">
        <v>541</v>
      </c>
      <c r="C67" s="273" t="s">
        <v>519</v>
      </c>
      <c r="D67" s="273" t="s">
        <v>520</v>
      </c>
      <c r="E67" s="291">
        <f>VLOOKUP(A67,T6_CCGBFI_201415!$A:$AF,5,FALSE)+VLOOKUP(A67,T6_CCGBFI_201415!$A:$AF,6,FALSE)+VLOOKUP(A67,T6_CCGBFI_201415!$A:$AF,7,FALSE)+VLOOKUP(A67,T6_CCGBFI_201415!$A:$AF,8,FALSE)</f>
        <v>990</v>
      </c>
      <c r="F67" s="294">
        <f>VLOOKUP($A67,T6_CCGBFI_201415!$A:$AF,9,FALSE)+VLOOKUP($A67,T6_CCGBFI_201415!$A:$AF,13,FALSE)+VLOOKUP($A67,T6_CCGBFI_201415!$A:$AF,17,FALSE)+VLOOKUP($A67,T6_CCGBFI_201415!$A:$AF,21,FALSE)</f>
        <v>359</v>
      </c>
      <c r="G67" s="295">
        <f>VLOOKUP($A67,T6_CCGBFI_201415!$A:$AF,10,FALSE)+VLOOKUP($A67,T6_CCGBFI_201415!$A:$AF,14,FALSE)+VLOOKUP($A67,T6_CCGBFI_201415!$A:$AF,18,FALSE)+VLOOKUP($A67,T6_CCGBFI_201415!$A:$AF,22,FALSE)</f>
        <v>626</v>
      </c>
      <c r="H67" s="94"/>
      <c r="I67" s="95" t="str">
        <f t="shared" si="0"/>
        <v/>
      </c>
      <c r="J67" s="296">
        <f>VLOOKUP($A67,T6_CCGBFI_201415!$A:$AF,25,FALSE)+VLOOKUP($A67,T6_CCGBFI_201415!$A:$AF,27,FALSE)+VLOOKUP($A67,T6_CCGBFI_201415!$A:$AF,29,FALSE)+VLOOKUP($A67,T6_CCGBFI_201415!$A:$AF,31,FALSE)</f>
        <v>5</v>
      </c>
      <c r="K67" s="96"/>
      <c r="L67" s="297" t="s">
        <v>542</v>
      </c>
      <c r="M67" s="133">
        <f t="shared" si="6"/>
        <v>1</v>
      </c>
      <c r="N67" s="412">
        <v>-0.12156166814551905</v>
      </c>
      <c r="O67" s="412">
        <v>-0.143598615916955</v>
      </c>
    </row>
    <row r="68" spans="1:15" s="298" customFormat="1" x14ac:dyDescent="0.2">
      <c r="A68" s="273" t="s">
        <v>543</v>
      </c>
      <c r="B68" s="273" t="s">
        <v>544</v>
      </c>
      <c r="C68" s="273" t="s">
        <v>545</v>
      </c>
      <c r="D68" s="273" t="s">
        <v>546</v>
      </c>
      <c r="E68" s="291">
        <f>VLOOKUP(A68,T6_CCGBFI_201415!$A:$AF,5,FALSE)+VLOOKUP(A68,T6_CCGBFI_201415!$A:$AF,6,FALSE)+VLOOKUP(A68,T6_CCGBFI_201415!$A:$AF,7,FALSE)+VLOOKUP(A68,T6_CCGBFI_201415!$A:$AF,8,FALSE)</f>
        <v>1445</v>
      </c>
      <c r="F68" s="294">
        <f>VLOOKUP($A68,T6_CCGBFI_201415!$A:$AF,9,FALSE)+VLOOKUP($A68,T6_CCGBFI_201415!$A:$AF,13,FALSE)+VLOOKUP($A68,T6_CCGBFI_201415!$A:$AF,17,FALSE)+VLOOKUP($A68,T6_CCGBFI_201415!$A:$AF,21,FALSE)</f>
        <v>675</v>
      </c>
      <c r="G68" s="295">
        <f>VLOOKUP($A68,T6_CCGBFI_201415!$A:$AF,10,FALSE)+VLOOKUP($A68,T6_CCGBFI_201415!$A:$AF,14,FALSE)+VLOOKUP($A68,T6_CCGBFI_201415!$A:$AF,18,FALSE)+VLOOKUP($A68,T6_CCGBFI_201415!$A:$AF,22,FALSE)</f>
        <v>764</v>
      </c>
      <c r="H68" s="94">
        <f t="shared" si="5"/>
        <v>0.528719723183391</v>
      </c>
      <c r="I68" s="95" t="str">
        <f t="shared" si="0"/>
        <v>50.3% - 55.4%</v>
      </c>
      <c r="J68" s="296">
        <f>VLOOKUP($A68,T6_CCGBFI_201415!$A:$AF,25,FALSE)+VLOOKUP($A68,T6_CCGBFI_201415!$A:$AF,27,FALSE)+VLOOKUP($A68,T6_CCGBFI_201415!$A:$AF,29,FALSE)+VLOOKUP($A68,T6_CCGBFI_201415!$A:$AF,31,FALSE)</f>
        <v>6</v>
      </c>
      <c r="K68" s="96">
        <f t="shared" si="2"/>
        <v>4.1522491349480972E-3</v>
      </c>
      <c r="L68" s="297" t="s">
        <v>547</v>
      </c>
      <c r="M68" s="133">
        <f t="shared" si="6"/>
        <v>0</v>
      </c>
      <c r="N68" s="412">
        <v>-8.6599241466498111E-2</v>
      </c>
      <c r="O68" s="412">
        <v>-0.12477286493034523</v>
      </c>
    </row>
    <row r="69" spans="1:15" s="298" customFormat="1" x14ac:dyDescent="0.2">
      <c r="A69" s="273" t="s">
        <v>548</v>
      </c>
      <c r="B69" s="273" t="s">
        <v>549</v>
      </c>
      <c r="C69" s="273" t="s">
        <v>545</v>
      </c>
      <c r="D69" s="273" t="s">
        <v>546</v>
      </c>
      <c r="E69" s="291">
        <f>VLOOKUP(A69,T6_CCGBFI_201415!$A:$AF,5,FALSE)+VLOOKUP(A69,T6_CCGBFI_201415!$A:$AF,6,FALSE)+VLOOKUP(A69,T6_CCGBFI_201415!$A:$AF,7,FALSE)+VLOOKUP(A69,T6_CCGBFI_201415!$A:$AF,8,FALSE)</f>
        <v>1936</v>
      </c>
      <c r="F69" s="294">
        <f>VLOOKUP($A69,T6_CCGBFI_201415!$A:$AF,9,FALSE)+VLOOKUP($A69,T6_CCGBFI_201415!$A:$AF,13,FALSE)+VLOOKUP($A69,T6_CCGBFI_201415!$A:$AF,17,FALSE)+VLOOKUP($A69,T6_CCGBFI_201415!$A:$AF,21,FALSE)</f>
        <v>998</v>
      </c>
      <c r="G69" s="295">
        <f>VLOOKUP($A69,T6_CCGBFI_201415!$A:$AF,10,FALSE)+VLOOKUP($A69,T6_CCGBFI_201415!$A:$AF,14,FALSE)+VLOOKUP($A69,T6_CCGBFI_201415!$A:$AF,18,FALSE)+VLOOKUP($A69,T6_CCGBFI_201415!$A:$AF,22,FALSE)</f>
        <v>928</v>
      </c>
      <c r="H69" s="94">
        <f t="shared" si="5"/>
        <v>0.47933884297520662</v>
      </c>
      <c r="I69" s="95" t="str">
        <f t="shared" si="0"/>
        <v>45.7% - 50.2%</v>
      </c>
      <c r="J69" s="296">
        <f>VLOOKUP($A69,T6_CCGBFI_201415!$A:$AF,25,FALSE)+VLOOKUP($A69,T6_CCGBFI_201415!$A:$AF,27,FALSE)+VLOOKUP($A69,T6_CCGBFI_201415!$A:$AF,29,FALSE)+VLOOKUP($A69,T6_CCGBFI_201415!$A:$AF,31,FALSE)</f>
        <v>10</v>
      </c>
      <c r="K69" s="96">
        <f t="shared" si="2"/>
        <v>5.1652892561983473E-3</v>
      </c>
      <c r="L69" s="297" t="s">
        <v>550</v>
      </c>
      <c r="M69" s="133">
        <f t="shared" si="6"/>
        <v>0</v>
      </c>
      <c r="N69" s="412">
        <v>7.9754601226993849E-2</v>
      </c>
      <c r="O69" s="412">
        <v>-1.0224948875255602E-2</v>
      </c>
    </row>
    <row r="70" spans="1:15" s="298" customFormat="1" x14ac:dyDescent="0.2">
      <c r="A70" s="273" t="s">
        <v>551</v>
      </c>
      <c r="B70" s="273" t="s">
        <v>552</v>
      </c>
      <c r="C70" s="273" t="s">
        <v>545</v>
      </c>
      <c r="D70" s="273" t="s">
        <v>546</v>
      </c>
      <c r="E70" s="291">
        <f>VLOOKUP(A70,T6_CCGBFI_201415!$A:$AF,5,FALSE)+VLOOKUP(A70,T6_CCGBFI_201415!$A:$AF,6,FALSE)+VLOOKUP(A70,T6_CCGBFI_201415!$A:$AF,7,FALSE)+VLOOKUP(A70,T6_CCGBFI_201415!$A:$AF,8,FALSE)</f>
        <v>5834</v>
      </c>
      <c r="F70" s="294">
        <f>VLOOKUP($A70,T6_CCGBFI_201415!$A:$AF,9,FALSE)+VLOOKUP($A70,T6_CCGBFI_201415!$A:$AF,13,FALSE)+VLOOKUP($A70,T6_CCGBFI_201415!$A:$AF,17,FALSE)+VLOOKUP($A70,T6_CCGBFI_201415!$A:$AF,21,FALSE)</f>
        <v>2685</v>
      </c>
      <c r="G70" s="295">
        <f>VLOOKUP($A70,T6_CCGBFI_201415!$A:$AF,10,FALSE)+VLOOKUP($A70,T6_CCGBFI_201415!$A:$AF,14,FALSE)+VLOOKUP($A70,T6_CCGBFI_201415!$A:$AF,18,FALSE)+VLOOKUP($A70,T6_CCGBFI_201415!$A:$AF,22,FALSE)</f>
        <v>3148</v>
      </c>
      <c r="H70" s="94">
        <f t="shared" si="5"/>
        <v>0.53959547480287962</v>
      </c>
      <c r="I70" s="95" t="str">
        <f t="shared" si="0"/>
        <v>52.7% - 55.2%</v>
      </c>
      <c r="J70" s="296">
        <f>VLOOKUP($A70,T6_CCGBFI_201415!$A:$AF,25,FALSE)+VLOOKUP($A70,T6_CCGBFI_201415!$A:$AF,27,FALSE)+VLOOKUP($A70,T6_CCGBFI_201415!$A:$AF,29,FALSE)+VLOOKUP($A70,T6_CCGBFI_201415!$A:$AF,31,FALSE)</f>
        <v>1</v>
      </c>
      <c r="K70" s="96">
        <f t="shared" si="2"/>
        <v>1.7140898183064793E-4</v>
      </c>
      <c r="L70" s="297" t="s">
        <v>553</v>
      </c>
      <c r="M70" s="133">
        <f t="shared" si="6"/>
        <v>0</v>
      </c>
      <c r="N70" s="412">
        <v>4.2344112917634513E-2</v>
      </c>
      <c r="O70" s="412">
        <v>-7.3166581589245716E-3</v>
      </c>
    </row>
    <row r="71" spans="1:15" s="298" customFormat="1" x14ac:dyDescent="0.2">
      <c r="A71" s="273" t="s">
        <v>554</v>
      </c>
      <c r="B71" s="273" t="s">
        <v>555</v>
      </c>
      <c r="C71" s="273" t="s">
        <v>545</v>
      </c>
      <c r="D71" s="273" t="s">
        <v>546</v>
      </c>
      <c r="E71" s="291">
        <f>VLOOKUP(A71,T6_CCGBFI_201415!$A:$AF,5,FALSE)+VLOOKUP(A71,T6_CCGBFI_201415!$A:$AF,6,FALSE)+VLOOKUP(A71,T6_CCGBFI_201415!$A:$AF,7,FALSE)+VLOOKUP(A71,T6_CCGBFI_201415!$A:$AF,8,FALSE)</f>
        <v>1623</v>
      </c>
      <c r="F71" s="294">
        <f>VLOOKUP($A71,T6_CCGBFI_201415!$A:$AF,9,FALSE)+VLOOKUP($A71,T6_CCGBFI_201415!$A:$AF,13,FALSE)+VLOOKUP($A71,T6_CCGBFI_201415!$A:$AF,17,FALSE)+VLOOKUP($A71,T6_CCGBFI_201415!$A:$AF,21,FALSE)</f>
        <v>819</v>
      </c>
      <c r="G71" s="295">
        <f>VLOOKUP($A71,T6_CCGBFI_201415!$A:$AF,10,FALSE)+VLOOKUP($A71,T6_CCGBFI_201415!$A:$AF,14,FALSE)+VLOOKUP($A71,T6_CCGBFI_201415!$A:$AF,18,FALSE)+VLOOKUP($A71,T6_CCGBFI_201415!$A:$AF,22,FALSE)</f>
        <v>803</v>
      </c>
      <c r="H71" s="94">
        <f t="shared" si="5"/>
        <v>0.49476278496611215</v>
      </c>
      <c r="I71" s="95" t="str">
        <f t="shared" si="0"/>
        <v>47.0% - 51.9%</v>
      </c>
      <c r="J71" s="296">
        <f>VLOOKUP($A71,T6_CCGBFI_201415!$A:$AF,25,FALSE)+VLOOKUP($A71,T6_CCGBFI_201415!$A:$AF,27,FALSE)+VLOOKUP($A71,T6_CCGBFI_201415!$A:$AF,29,FALSE)+VLOOKUP($A71,T6_CCGBFI_201415!$A:$AF,31,FALSE)</f>
        <v>1</v>
      </c>
      <c r="K71" s="96">
        <f t="shared" si="2"/>
        <v>6.1614294516327791E-4</v>
      </c>
      <c r="L71" s="297" t="s">
        <v>556</v>
      </c>
      <c r="M71" s="133">
        <f t="shared" si="6"/>
        <v>0</v>
      </c>
      <c r="N71" s="412">
        <v>-6.7777139574956902E-2</v>
      </c>
      <c r="O71" s="412">
        <v>-9.1773922775601591E-2</v>
      </c>
    </row>
    <row r="72" spans="1:15" s="298" customFormat="1" x14ac:dyDescent="0.2">
      <c r="A72" s="273" t="s">
        <v>557</v>
      </c>
      <c r="B72" s="273" t="s">
        <v>558</v>
      </c>
      <c r="C72" s="273" t="s">
        <v>545</v>
      </c>
      <c r="D72" s="273" t="s">
        <v>546</v>
      </c>
      <c r="E72" s="291">
        <f>VLOOKUP(A72,T6_CCGBFI_201415!$A:$AF,5,FALSE)+VLOOKUP(A72,T6_CCGBFI_201415!$A:$AF,6,FALSE)+VLOOKUP(A72,T6_CCGBFI_201415!$A:$AF,7,FALSE)+VLOOKUP(A72,T6_CCGBFI_201415!$A:$AF,8,FALSE)</f>
        <v>1046</v>
      </c>
      <c r="F72" s="294">
        <f>VLOOKUP($A72,T6_CCGBFI_201415!$A:$AF,9,FALSE)+VLOOKUP($A72,T6_CCGBFI_201415!$A:$AF,13,FALSE)+VLOOKUP($A72,T6_CCGBFI_201415!$A:$AF,17,FALSE)+VLOOKUP($A72,T6_CCGBFI_201415!$A:$AF,21,FALSE)</f>
        <v>355</v>
      </c>
      <c r="G72" s="295">
        <f>VLOOKUP($A72,T6_CCGBFI_201415!$A:$AF,10,FALSE)+VLOOKUP($A72,T6_CCGBFI_201415!$A:$AF,14,FALSE)+VLOOKUP($A72,T6_CCGBFI_201415!$A:$AF,18,FALSE)+VLOOKUP($A72,T6_CCGBFI_201415!$A:$AF,22,FALSE)</f>
        <v>687</v>
      </c>
      <c r="H72" s="94">
        <f t="shared" si="5"/>
        <v>0.6567877629063098</v>
      </c>
      <c r="I72" s="95" t="str">
        <f t="shared" si="0"/>
        <v>62.7% - 68.5%</v>
      </c>
      <c r="J72" s="296">
        <f>VLOOKUP($A72,T6_CCGBFI_201415!$A:$AF,25,FALSE)+VLOOKUP($A72,T6_CCGBFI_201415!$A:$AF,27,FALSE)+VLOOKUP($A72,T6_CCGBFI_201415!$A:$AF,29,FALSE)+VLOOKUP($A72,T6_CCGBFI_201415!$A:$AF,31,FALSE)</f>
        <v>4</v>
      </c>
      <c r="K72" s="96">
        <f t="shared" si="2"/>
        <v>3.8240917782026767E-3</v>
      </c>
      <c r="L72" s="297" t="s">
        <v>559</v>
      </c>
      <c r="M72" s="133">
        <f t="shared" si="6"/>
        <v>0</v>
      </c>
      <c r="N72" s="412">
        <v>2.4485798237022571E-2</v>
      </c>
      <c r="O72" s="412">
        <v>1.8500486854917231E-2</v>
      </c>
    </row>
    <row r="73" spans="1:15" s="298" customFormat="1" x14ac:dyDescent="0.2">
      <c r="A73" s="273" t="s">
        <v>560</v>
      </c>
      <c r="B73" s="273" t="s">
        <v>561</v>
      </c>
      <c r="C73" s="273" t="s">
        <v>545</v>
      </c>
      <c r="D73" s="273" t="s">
        <v>546</v>
      </c>
      <c r="E73" s="291">
        <f>VLOOKUP(A73,T6_CCGBFI_201415!$A:$AF,5,FALSE)+VLOOKUP(A73,T6_CCGBFI_201415!$A:$AF,6,FALSE)+VLOOKUP(A73,T6_CCGBFI_201415!$A:$AF,7,FALSE)+VLOOKUP(A73,T6_CCGBFI_201415!$A:$AF,8,FALSE)</f>
        <v>2073</v>
      </c>
      <c r="F73" s="294">
        <f>VLOOKUP($A73,T6_CCGBFI_201415!$A:$AF,9,FALSE)+VLOOKUP($A73,T6_CCGBFI_201415!$A:$AF,13,FALSE)+VLOOKUP($A73,T6_CCGBFI_201415!$A:$AF,17,FALSE)+VLOOKUP($A73,T6_CCGBFI_201415!$A:$AF,21,FALSE)</f>
        <v>863</v>
      </c>
      <c r="G73" s="295">
        <f>VLOOKUP($A73,T6_CCGBFI_201415!$A:$AF,10,FALSE)+VLOOKUP($A73,T6_CCGBFI_201415!$A:$AF,14,FALSE)+VLOOKUP($A73,T6_CCGBFI_201415!$A:$AF,18,FALSE)+VLOOKUP($A73,T6_CCGBFI_201415!$A:$AF,22,FALSE)</f>
        <v>1203</v>
      </c>
      <c r="H73" s="94">
        <f t="shared" si="5"/>
        <v>0.58031837916063678</v>
      </c>
      <c r="I73" s="95" t="str">
        <f t="shared" si="0"/>
        <v>55.9% - 60.1%</v>
      </c>
      <c r="J73" s="296">
        <f>VLOOKUP($A73,T6_CCGBFI_201415!$A:$AF,25,FALSE)+VLOOKUP($A73,T6_CCGBFI_201415!$A:$AF,27,FALSE)+VLOOKUP($A73,T6_CCGBFI_201415!$A:$AF,29,FALSE)+VLOOKUP($A73,T6_CCGBFI_201415!$A:$AF,31,FALSE)</f>
        <v>7</v>
      </c>
      <c r="K73" s="96">
        <f t="shared" si="2"/>
        <v>3.376748673420164E-3</v>
      </c>
      <c r="L73" s="297" t="s">
        <v>562</v>
      </c>
      <c r="M73" s="133">
        <f t="shared" si="6"/>
        <v>0</v>
      </c>
      <c r="N73" s="412">
        <v>2.3703703703703782E-2</v>
      </c>
      <c r="O73" s="412">
        <v>-1.6136687233032743E-2</v>
      </c>
    </row>
    <row r="74" spans="1:15" s="298" customFormat="1" x14ac:dyDescent="0.2">
      <c r="A74" s="273" t="s">
        <v>563</v>
      </c>
      <c r="B74" s="273" t="s">
        <v>564</v>
      </c>
      <c r="C74" s="273" t="s">
        <v>565</v>
      </c>
      <c r="D74" s="273" t="s">
        <v>566</v>
      </c>
      <c r="E74" s="291">
        <f>VLOOKUP(A74,T6_CCGBFI_201415!$A:$AF,5,FALSE)+VLOOKUP(A74,T6_CCGBFI_201415!$A:$AF,6,FALSE)+VLOOKUP(A74,T6_CCGBFI_201415!$A:$AF,7,FALSE)+VLOOKUP(A74,T6_CCGBFI_201415!$A:$AF,8,FALSE)</f>
        <v>4740</v>
      </c>
      <c r="F74" s="294">
        <f>VLOOKUP($A74,T6_CCGBFI_201415!$A:$AF,9,FALSE)+VLOOKUP($A74,T6_CCGBFI_201415!$A:$AF,13,FALSE)+VLOOKUP($A74,T6_CCGBFI_201415!$A:$AF,17,FALSE)+VLOOKUP($A74,T6_CCGBFI_201415!$A:$AF,21,FALSE)</f>
        <v>1607</v>
      </c>
      <c r="G74" s="295">
        <f>VLOOKUP($A74,T6_CCGBFI_201415!$A:$AF,10,FALSE)+VLOOKUP($A74,T6_CCGBFI_201415!$A:$AF,14,FALSE)+VLOOKUP($A74,T6_CCGBFI_201415!$A:$AF,18,FALSE)+VLOOKUP($A74,T6_CCGBFI_201415!$A:$AF,22,FALSE)</f>
        <v>3080</v>
      </c>
      <c r="H74" s="94">
        <f t="shared" si="5"/>
        <v>0.64978902953586493</v>
      </c>
      <c r="I74" s="95" t="str">
        <f t="shared" si="0"/>
        <v>63.6% - 66.3%</v>
      </c>
      <c r="J74" s="296">
        <f>VLOOKUP($A74,T6_CCGBFI_201415!$A:$AF,25,FALSE)+VLOOKUP($A74,T6_CCGBFI_201415!$A:$AF,27,FALSE)+VLOOKUP($A74,T6_CCGBFI_201415!$A:$AF,29,FALSE)+VLOOKUP($A74,T6_CCGBFI_201415!$A:$AF,31,FALSE)</f>
        <v>53</v>
      </c>
      <c r="K74" s="96">
        <f t="shared" si="2"/>
        <v>1.1181434599156118E-2</v>
      </c>
      <c r="L74" s="297" t="s">
        <v>567</v>
      </c>
      <c r="M74" s="133">
        <f t="shared" si="6"/>
        <v>0</v>
      </c>
      <c r="N74" s="412">
        <v>-1.1676396997497895E-2</v>
      </c>
      <c r="O74" s="412">
        <v>-5.5212278253936597E-2</v>
      </c>
    </row>
    <row r="75" spans="1:15" s="298" customFormat="1" x14ac:dyDescent="0.2">
      <c r="A75" s="273" t="s">
        <v>568</v>
      </c>
      <c r="B75" s="273" t="s">
        <v>569</v>
      </c>
      <c r="C75" s="273" t="s">
        <v>565</v>
      </c>
      <c r="D75" s="273" t="s">
        <v>566</v>
      </c>
      <c r="E75" s="291">
        <f>VLOOKUP(A75,T6_CCGBFI_201415!$A:$AF,5,FALSE)+VLOOKUP(A75,T6_CCGBFI_201415!$A:$AF,6,FALSE)+VLOOKUP(A75,T6_CCGBFI_201415!$A:$AF,7,FALSE)+VLOOKUP(A75,T6_CCGBFI_201415!$A:$AF,8,FALSE)</f>
        <v>2263</v>
      </c>
      <c r="F75" s="294">
        <f>VLOOKUP($A75,T6_CCGBFI_201415!$A:$AF,9,FALSE)+VLOOKUP($A75,T6_CCGBFI_201415!$A:$AF,13,FALSE)+VLOOKUP($A75,T6_CCGBFI_201415!$A:$AF,17,FALSE)+VLOOKUP($A75,T6_CCGBFI_201415!$A:$AF,21,FALSE)</f>
        <v>733</v>
      </c>
      <c r="G75" s="295">
        <f>VLOOKUP($A75,T6_CCGBFI_201415!$A:$AF,10,FALSE)+VLOOKUP($A75,T6_CCGBFI_201415!$A:$AF,14,FALSE)+VLOOKUP($A75,T6_CCGBFI_201415!$A:$AF,18,FALSE)+VLOOKUP($A75,T6_CCGBFI_201415!$A:$AF,22,FALSE)</f>
        <v>1527</v>
      </c>
      <c r="H75" s="94">
        <f t="shared" si="5"/>
        <v>0.67476800707026074</v>
      </c>
      <c r="I75" s="95" t="str">
        <f t="shared" ref="I75:I138" si="7">IF(ISNUMBER(H75),TEXT(((2*G75)+(1.96^2)-(1.96*((1.96^2)+(4*G75*(100%-H75)))^0.5))/(2*(E75+(1.96^2))),"0.0%")&amp;" - "&amp;TEXT(((2*G75)+(1.96^2)+(1.96*((1.96^2)+(4*G75*(100%-H75)))^0.5))/(2*(E75+(1.96^2))),"0.0%"),"")</f>
        <v>65.5% - 69.4%</v>
      </c>
      <c r="J75" s="296">
        <f>VLOOKUP($A75,T6_CCGBFI_201415!$A:$AF,25,FALSE)+VLOOKUP($A75,T6_CCGBFI_201415!$A:$AF,27,FALSE)+VLOOKUP($A75,T6_CCGBFI_201415!$A:$AF,29,FALSE)+VLOOKUP($A75,T6_CCGBFI_201415!$A:$AF,31,FALSE)</f>
        <v>3</v>
      </c>
      <c r="K75" s="96">
        <f t="shared" si="2"/>
        <v>1.3256738842244808E-3</v>
      </c>
      <c r="L75" s="297" t="s">
        <v>570</v>
      </c>
      <c r="M75" s="133">
        <f t="shared" si="6"/>
        <v>0</v>
      </c>
      <c r="N75" s="412">
        <v>-2.2045855379189128E-3</v>
      </c>
      <c r="O75" s="412">
        <v>-1.1358671909130647E-2</v>
      </c>
    </row>
    <row r="76" spans="1:15" s="298" customFormat="1" x14ac:dyDescent="0.2">
      <c r="A76" s="273" t="s">
        <v>571</v>
      </c>
      <c r="B76" s="273" t="s">
        <v>572</v>
      </c>
      <c r="C76" s="273" t="s">
        <v>565</v>
      </c>
      <c r="D76" s="273" t="s">
        <v>566</v>
      </c>
      <c r="E76" s="291">
        <f>VLOOKUP(A76,T6_CCGBFI_201415!$A:$AF,5,FALSE)+VLOOKUP(A76,T6_CCGBFI_201415!$A:$AF,6,FALSE)+VLOOKUP(A76,T6_CCGBFI_201415!$A:$AF,7,FALSE)+VLOOKUP(A76,T6_CCGBFI_201415!$A:$AF,8,FALSE)</f>
        <v>1330</v>
      </c>
      <c r="F76" s="294">
        <f>VLOOKUP($A76,T6_CCGBFI_201415!$A:$AF,9,FALSE)+VLOOKUP($A76,T6_CCGBFI_201415!$A:$AF,13,FALSE)+VLOOKUP($A76,T6_CCGBFI_201415!$A:$AF,17,FALSE)+VLOOKUP($A76,T6_CCGBFI_201415!$A:$AF,21,FALSE)</f>
        <v>366</v>
      </c>
      <c r="G76" s="295">
        <f>VLOOKUP($A76,T6_CCGBFI_201415!$A:$AF,10,FALSE)+VLOOKUP($A76,T6_CCGBFI_201415!$A:$AF,14,FALSE)+VLOOKUP($A76,T6_CCGBFI_201415!$A:$AF,18,FALSE)+VLOOKUP($A76,T6_CCGBFI_201415!$A:$AF,22,FALSE)</f>
        <v>957</v>
      </c>
      <c r="H76" s="94">
        <f t="shared" si="5"/>
        <v>0.71954887218045116</v>
      </c>
      <c r="I76" s="95" t="str">
        <f t="shared" si="7"/>
        <v>69.5% - 74.3%</v>
      </c>
      <c r="J76" s="296">
        <f>VLOOKUP($A76,T6_CCGBFI_201415!$A:$AF,25,FALSE)+VLOOKUP($A76,T6_CCGBFI_201415!$A:$AF,27,FALSE)+VLOOKUP($A76,T6_CCGBFI_201415!$A:$AF,29,FALSE)+VLOOKUP($A76,T6_CCGBFI_201415!$A:$AF,31,FALSE)</f>
        <v>7</v>
      </c>
      <c r="K76" s="96">
        <f t="shared" ref="K76:K139" si="8">J76/E76</f>
        <v>5.263157894736842E-3</v>
      </c>
      <c r="L76" s="297" t="s">
        <v>573</v>
      </c>
      <c r="M76" s="133">
        <f t="shared" si="6"/>
        <v>0</v>
      </c>
      <c r="N76" s="412">
        <v>-4.3165467625899234E-2</v>
      </c>
      <c r="O76" s="412">
        <v>-9.0287277701778357E-2</v>
      </c>
    </row>
    <row r="77" spans="1:15" s="298" customFormat="1" x14ac:dyDescent="0.2">
      <c r="A77" s="273" t="s">
        <v>574</v>
      </c>
      <c r="B77" s="273" t="s">
        <v>575</v>
      </c>
      <c r="C77" s="273" t="s">
        <v>565</v>
      </c>
      <c r="D77" s="273" t="s">
        <v>566</v>
      </c>
      <c r="E77" s="291">
        <f>VLOOKUP(A77,T6_CCGBFI_201415!$A:$AF,5,FALSE)+VLOOKUP(A77,T6_CCGBFI_201415!$A:$AF,6,FALSE)+VLOOKUP(A77,T6_CCGBFI_201415!$A:$AF,7,FALSE)+VLOOKUP(A77,T6_CCGBFI_201415!$A:$AF,8,FALSE)</f>
        <v>1680</v>
      </c>
      <c r="F77" s="294">
        <f>VLOOKUP($A77,T6_CCGBFI_201415!$A:$AF,9,FALSE)+VLOOKUP($A77,T6_CCGBFI_201415!$A:$AF,13,FALSE)+VLOOKUP($A77,T6_CCGBFI_201415!$A:$AF,17,FALSE)+VLOOKUP($A77,T6_CCGBFI_201415!$A:$AF,21,FALSE)</f>
        <v>574</v>
      </c>
      <c r="G77" s="295">
        <f>VLOOKUP($A77,T6_CCGBFI_201415!$A:$AF,10,FALSE)+VLOOKUP($A77,T6_CCGBFI_201415!$A:$AF,14,FALSE)+VLOOKUP($A77,T6_CCGBFI_201415!$A:$AF,18,FALSE)+VLOOKUP($A77,T6_CCGBFI_201415!$A:$AF,22,FALSE)</f>
        <v>1093</v>
      </c>
      <c r="H77" s="94"/>
      <c r="I77" s="95" t="str">
        <f t="shared" si="7"/>
        <v/>
      </c>
      <c r="J77" s="296">
        <f>VLOOKUP($A77,T6_CCGBFI_201415!$A:$AF,25,FALSE)+VLOOKUP($A77,T6_CCGBFI_201415!$A:$AF,27,FALSE)+VLOOKUP($A77,T6_CCGBFI_201415!$A:$AF,29,FALSE)+VLOOKUP($A77,T6_CCGBFI_201415!$A:$AF,31,FALSE)</f>
        <v>13</v>
      </c>
      <c r="K77" s="96"/>
      <c r="L77" s="297" t="s">
        <v>576</v>
      </c>
      <c r="M77" s="133">
        <f t="shared" si="6"/>
        <v>1</v>
      </c>
      <c r="N77" s="412">
        <v>-0.12133891213389125</v>
      </c>
      <c r="O77" s="412">
        <v>-0.14936708860759496</v>
      </c>
    </row>
    <row r="78" spans="1:15" s="298" customFormat="1" x14ac:dyDescent="0.2">
      <c r="A78" s="273" t="s">
        <v>577</v>
      </c>
      <c r="B78" s="273" t="s">
        <v>578</v>
      </c>
      <c r="C78" s="273" t="s">
        <v>565</v>
      </c>
      <c r="D78" s="273" t="s">
        <v>566</v>
      </c>
      <c r="E78" s="291">
        <f>VLOOKUP(A78,T6_CCGBFI_201415!$A:$AF,5,FALSE)+VLOOKUP(A78,T6_CCGBFI_201415!$A:$AF,6,FALSE)+VLOOKUP(A78,T6_CCGBFI_201415!$A:$AF,7,FALSE)+VLOOKUP(A78,T6_CCGBFI_201415!$A:$AF,8,FALSE)</f>
        <v>2179</v>
      </c>
      <c r="F78" s="294">
        <f>VLOOKUP($A78,T6_CCGBFI_201415!$A:$AF,9,FALSE)+VLOOKUP($A78,T6_CCGBFI_201415!$A:$AF,13,FALSE)+VLOOKUP($A78,T6_CCGBFI_201415!$A:$AF,17,FALSE)+VLOOKUP($A78,T6_CCGBFI_201415!$A:$AF,21,FALSE)</f>
        <v>690</v>
      </c>
      <c r="G78" s="295">
        <f>VLOOKUP($A78,T6_CCGBFI_201415!$A:$AF,10,FALSE)+VLOOKUP($A78,T6_CCGBFI_201415!$A:$AF,14,FALSE)+VLOOKUP($A78,T6_CCGBFI_201415!$A:$AF,18,FALSE)+VLOOKUP($A78,T6_CCGBFI_201415!$A:$AF,22,FALSE)</f>
        <v>1477</v>
      </c>
      <c r="H78" s="94">
        <f t="shared" si="5"/>
        <v>0.6778338687471317</v>
      </c>
      <c r="I78" s="95" t="str">
        <f t="shared" si="7"/>
        <v>65.8% - 69.7%</v>
      </c>
      <c r="J78" s="296">
        <f>VLOOKUP($A78,T6_CCGBFI_201415!$A:$AF,25,FALSE)+VLOOKUP($A78,T6_CCGBFI_201415!$A:$AF,27,FALSE)+VLOOKUP($A78,T6_CCGBFI_201415!$A:$AF,29,FALSE)+VLOOKUP($A78,T6_CCGBFI_201415!$A:$AF,31,FALSE)</f>
        <v>12</v>
      </c>
      <c r="K78" s="96">
        <f t="shared" si="8"/>
        <v>5.507113354749885E-3</v>
      </c>
      <c r="L78" s="297" t="s">
        <v>579</v>
      </c>
      <c r="M78" s="133">
        <f t="shared" si="6"/>
        <v>0</v>
      </c>
      <c r="N78" s="412">
        <v>-2.5927581582476544E-2</v>
      </c>
      <c r="O78" s="412">
        <v>-4.8055919615552667E-2</v>
      </c>
    </row>
    <row r="79" spans="1:15" s="298" customFormat="1" x14ac:dyDescent="0.2">
      <c r="A79" s="273" t="s">
        <v>580</v>
      </c>
      <c r="B79" s="273" t="s">
        <v>581</v>
      </c>
      <c r="C79" s="273" t="s">
        <v>565</v>
      </c>
      <c r="D79" s="273" t="s">
        <v>566</v>
      </c>
      <c r="E79" s="291">
        <f>VLOOKUP(A79,T6_CCGBFI_201415!$A:$AF,5,FALSE)+VLOOKUP(A79,T6_CCGBFI_201415!$A:$AF,6,FALSE)+VLOOKUP(A79,T6_CCGBFI_201415!$A:$AF,7,FALSE)+VLOOKUP(A79,T6_CCGBFI_201415!$A:$AF,8,FALSE)</f>
        <v>2672</v>
      </c>
      <c r="F79" s="294">
        <f>VLOOKUP($A79,T6_CCGBFI_201415!$A:$AF,9,FALSE)+VLOOKUP($A79,T6_CCGBFI_201415!$A:$AF,13,FALSE)+VLOOKUP($A79,T6_CCGBFI_201415!$A:$AF,17,FALSE)+VLOOKUP($A79,T6_CCGBFI_201415!$A:$AF,21,FALSE)</f>
        <v>865</v>
      </c>
      <c r="G79" s="295">
        <f>VLOOKUP($A79,T6_CCGBFI_201415!$A:$AF,10,FALSE)+VLOOKUP($A79,T6_CCGBFI_201415!$A:$AF,14,FALSE)+VLOOKUP($A79,T6_CCGBFI_201415!$A:$AF,18,FALSE)+VLOOKUP($A79,T6_CCGBFI_201415!$A:$AF,22,FALSE)</f>
        <v>1796</v>
      </c>
      <c r="H79" s="94">
        <f t="shared" si="5"/>
        <v>0.67215568862275454</v>
      </c>
      <c r="I79" s="95" t="str">
        <f t="shared" si="7"/>
        <v>65.4% - 69.0%</v>
      </c>
      <c r="J79" s="296">
        <f>VLOOKUP($A79,T6_CCGBFI_201415!$A:$AF,25,FALSE)+VLOOKUP($A79,T6_CCGBFI_201415!$A:$AF,27,FALSE)+VLOOKUP($A79,T6_CCGBFI_201415!$A:$AF,29,FALSE)+VLOOKUP($A79,T6_CCGBFI_201415!$A:$AF,31,FALSE)</f>
        <v>11</v>
      </c>
      <c r="K79" s="96">
        <f t="shared" si="8"/>
        <v>4.1167664670658686E-3</v>
      </c>
      <c r="L79" s="297" t="s">
        <v>582</v>
      </c>
      <c r="M79" s="133">
        <f t="shared" si="6"/>
        <v>0</v>
      </c>
      <c r="N79" s="412">
        <v>-3.5727174305304921E-2</v>
      </c>
      <c r="O79" s="412">
        <v>-0.1408360128617363</v>
      </c>
    </row>
    <row r="80" spans="1:15" s="298" customFormat="1" x14ac:dyDescent="0.2">
      <c r="A80" s="273" t="s">
        <v>583</v>
      </c>
      <c r="B80" s="273" t="s">
        <v>584</v>
      </c>
      <c r="C80" s="273" t="s">
        <v>565</v>
      </c>
      <c r="D80" s="273" t="s">
        <v>566</v>
      </c>
      <c r="E80" s="291">
        <f>VLOOKUP(A80,T6_CCGBFI_201415!$A:$AF,5,FALSE)+VLOOKUP(A80,T6_CCGBFI_201415!$A:$AF,6,FALSE)+VLOOKUP(A80,T6_CCGBFI_201415!$A:$AF,7,FALSE)+VLOOKUP(A80,T6_CCGBFI_201415!$A:$AF,8,FALSE)</f>
        <v>1549</v>
      </c>
      <c r="F80" s="294">
        <f>VLOOKUP($A80,T6_CCGBFI_201415!$A:$AF,9,FALSE)+VLOOKUP($A80,T6_CCGBFI_201415!$A:$AF,13,FALSE)+VLOOKUP($A80,T6_CCGBFI_201415!$A:$AF,17,FALSE)+VLOOKUP($A80,T6_CCGBFI_201415!$A:$AF,21,FALSE)</f>
        <v>726</v>
      </c>
      <c r="G80" s="295">
        <f>VLOOKUP($A80,T6_CCGBFI_201415!$A:$AF,10,FALSE)+VLOOKUP($A80,T6_CCGBFI_201415!$A:$AF,14,FALSE)+VLOOKUP($A80,T6_CCGBFI_201415!$A:$AF,18,FALSE)+VLOOKUP($A80,T6_CCGBFI_201415!$A:$AF,22,FALSE)</f>
        <v>821</v>
      </c>
      <c r="H80" s="94">
        <f t="shared" si="5"/>
        <v>0.53001936733376376</v>
      </c>
      <c r="I80" s="95" t="str">
        <f t="shared" si="7"/>
        <v>50.5% - 55.5%</v>
      </c>
      <c r="J80" s="296">
        <f>VLOOKUP($A80,T6_CCGBFI_201415!$A:$AF,25,FALSE)+VLOOKUP($A80,T6_CCGBFI_201415!$A:$AF,27,FALSE)+VLOOKUP($A80,T6_CCGBFI_201415!$A:$AF,29,FALSE)+VLOOKUP($A80,T6_CCGBFI_201415!$A:$AF,31,FALSE)</f>
        <v>2</v>
      </c>
      <c r="K80" s="96">
        <f t="shared" si="8"/>
        <v>1.2911555842479018E-3</v>
      </c>
      <c r="L80" s="297" t="s">
        <v>585</v>
      </c>
      <c r="M80" s="133">
        <f t="shared" si="6"/>
        <v>0</v>
      </c>
      <c r="N80" s="412">
        <v>-3.7290242386575523E-2</v>
      </c>
      <c r="O80" s="412">
        <v>-6.6305003013863772E-2</v>
      </c>
    </row>
    <row r="81" spans="1:15" s="298" customFormat="1" x14ac:dyDescent="0.2">
      <c r="A81" s="273" t="s">
        <v>586</v>
      </c>
      <c r="B81" s="273" t="s">
        <v>587</v>
      </c>
      <c r="C81" s="273" t="s">
        <v>565</v>
      </c>
      <c r="D81" s="273" t="s">
        <v>566</v>
      </c>
      <c r="E81" s="291">
        <f>VLOOKUP(A81,T6_CCGBFI_201415!$A:$AF,5,FALSE)+VLOOKUP(A81,T6_CCGBFI_201415!$A:$AF,6,FALSE)+VLOOKUP(A81,T6_CCGBFI_201415!$A:$AF,7,FALSE)+VLOOKUP(A81,T6_CCGBFI_201415!$A:$AF,8,FALSE)</f>
        <v>2708</v>
      </c>
      <c r="F81" s="294">
        <f>VLOOKUP($A81,T6_CCGBFI_201415!$A:$AF,9,FALSE)+VLOOKUP($A81,T6_CCGBFI_201415!$A:$AF,13,FALSE)+VLOOKUP($A81,T6_CCGBFI_201415!$A:$AF,17,FALSE)+VLOOKUP($A81,T6_CCGBFI_201415!$A:$AF,21,FALSE)</f>
        <v>1148</v>
      </c>
      <c r="G81" s="295">
        <f>VLOOKUP($A81,T6_CCGBFI_201415!$A:$AF,10,FALSE)+VLOOKUP($A81,T6_CCGBFI_201415!$A:$AF,14,FALSE)+VLOOKUP($A81,T6_CCGBFI_201415!$A:$AF,18,FALSE)+VLOOKUP($A81,T6_CCGBFI_201415!$A:$AF,22,FALSE)</f>
        <v>1558</v>
      </c>
      <c r="H81" s="94">
        <f t="shared" si="5"/>
        <v>0.57533234859675042</v>
      </c>
      <c r="I81" s="95" t="str">
        <f t="shared" si="7"/>
        <v>55.7% - 59.4%</v>
      </c>
      <c r="J81" s="296">
        <f>VLOOKUP($A81,T6_CCGBFI_201415!$A:$AF,25,FALSE)+VLOOKUP($A81,T6_CCGBFI_201415!$A:$AF,27,FALSE)+VLOOKUP($A81,T6_CCGBFI_201415!$A:$AF,29,FALSE)+VLOOKUP($A81,T6_CCGBFI_201415!$A:$AF,31,FALSE)</f>
        <v>2</v>
      </c>
      <c r="K81" s="96">
        <f t="shared" si="8"/>
        <v>7.3855243722304289E-4</v>
      </c>
      <c r="L81" s="297" t="s">
        <v>588</v>
      </c>
      <c r="M81" s="133">
        <f t="shared" si="6"/>
        <v>0</v>
      </c>
      <c r="N81" s="412">
        <v>-8.8522383036014785E-2</v>
      </c>
      <c r="O81" s="412">
        <v>-0.11125697407285851</v>
      </c>
    </row>
    <row r="82" spans="1:15" s="298" customFormat="1" x14ac:dyDescent="0.2">
      <c r="A82" s="273" t="s">
        <v>589</v>
      </c>
      <c r="B82" s="273" t="s">
        <v>590</v>
      </c>
      <c r="C82" s="273" t="s">
        <v>591</v>
      </c>
      <c r="D82" s="273" t="s">
        <v>592</v>
      </c>
      <c r="E82" s="291">
        <f>VLOOKUP(A82,T6_CCGBFI_201415!$A:$AF,5,FALSE)+VLOOKUP(A82,T6_CCGBFI_201415!$A:$AF,6,FALSE)+VLOOKUP(A82,T6_CCGBFI_201415!$A:$AF,7,FALSE)+VLOOKUP(A82,T6_CCGBFI_201415!$A:$AF,8,FALSE)</f>
        <v>2704</v>
      </c>
      <c r="F82" s="294">
        <f>VLOOKUP($A82,T6_CCGBFI_201415!$A:$AF,9,FALSE)+VLOOKUP($A82,T6_CCGBFI_201415!$A:$AF,13,FALSE)+VLOOKUP($A82,T6_CCGBFI_201415!$A:$AF,17,FALSE)+VLOOKUP($A82,T6_CCGBFI_201415!$A:$AF,21,FALSE)</f>
        <v>715</v>
      </c>
      <c r="G82" s="295">
        <f>VLOOKUP($A82,T6_CCGBFI_201415!$A:$AF,10,FALSE)+VLOOKUP($A82,T6_CCGBFI_201415!$A:$AF,14,FALSE)+VLOOKUP($A82,T6_CCGBFI_201415!$A:$AF,18,FALSE)+VLOOKUP($A82,T6_CCGBFI_201415!$A:$AF,22,FALSE)</f>
        <v>1916</v>
      </c>
      <c r="H82" s="94">
        <f t="shared" si="5"/>
        <v>0.70857988165680474</v>
      </c>
      <c r="I82" s="95" t="str">
        <f t="shared" si="7"/>
        <v>69.1% - 72.5%</v>
      </c>
      <c r="J82" s="296">
        <f>VLOOKUP($A82,T6_CCGBFI_201415!$A:$AF,25,FALSE)+VLOOKUP($A82,T6_CCGBFI_201415!$A:$AF,27,FALSE)+VLOOKUP($A82,T6_CCGBFI_201415!$A:$AF,29,FALSE)+VLOOKUP($A82,T6_CCGBFI_201415!$A:$AF,31,FALSE)</f>
        <v>73</v>
      </c>
      <c r="K82" s="96">
        <f t="shared" si="8"/>
        <v>2.6997041420118342E-2</v>
      </c>
      <c r="L82" s="297" t="s">
        <v>593</v>
      </c>
      <c r="M82" s="133">
        <f t="shared" si="6"/>
        <v>0</v>
      </c>
      <c r="N82" s="412">
        <v>-2.6287360460929055E-2</v>
      </c>
      <c r="O82" s="412">
        <v>-9.2312856663309795E-2</v>
      </c>
    </row>
    <row r="83" spans="1:15" s="298" customFormat="1" x14ac:dyDescent="0.2">
      <c r="A83" s="273" t="s">
        <v>594</v>
      </c>
      <c r="B83" s="273" t="s">
        <v>595</v>
      </c>
      <c r="C83" s="273" t="s">
        <v>591</v>
      </c>
      <c r="D83" s="273" t="s">
        <v>592</v>
      </c>
      <c r="E83" s="291">
        <f>VLOOKUP(A83,T6_CCGBFI_201415!$A:$AF,5,FALSE)+VLOOKUP(A83,T6_CCGBFI_201415!$A:$AF,6,FALSE)+VLOOKUP(A83,T6_CCGBFI_201415!$A:$AF,7,FALSE)+VLOOKUP(A83,T6_CCGBFI_201415!$A:$AF,8,FALSE)</f>
        <v>1266</v>
      </c>
      <c r="F83" s="294">
        <f>VLOOKUP($A83,T6_CCGBFI_201415!$A:$AF,9,FALSE)+VLOOKUP($A83,T6_CCGBFI_201415!$A:$AF,13,FALSE)+VLOOKUP($A83,T6_CCGBFI_201415!$A:$AF,17,FALSE)+VLOOKUP($A83,T6_CCGBFI_201415!$A:$AF,21,FALSE)</f>
        <v>301</v>
      </c>
      <c r="G83" s="295">
        <f>VLOOKUP($A83,T6_CCGBFI_201415!$A:$AF,10,FALSE)+VLOOKUP($A83,T6_CCGBFI_201415!$A:$AF,14,FALSE)+VLOOKUP($A83,T6_CCGBFI_201415!$A:$AF,18,FALSE)+VLOOKUP($A83,T6_CCGBFI_201415!$A:$AF,22,FALSE)</f>
        <v>951</v>
      </c>
      <c r="H83" s="94">
        <f t="shared" si="5"/>
        <v>0.75118483412322279</v>
      </c>
      <c r="I83" s="95" t="str">
        <f t="shared" si="7"/>
        <v>72.7% - 77.4%</v>
      </c>
      <c r="J83" s="296">
        <f>VLOOKUP($A83,T6_CCGBFI_201415!$A:$AF,25,FALSE)+VLOOKUP($A83,T6_CCGBFI_201415!$A:$AF,27,FALSE)+VLOOKUP($A83,T6_CCGBFI_201415!$A:$AF,29,FALSE)+VLOOKUP($A83,T6_CCGBFI_201415!$A:$AF,31,FALSE)</f>
        <v>14</v>
      </c>
      <c r="K83" s="96">
        <f t="shared" si="8"/>
        <v>1.1058451816745656E-2</v>
      </c>
      <c r="L83" s="297" t="s">
        <v>596</v>
      </c>
      <c r="M83" s="133">
        <f t="shared" si="6"/>
        <v>0</v>
      </c>
      <c r="N83" s="412">
        <v>-7.456140350877194E-2</v>
      </c>
      <c r="O83" s="412">
        <v>-0.14632501685772081</v>
      </c>
    </row>
    <row r="84" spans="1:15" s="298" customFormat="1" x14ac:dyDescent="0.2">
      <c r="A84" s="273" t="s">
        <v>597</v>
      </c>
      <c r="B84" s="273" t="s">
        <v>598</v>
      </c>
      <c r="C84" s="273" t="s">
        <v>591</v>
      </c>
      <c r="D84" s="273" t="s">
        <v>592</v>
      </c>
      <c r="E84" s="291">
        <f>VLOOKUP(A84,T6_CCGBFI_201415!$A:$AF,5,FALSE)+VLOOKUP(A84,T6_CCGBFI_201415!$A:$AF,6,FALSE)+VLOOKUP(A84,T6_CCGBFI_201415!$A:$AF,7,FALSE)+VLOOKUP(A84,T6_CCGBFI_201415!$A:$AF,8,FALSE)</f>
        <v>1357</v>
      </c>
      <c r="F84" s="294">
        <f>VLOOKUP($A84,T6_CCGBFI_201415!$A:$AF,9,FALSE)+VLOOKUP($A84,T6_CCGBFI_201415!$A:$AF,13,FALSE)+VLOOKUP($A84,T6_CCGBFI_201415!$A:$AF,17,FALSE)+VLOOKUP($A84,T6_CCGBFI_201415!$A:$AF,21,FALSE)</f>
        <v>234</v>
      </c>
      <c r="G84" s="295">
        <f>VLOOKUP($A84,T6_CCGBFI_201415!$A:$AF,10,FALSE)+VLOOKUP($A84,T6_CCGBFI_201415!$A:$AF,14,FALSE)+VLOOKUP($A84,T6_CCGBFI_201415!$A:$AF,18,FALSE)+VLOOKUP($A84,T6_CCGBFI_201415!$A:$AF,22,FALSE)</f>
        <v>1111</v>
      </c>
      <c r="H84" s="94">
        <f t="shared" si="5"/>
        <v>0.8187177597641857</v>
      </c>
      <c r="I84" s="95" t="str">
        <f t="shared" si="7"/>
        <v>79.7% - 83.8%</v>
      </c>
      <c r="J84" s="296">
        <f>VLOOKUP($A84,T6_CCGBFI_201415!$A:$AF,25,FALSE)+VLOOKUP($A84,T6_CCGBFI_201415!$A:$AF,27,FALSE)+VLOOKUP($A84,T6_CCGBFI_201415!$A:$AF,29,FALSE)+VLOOKUP($A84,T6_CCGBFI_201415!$A:$AF,31,FALSE)</f>
        <v>12</v>
      </c>
      <c r="K84" s="96">
        <f t="shared" si="8"/>
        <v>8.8430361090641122E-3</v>
      </c>
      <c r="L84" s="297" t="s">
        <v>599</v>
      </c>
      <c r="M84" s="133">
        <f t="shared" si="6"/>
        <v>0</v>
      </c>
      <c r="N84" s="412">
        <v>-4.0989399293286266E-2</v>
      </c>
      <c r="O84" s="412">
        <v>-0.14654088050314462</v>
      </c>
    </row>
    <row r="85" spans="1:15" s="298" customFormat="1" x14ac:dyDescent="0.2">
      <c r="A85" s="273" t="s">
        <v>600</v>
      </c>
      <c r="B85" s="273" t="s">
        <v>601</v>
      </c>
      <c r="C85" s="273" t="s">
        <v>591</v>
      </c>
      <c r="D85" s="273" t="s">
        <v>592</v>
      </c>
      <c r="E85" s="291">
        <f>VLOOKUP(A85,T6_CCGBFI_201415!$A:$AF,5,FALSE)+VLOOKUP(A85,T6_CCGBFI_201415!$A:$AF,6,FALSE)+VLOOKUP(A85,T6_CCGBFI_201415!$A:$AF,7,FALSE)+VLOOKUP(A85,T6_CCGBFI_201415!$A:$AF,8,FALSE)</f>
        <v>3635</v>
      </c>
      <c r="F85" s="294">
        <f>VLOOKUP($A85,T6_CCGBFI_201415!$A:$AF,9,FALSE)+VLOOKUP($A85,T6_CCGBFI_201415!$A:$AF,13,FALSE)+VLOOKUP($A85,T6_CCGBFI_201415!$A:$AF,17,FALSE)+VLOOKUP($A85,T6_CCGBFI_201415!$A:$AF,21,FALSE)</f>
        <v>1397</v>
      </c>
      <c r="G85" s="295">
        <f>VLOOKUP($A85,T6_CCGBFI_201415!$A:$AF,10,FALSE)+VLOOKUP($A85,T6_CCGBFI_201415!$A:$AF,14,FALSE)+VLOOKUP($A85,T6_CCGBFI_201415!$A:$AF,18,FALSE)+VLOOKUP($A85,T6_CCGBFI_201415!$A:$AF,22,FALSE)</f>
        <v>2234</v>
      </c>
      <c r="H85" s="94">
        <f t="shared" si="5"/>
        <v>0.61458046767537822</v>
      </c>
      <c r="I85" s="95" t="str">
        <f t="shared" si="7"/>
        <v>59.9% - 63.0%</v>
      </c>
      <c r="J85" s="296">
        <f>VLOOKUP($A85,T6_CCGBFI_201415!$A:$AF,25,FALSE)+VLOOKUP($A85,T6_CCGBFI_201415!$A:$AF,27,FALSE)+VLOOKUP($A85,T6_CCGBFI_201415!$A:$AF,29,FALSE)+VLOOKUP($A85,T6_CCGBFI_201415!$A:$AF,31,FALSE)</f>
        <v>4</v>
      </c>
      <c r="K85" s="96">
        <f t="shared" si="8"/>
        <v>1.1004126547455295E-3</v>
      </c>
      <c r="L85" s="297" t="s">
        <v>602</v>
      </c>
      <c r="M85" s="133">
        <f t="shared" si="6"/>
        <v>0</v>
      </c>
      <c r="N85" s="412">
        <v>-7.1018847309478605E-3</v>
      </c>
      <c r="O85" s="412">
        <v>-5.338541666666663E-2</v>
      </c>
    </row>
    <row r="86" spans="1:15" s="298" customFormat="1" x14ac:dyDescent="0.2">
      <c r="A86" s="273" t="s">
        <v>603</v>
      </c>
      <c r="B86" s="273" t="s">
        <v>604</v>
      </c>
      <c r="C86" s="273" t="s">
        <v>591</v>
      </c>
      <c r="D86" s="273" t="s">
        <v>592</v>
      </c>
      <c r="E86" s="291">
        <f>VLOOKUP(A86,T6_CCGBFI_201415!$A:$AF,5,FALSE)+VLOOKUP(A86,T6_CCGBFI_201415!$A:$AF,6,FALSE)+VLOOKUP(A86,T6_CCGBFI_201415!$A:$AF,7,FALSE)+VLOOKUP(A86,T6_CCGBFI_201415!$A:$AF,8,FALSE)</f>
        <v>1982</v>
      </c>
      <c r="F86" s="294">
        <f>VLOOKUP($A86,T6_CCGBFI_201415!$A:$AF,9,FALSE)+VLOOKUP($A86,T6_CCGBFI_201415!$A:$AF,13,FALSE)+VLOOKUP($A86,T6_CCGBFI_201415!$A:$AF,17,FALSE)+VLOOKUP($A86,T6_CCGBFI_201415!$A:$AF,21,FALSE)</f>
        <v>749</v>
      </c>
      <c r="G86" s="295">
        <f>VLOOKUP($A86,T6_CCGBFI_201415!$A:$AF,10,FALSE)+VLOOKUP($A86,T6_CCGBFI_201415!$A:$AF,14,FALSE)+VLOOKUP($A86,T6_CCGBFI_201415!$A:$AF,18,FALSE)+VLOOKUP($A86,T6_CCGBFI_201415!$A:$AF,22,FALSE)</f>
        <v>1207</v>
      </c>
      <c r="H86" s="94">
        <f t="shared" si="5"/>
        <v>0.6089808274470232</v>
      </c>
      <c r="I86" s="95" t="str">
        <f t="shared" si="7"/>
        <v>58.7% - 63.0%</v>
      </c>
      <c r="J86" s="296">
        <f>VLOOKUP($A86,T6_CCGBFI_201415!$A:$AF,25,FALSE)+VLOOKUP($A86,T6_CCGBFI_201415!$A:$AF,27,FALSE)+VLOOKUP($A86,T6_CCGBFI_201415!$A:$AF,29,FALSE)+VLOOKUP($A86,T6_CCGBFI_201415!$A:$AF,31,FALSE)</f>
        <v>26</v>
      </c>
      <c r="K86" s="96">
        <f t="shared" si="8"/>
        <v>1.3118062563067608E-2</v>
      </c>
      <c r="L86" s="297" t="s">
        <v>605</v>
      </c>
      <c r="M86" s="133">
        <f t="shared" si="6"/>
        <v>0</v>
      </c>
      <c r="N86" s="412">
        <v>2.9075804776739433E-2</v>
      </c>
      <c r="O86" s="412">
        <v>-5.0428643469491163E-4</v>
      </c>
    </row>
    <row r="87" spans="1:15" s="298" customFormat="1" x14ac:dyDescent="0.2">
      <c r="A87" s="273" t="s">
        <v>606</v>
      </c>
      <c r="B87" s="273" t="s">
        <v>607</v>
      </c>
      <c r="C87" s="273" t="s">
        <v>591</v>
      </c>
      <c r="D87" s="273" t="s">
        <v>592</v>
      </c>
      <c r="E87" s="291">
        <f>VLOOKUP(A87,T6_CCGBFI_201415!$A:$AF,5,FALSE)+VLOOKUP(A87,T6_CCGBFI_201415!$A:$AF,6,FALSE)+VLOOKUP(A87,T6_CCGBFI_201415!$A:$AF,7,FALSE)+VLOOKUP(A87,T6_CCGBFI_201415!$A:$AF,8,FALSE)</f>
        <v>1754</v>
      </c>
      <c r="F87" s="294">
        <f>VLOOKUP($A87,T6_CCGBFI_201415!$A:$AF,9,FALSE)+VLOOKUP($A87,T6_CCGBFI_201415!$A:$AF,13,FALSE)+VLOOKUP($A87,T6_CCGBFI_201415!$A:$AF,17,FALSE)+VLOOKUP($A87,T6_CCGBFI_201415!$A:$AF,21,FALSE)</f>
        <v>569</v>
      </c>
      <c r="G87" s="295">
        <f>VLOOKUP($A87,T6_CCGBFI_201415!$A:$AF,10,FALSE)+VLOOKUP($A87,T6_CCGBFI_201415!$A:$AF,14,FALSE)+VLOOKUP($A87,T6_CCGBFI_201415!$A:$AF,18,FALSE)+VLOOKUP($A87,T6_CCGBFI_201415!$A:$AF,22,FALSE)</f>
        <v>1167</v>
      </c>
      <c r="H87" s="94">
        <f t="shared" si="5"/>
        <v>0.66533637400228052</v>
      </c>
      <c r="I87" s="95" t="str">
        <f t="shared" si="7"/>
        <v>64.3% - 68.7%</v>
      </c>
      <c r="J87" s="296">
        <f>VLOOKUP($A87,T6_CCGBFI_201415!$A:$AF,25,FALSE)+VLOOKUP($A87,T6_CCGBFI_201415!$A:$AF,27,FALSE)+VLOOKUP($A87,T6_CCGBFI_201415!$A:$AF,29,FALSE)+VLOOKUP($A87,T6_CCGBFI_201415!$A:$AF,31,FALSE)</f>
        <v>18</v>
      </c>
      <c r="K87" s="96">
        <f t="shared" si="8"/>
        <v>1.0262257696693273E-2</v>
      </c>
      <c r="L87" s="297" t="s">
        <v>608</v>
      </c>
      <c r="M87" s="133">
        <f t="shared" si="6"/>
        <v>0</v>
      </c>
      <c r="N87" s="412">
        <v>-4.3098745226404778E-2</v>
      </c>
      <c r="O87" s="412">
        <v>-9.1662351113412699E-2</v>
      </c>
    </row>
    <row r="88" spans="1:15" s="298" customFormat="1" x14ac:dyDescent="0.2">
      <c r="A88" s="273" t="s">
        <v>609</v>
      </c>
      <c r="B88" s="273" t="s">
        <v>610</v>
      </c>
      <c r="C88" s="273" t="s">
        <v>591</v>
      </c>
      <c r="D88" s="273" t="s">
        <v>592</v>
      </c>
      <c r="E88" s="291">
        <f>VLOOKUP(A88,T6_CCGBFI_201415!$A:$AF,5,FALSE)+VLOOKUP(A88,T6_CCGBFI_201415!$A:$AF,6,FALSE)+VLOOKUP(A88,T6_CCGBFI_201415!$A:$AF,7,FALSE)+VLOOKUP(A88,T6_CCGBFI_201415!$A:$AF,8,FALSE)</f>
        <v>1149</v>
      </c>
      <c r="F88" s="294">
        <f>VLOOKUP($A88,T6_CCGBFI_201415!$A:$AF,9,FALSE)+VLOOKUP($A88,T6_CCGBFI_201415!$A:$AF,13,FALSE)+VLOOKUP($A88,T6_CCGBFI_201415!$A:$AF,17,FALSE)+VLOOKUP($A88,T6_CCGBFI_201415!$A:$AF,21,FALSE)</f>
        <v>315</v>
      </c>
      <c r="G88" s="295">
        <f>VLOOKUP($A88,T6_CCGBFI_201415!$A:$AF,10,FALSE)+VLOOKUP($A88,T6_CCGBFI_201415!$A:$AF,14,FALSE)+VLOOKUP($A88,T6_CCGBFI_201415!$A:$AF,18,FALSE)+VLOOKUP($A88,T6_CCGBFI_201415!$A:$AF,22,FALSE)</f>
        <v>713</v>
      </c>
      <c r="H88" s="94"/>
      <c r="I88" s="95" t="str">
        <f t="shared" si="7"/>
        <v/>
      </c>
      <c r="J88" s="296">
        <f>VLOOKUP($A88,T6_CCGBFI_201415!$A:$AF,25,FALSE)+VLOOKUP($A88,T6_CCGBFI_201415!$A:$AF,27,FALSE)+VLOOKUP($A88,T6_CCGBFI_201415!$A:$AF,29,FALSE)+VLOOKUP($A88,T6_CCGBFI_201415!$A:$AF,31,FALSE)</f>
        <v>121</v>
      </c>
      <c r="K88" s="96">
        <f t="shared" si="8"/>
        <v>0.10530896431679722</v>
      </c>
      <c r="L88" s="297" t="s">
        <v>611</v>
      </c>
      <c r="M88" s="133">
        <f t="shared" si="6"/>
        <v>0</v>
      </c>
      <c r="N88" s="412">
        <v>0.1220703125</v>
      </c>
      <c r="O88" s="412">
        <v>3.7003610108303331E-2</v>
      </c>
    </row>
    <row r="89" spans="1:15" s="298" customFormat="1" x14ac:dyDescent="0.2">
      <c r="A89" s="273" t="s">
        <v>612</v>
      </c>
      <c r="B89" s="273" t="s">
        <v>613</v>
      </c>
      <c r="C89" s="273" t="s">
        <v>591</v>
      </c>
      <c r="D89" s="273" t="s">
        <v>592</v>
      </c>
      <c r="E89" s="291">
        <f>VLOOKUP(A89,T6_CCGBFI_201415!$A:$AF,5,FALSE)+VLOOKUP(A89,T6_CCGBFI_201415!$A:$AF,6,FALSE)+VLOOKUP(A89,T6_CCGBFI_201415!$A:$AF,7,FALSE)+VLOOKUP(A89,T6_CCGBFI_201415!$A:$AF,8,FALSE)</f>
        <v>3274</v>
      </c>
      <c r="F89" s="294">
        <f>VLOOKUP($A89,T6_CCGBFI_201415!$A:$AF,9,FALSE)+VLOOKUP($A89,T6_CCGBFI_201415!$A:$AF,13,FALSE)+VLOOKUP($A89,T6_CCGBFI_201415!$A:$AF,17,FALSE)+VLOOKUP($A89,T6_CCGBFI_201415!$A:$AF,21,FALSE)</f>
        <v>689</v>
      </c>
      <c r="G89" s="295">
        <f>VLOOKUP($A89,T6_CCGBFI_201415!$A:$AF,10,FALSE)+VLOOKUP($A89,T6_CCGBFI_201415!$A:$AF,14,FALSE)+VLOOKUP($A89,T6_CCGBFI_201415!$A:$AF,18,FALSE)+VLOOKUP($A89,T6_CCGBFI_201415!$A:$AF,22,FALSE)</f>
        <v>2397</v>
      </c>
      <c r="H89" s="94"/>
      <c r="I89" s="95" t="str">
        <f t="shared" si="7"/>
        <v/>
      </c>
      <c r="J89" s="296">
        <f>VLOOKUP($A89,T6_CCGBFI_201415!$A:$AF,25,FALSE)+VLOOKUP($A89,T6_CCGBFI_201415!$A:$AF,27,FALSE)+VLOOKUP($A89,T6_CCGBFI_201415!$A:$AF,29,FALSE)+VLOOKUP($A89,T6_CCGBFI_201415!$A:$AF,31,FALSE)</f>
        <v>188</v>
      </c>
      <c r="K89" s="96">
        <f t="shared" si="8"/>
        <v>5.7422113622480148E-2</v>
      </c>
      <c r="L89" s="297" t="s">
        <v>614</v>
      </c>
      <c r="M89" s="133">
        <f t="shared" si="6"/>
        <v>0</v>
      </c>
      <c r="N89" s="412">
        <v>-2.7621027621027583E-2</v>
      </c>
      <c r="O89" s="412">
        <v>-4.9637155297532654E-2</v>
      </c>
    </row>
    <row r="90" spans="1:15" s="298" customFormat="1" x14ac:dyDescent="0.2">
      <c r="A90" s="273" t="s">
        <v>615</v>
      </c>
      <c r="B90" s="273" t="s">
        <v>616</v>
      </c>
      <c r="C90" s="273" t="s">
        <v>617</v>
      </c>
      <c r="D90" s="273" t="s">
        <v>618</v>
      </c>
      <c r="E90" s="291">
        <f>VLOOKUP(A90,T6_CCGBFI_201415!$A:$AF,5,FALSE)+VLOOKUP(A90,T6_CCGBFI_201415!$A:$AF,6,FALSE)+VLOOKUP(A90,T6_CCGBFI_201415!$A:$AF,7,FALSE)+VLOOKUP(A90,T6_CCGBFI_201415!$A:$AF,8,FALSE)</f>
        <v>2858</v>
      </c>
      <c r="F90" s="294">
        <f>VLOOKUP($A90,T6_CCGBFI_201415!$A:$AF,9,FALSE)+VLOOKUP($A90,T6_CCGBFI_201415!$A:$AF,13,FALSE)+VLOOKUP($A90,T6_CCGBFI_201415!$A:$AF,17,FALSE)+VLOOKUP($A90,T6_CCGBFI_201415!$A:$AF,21,FALSE)</f>
        <v>927</v>
      </c>
      <c r="G90" s="295">
        <f>VLOOKUP($A90,T6_CCGBFI_201415!$A:$AF,10,FALSE)+VLOOKUP($A90,T6_CCGBFI_201415!$A:$AF,14,FALSE)+VLOOKUP($A90,T6_CCGBFI_201415!$A:$AF,18,FALSE)+VLOOKUP($A90,T6_CCGBFI_201415!$A:$AF,22,FALSE)</f>
        <v>1931</v>
      </c>
      <c r="H90" s="94">
        <f t="shared" si="5"/>
        <v>0.67564730580825749</v>
      </c>
      <c r="I90" s="95" t="str">
        <f t="shared" si="7"/>
        <v>65.8% - 69.3%</v>
      </c>
      <c r="J90" s="296">
        <f>VLOOKUP($A90,T6_CCGBFI_201415!$A:$AF,25,FALSE)+VLOOKUP($A90,T6_CCGBFI_201415!$A:$AF,27,FALSE)+VLOOKUP($A90,T6_CCGBFI_201415!$A:$AF,29,FALSE)+VLOOKUP($A90,T6_CCGBFI_201415!$A:$AF,31,FALSE)</f>
        <v>0</v>
      </c>
      <c r="K90" s="96">
        <f t="shared" si="8"/>
        <v>0</v>
      </c>
      <c r="L90" s="297" t="s">
        <v>619</v>
      </c>
      <c r="M90" s="133">
        <f t="shared" si="6"/>
        <v>0</v>
      </c>
      <c r="N90" s="412">
        <v>2.8797696184305277E-2</v>
      </c>
      <c r="O90" s="412">
        <v>-2.5238744884038211E-2</v>
      </c>
    </row>
    <row r="91" spans="1:15" s="298" customFormat="1" x14ac:dyDescent="0.2">
      <c r="A91" s="273" t="s">
        <v>620</v>
      </c>
      <c r="B91" s="273" t="s">
        <v>621</v>
      </c>
      <c r="C91" s="273" t="s">
        <v>617</v>
      </c>
      <c r="D91" s="273" t="s">
        <v>618</v>
      </c>
      <c r="E91" s="291">
        <f>VLOOKUP(A91,T6_CCGBFI_201415!$A:$AF,5,FALSE)+VLOOKUP(A91,T6_CCGBFI_201415!$A:$AF,6,FALSE)+VLOOKUP(A91,T6_CCGBFI_201415!$A:$AF,7,FALSE)+VLOOKUP(A91,T6_CCGBFI_201415!$A:$AF,8,FALSE)</f>
        <v>1183</v>
      </c>
      <c r="F91" s="294">
        <f>VLOOKUP($A91,T6_CCGBFI_201415!$A:$AF,9,FALSE)+VLOOKUP($A91,T6_CCGBFI_201415!$A:$AF,13,FALSE)+VLOOKUP($A91,T6_CCGBFI_201415!$A:$AF,17,FALSE)+VLOOKUP($A91,T6_CCGBFI_201415!$A:$AF,21,FALSE)</f>
        <v>374</v>
      </c>
      <c r="G91" s="295">
        <f>VLOOKUP($A91,T6_CCGBFI_201415!$A:$AF,10,FALSE)+VLOOKUP($A91,T6_CCGBFI_201415!$A:$AF,14,FALSE)+VLOOKUP($A91,T6_CCGBFI_201415!$A:$AF,18,FALSE)+VLOOKUP($A91,T6_CCGBFI_201415!$A:$AF,22,FALSE)</f>
        <v>803</v>
      </c>
      <c r="H91" s="94">
        <f t="shared" si="5"/>
        <v>0.67878275570583257</v>
      </c>
      <c r="I91" s="95" t="str">
        <f t="shared" si="7"/>
        <v>65.2% - 70.5%</v>
      </c>
      <c r="J91" s="296">
        <f>VLOOKUP($A91,T6_CCGBFI_201415!$A:$AF,25,FALSE)+VLOOKUP($A91,T6_CCGBFI_201415!$A:$AF,27,FALSE)+VLOOKUP($A91,T6_CCGBFI_201415!$A:$AF,29,FALSE)+VLOOKUP($A91,T6_CCGBFI_201415!$A:$AF,31,FALSE)</f>
        <v>6</v>
      </c>
      <c r="K91" s="96">
        <f t="shared" si="8"/>
        <v>5.0718512256973797E-3</v>
      </c>
      <c r="L91" s="297" t="s">
        <v>622</v>
      </c>
      <c r="M91" s="133">
        <f t="shared" si="6"/>
        <v>0</v>
      </c>
      <c r="N91" s="412">
        <v>-7.5503355704698016E-3</v>
      </c>
      <c r="O91" s="412">
        <v>-3.585982070089655E-2</v>
      </c>
    </row>
    <row r="92" spans="1:15" s="298" customFormat="1" x14ac:dyDescent="0.2">
      <c r="A92" s="273" t="s">
        <v>623</v>
      </c>
      <c r="B92" s="273" t="s">
        <v>624</v>
      </c>
      <c r="C92" s="273" t="s">
        <v>617</v>
      </c>
      <c r="D92" s="273" t="s">
        <v>618</v>
      </c>
      <c r="E92" s="291">
        <f>VLOOKUP(A92,T6_CCGBFI_201415!$A:$AF,5,FALSE)+VLOOKUP(A92,T6_CCGBFI_201415!$A:$AF,6,FALSE)+VLOOKUP(A92,T6_CCGBFI_201415!$A:$AF,7,FALSE)+VLOOKUP(A92,T6_CCGBFI_201415!$A:$AF,8,FALSE)</f>
        <v>3552</v>
      </c>
      <c r="F92" s="294">
        <f>VLOOKUP($A92,T6_CCGBFI_201415!$A:$AF,9,FALSE)+VLOOKUP($A92,T6_CCGBFI_201415!$A:$AF,13,FALSE)+VLOOKUP($A92,T6_CCGBFI_201415!$A:$AF,17,FALSE)+VLOOKUP($A92,T6_CCGBFI_201415!$A:$AF,21,FALSE)</f>
        <v>1298</v>
      </c>
      <c r="G92" s="295">
        <f>VLOOKUP($A92,T6_CCGBFI_201415!$A:$AF,10,FALSE)+VLOOKUP($A92,T6_CCGBFI_201415!$A:$AF,14,FALSE)+VLOOKUP($A92,T6_CCGBFI_201415!$A:$AF,18,FALSE)+VLOOKUP($A92,T6_CCGBFI_201415!$A:$AF,22,FALSE)</f>
        <v>2242</v>
      </c>
      <c r="H92" s="94">
        <f t="shared" si="5"/>
        <v>0.63119369369369371</v>
      </c>
      <c r="I92" s="95" t="str">
        <f t="shared" si="7"/>
        <v>61.5% - 64.7%</v>
      </c>
      <c r="J92" s="296">
        <f>VLOOKUP($A92,T6_CCGBFI_201415!$A:$AF,25,FALSE)+VLOOKUP($A92,T6_CCGBFI_201415!$A:$AF,27,FALSE)+VLOOKUP($A92,T6_CCGBFI_201415!$A:$AF,29,FALSE)+VLOOKUP($A92,T6_CCGBFI_201415!$A:$AF,31,FALSE)</f>
        <v>12</v>
      </c>
      <c r="K92" s="96">
        <f t="shared" si="8"/>
        <v>3.3783783783783786E-3</v>
      </c>
      <c r="L92" s="297" t="s">
        <v>625</v>
      </c>
      <c r="M92" s="133">
        <f t="shared" si="6"/>
        <v>0</v>
      </c>
      <c r="N92" s="412">
        <v>-2.524698133918768E-2</v>
      </c>
      <c r="O92" s="412">
        <v>-4.3361163479666009E-2</v>
      </c>
    </row>
    <row r="93" spans="1:15" s="298" customFormat="1" x14ac:dyDescent="0.2">
      <c r="A93" s="273" t="s">
        <v>626</v>
      </c>
      <c r="B93" s="273" t="s">
        <v>627</v>
      </c>
      <c r="C93" s="273" t="s">
        <v>617</v>
      </c>
      <c r="D93" s="273" t="s">
        <v>618</v>
      </c>
      <c r="E93" s="291">
        <f>VLOOKUP(A93,T6_CCGBFI_201415!$A:$AF,5,FALSE)+VLOOKUP(A93,T6_CCGBFI_201415!$A:$AF,6,FALSE)+VLOOKUP(A93,T6_CCGBFI_201415!$A:$AF,7,FALSE)+VLOOKUP(A93,T6_CCGBFI_201415!$A:$AF,8,FALSE)</f>
        <v>2782</v>
      </c>
      <c r="F93" s="294">
        <f>VLOOKUP($A93,T6_CCGBFI_201415!$A:$AF,9,FALSE)+VLOOKUP($A93,T6_CCGBFI_201415!$A:$AF,13,FALSE)+VLOOKUP($A93,T6_CCGBFI_201415!$A:$AF,17,FALSE)+VLOOKUP($A93,T6_CCGBFI_201415!$A:$AF,21,FALSE)</f>
        <v>1043</v>
      </c>
      <c r="G93" s="295">
        <f>VLOOKUP($A93,T6_CCGBFI_201415!$A:$AF,10,FALSE)+VLOOKUP($A93,T6_CCGBFI_201415!$A:$AF,14,FALSE)+VLOOKUP($A93,T6_CCGBFI_201415!$A:$AF,18,FALSE)+VLOOKUP($A93,T6_CCGBFI_201415!$A:$AF,22,FALSE)</f>
        <v>1738</v>
      </c>
      <c r="H93" s="94">
        <f t="shared" si="5"/>
        <v>0.62473040977713878</v>
      </c>
      <c r="I93" s="95" t="str">
        <f t="shared" si="7"/>
        <v>60.7% - 64.3%</v>
      </c>
      <c r="J93" s="296">
        <f>VLOOKUP($A93,T6_CCGBFI_201415!$A:$AF,25,FALSE)+VLOOKUP($A93,T6_CCGBFI_201415!$A:$AF,27,FALSE)+VLOOKUP($A93,T6_CCGBFI_201415!$A:$AF,29,FALSE)+VLOOKUP($A93,T6_CCGBFI_201415!$A:$AF,31,FALSE)</f>
        <v>1</v>
      </c>
      <c r="K93" s="96">
        <f t="shared" si="8"/>
        <v>3.5945363048166788E-4</v>
      </c>
      <c r="L93" s="297" t="s">
        <v>628</v>
      </c>
      <c r="M93" s="133">
        <f t="shared" si="6"/>
        <v>0</v>
      </c>
      <c r="N93" s="412">
        <v>-9.8509397278029764E-2</v>
      </c>
      <c r="O93" s="412">
        <v>-0.1362930766842595</v>
      </c>
    </row>
    <row r="94" spans="1:15" s="298" customFormat="1" x14ac:dyDescent="0.2">
      <c r="A94" s="273" t="s">
        <v>629</v>
      </c>
      <c r="B94" s="273" t="s">
        <v>630</v>
      </c>
      <c r="C94" s="273" t="s">
        <v>617</v>
      </c>
      <c r="D94" s="273" t="s">
        <v>618</v>
      </c>
      <c r="E94" s="291">
        <f>VLOOKUP(A94,T6_CCGBFI_201415!$A:$AF,5,FALSE)+VLOOKUP(A94,T6_CCGBFI_201415!$A:$AF,6,FALSE)+VLOOKUP(A94,T6_CCGBFI_201415!$A:$AF,7,FALSE)+VLOOKUP(A94,T6_CCGBFI_201415!$A:$AF,8,FALSE)</f>
        <v>6467</v>
      </c>
      <c r="F94" s="294">
        <f>VLOOKUP($A94,T6_CCGBFI_201415!$A:$AF,9,FALSE)+VLOOKUP($A94,T6_CCGBFI_201415!$A:$AF,13,FALSE)+VLOOKUP($A94,T6_CCGBFI_201415!$A:$AF,17,FALSE)+VLOOKUP($A94,T6_CCGBFI_201415!$A:$AF,21,FALSE)</f>
        <v>1280</v>
      </c>
      <c r="G94" s="295">
        <f>VLOOKUP($A94,T6_CCGBFI_201415!$A:$AF,10,FALSE)+VLOOKUP($A94,T6_CCGBFI_201415!$A:$AF,14,FALSE)+VLOOKUP($A94,T6_CCGBFI_201415!$A:$AF,18,FALSE)+VLOOKUP($A94,T6_CCGBFI_201415!$A:$AF,22,FALSE)</f>
        <v>5182</v>
      </c>
      <c r="H94" s="94">
        <f t="shared" si="5"/>
        <v>0.80129890211844745</v>
      </c>
      <c r="I94" s="95" t="str">
        <f t="shared" si="7"/>
        <v>79.1% - 81.1%</v>
      </c>
      <c r="J94" s="296">
        <f>VLOOKUP($A94,T6_CCGBFI_201415!$A:$AF,25,FALSE)+VLOOKUP($A94,T6_CCGBFI_201415!$A:$AF,27,FALSE)+VLOOKUP($A94,T6_CCGBFI_201415!$A:$AF,29,FALSE)+VLOOKUP($A94,T6_CCGBFI_201415!$A:$AF,31,FALSE)</f>
        <v>5</v>
      </c>
      <c r="K94" s="96">
        <f t="shared" si="8"/>
        <v>7.7315602288541827E-4</v>
      </c>
      <c r="L94" s="297" t="s">
        <v>631</v>
      </c>
      <c r="M94" s="133">
        <f t="shared" si="6"/>
        <v>0</v>
      </c>
      <c r="N94" s="412">
        <v>-4.6175157765122599E-3</v>
      </c>
      <c r="O94" s="412">
        <v>-5.2731800205068069E-2</v>
      </c>
    </row>
    <row r="95" spans="1:15" s="298" customFormat="1" x14ac:dyDescent="0.2">
      <c r="A95" s="273" t="s">
        <v>632</v>
      </c>
      <c r="B95" s="273" t="s">
        <v>633</v>
      </c>
      <c r="C95" s="273" t="s">
        <v>634</v>
      </c>
      <c r="D95" s="273" t="s">
        <v>635</v>
      </c>
      <c r="E95" s="291">
        <f>VLOOKUP(A95,T6_CCGBFI_201415!$A:$AF,5,FALSE)+VLOOKUP(A95,T6_CCGBFI_201415!$A:$AF,6,FALSE)+VLOOKUP(A95,T6_CCGBFI_201415!$A:$AF,7,FALSE)+VLOOKUP(A95,T6_CCGBFI_201415!$A:$AF,8,FALSE)</f>
        <v>1577</v>
      </c>
      <c r="F95" s="294">
        <f>VLOOKUP($A95,T6_CCGBFI_201415!$A:$AF,9,FALSE)+VLOOKUP($A95,T6_CCGBFI_201415!$A:$AF,13,FALSE)+VLOOKUP($A95,T6_CCGBFI_201415!$A:$AF,17,FALSE)+VLOOKUP($A95,T6_CCGBFI_201415!$A:$AF,21,FALSE)</f>
        <v>354</v>
      </c>
      <c r="G95" s="295">
        <f>VLOOKUP($A95,T6_CCGBFI_201415!$A:$AF,10,FALSE)+VLOOKUP($A95,T6_CCGBFI_201415!$A:$AF,14,FALSE)+VLOOKUP($A95,T6_CCGBFI_201415!$A:$AF,18,FALSE)+VLOOKUP($A95,T6_CCGBFI_201415!$A:$AF,22,FALSE)</f>
        <v>1219</v>
      </c>
      <c r="H95" s="94"/>
      <c r="I95" s="95" t="str">
        <f t="shared" si="7"/>
        <v/>
      </c>
      <c r="J95" s="296">
        <f>VLOOKUP($A95,T6_CCGBFI_201415!$A:$AF,25,FALSE)+VLOOKUP($A95,T6_CCGBFI_201415!$A:$AF,27,FALSE)+VLOOKUP($A95,T6_CCGBFI_201415!$A:$AF,29,FALSE)+VLOOKUP($A95,T6_CCGBFI_201415!$A:$AF,31,FALSE)</f>
        <v>4</v>
      </c>
      <c r="K95" s="96"/>
      <c r="L95" s="297" t="s">
        <v>636</v>
      </c>
      <c r="M95" s="133">
        <f t="shared" si="6"/>
        <v>1</v>
      </c>
      <c r="N95" s="412">
        <v>-0.11004514672686228</v>
      </c>
      <c r="O95" s="412">
        <v>-0.1120495495495496</v>
      </c>
    </row>
    <row r="96" spans="1:15" s="298" customFormat="1" x14ac:dyDescent="0.2">
      <c r="A96" s="273" t="s">
        <v>637</v>
      </c>
      <c r="B96" s="273" t="s">
        <v>638</v>
      </c>
      <c r="C96" s="273" t="s">
        <v>634</v>
      </c>
      <c r="D96" s="273" t="s">
        <v>635</v>
      </c>
      <c r="E96" s="291">
        <f>VLOOKUP(A96,T6_CCGBFI_201415!$A:$AF,5,FALSE)+VLOOKUP(A96,T6_CCGBFI_201415!$A:$AF,6,FALSE)+VLOOKUP(A96,T6_CCGBFI_201415!$A:$AF,7,FALSE)+VLOOKUP(A96,T6_CCGBFI_201415!$A:$AF,8,FALSE)</f>
        <v>2210</v>
      </c>
      <c r="F96" s="294">
        <f>VLOOKUP($A96,T6_CCGBFI_201415!$A:$AF,9,FALSE)+VLOOKUP($A96,T6_CCGBFI_201415!$A:$AF,13,FALSE)+VLOOKUP($A96,T6_CCGBFI_201415!$A:$AF,17,FALSE)+VLOOKUP($A96,T6_CCGBFI_201415!$A:$AF,21,FALSE)</f>
        <v>613</v>
      </c>
      <c r="G96" s="295">
        <f>VLOOKUP($A96,T6_CCGBFI_201415!$A:$AF,10,FALSE)+VLOOKUP($A96,T6_CCGBFI_201415!$A:$AF,14,FALSE)+VLOOKUP($A96,T6_CCGBFI_201415!$A:$AF,18,FALSE)+VLOOKUP($A96,T6_CCGBFI_201415!$A:$AF,22,FALSE)</f>
        <v>1572</v>
      </c>
      <c r="H96" s="94"/>
      <c r="I96" s="95" t="str">
        <f t="shared" si="7"/>
        <v/>
      </c>
      <c r="J96" s="296">
        <f>VLOOKUP($A96,T6_CCGBFI_201415!$A:$AF,25,FALSE)+VLOOKUP($A96,T6_CCGBFI_201415!$A:$AF,27,FALSE)+VLOOKUP($A96,T6_CCGBFI_201415!$A:$AF,29,FALSE)+VLOOKUP($A96,T6_CCGBFI_201415!$A:$AF,31,FALSE)</f>
        <v>25</v>
      </c>
      <c r="K96" s="96"/>
      <c r="L96" s="297" t="s">
        <v>639</v>
      </c>
      <c r="M96" s="133">
        <f t="shared" si="6"/>
        <v>1</v>
      </c>
      <c r="N96" s="412">
        <v>0.31157270029673589</v>
      </c>
      <c r="O96" s="412">
        <v>0.28862973760932942</v>
      </c>
    </row>
    <row r="97" spans="1:15" s="298" customFormat="1" x14ac:dyDescent="0.2">
      <c r="A97" s="273" t="s">
        <v>640</v>
      </c>
      <c r="B97" s="273" t="s">
        <v>641</v>
      </c>
      <c r="C97" s="273" t="s">
        <v>634</v>
      </c>
      <c r="D97" s="273" t="s">
        <v>635</v>
      </c>
      <c r="E97" s="291">
        <f>VLOOKUP(A97,T6_CCGBFI_201415!$A:$AF,5,FALSE)+VLOOKUP(A97,T6_CCGBFI_201415!$A:$AF,6,FALSE)+VLOOKUP(A97,T6_CCGBFI_201415!$A:$AF,7,FALSE)+VLOOKUP(A97,T6_CCGBFI_201415!$A:$AF,8,FALSE)</f>
        <v>4506</v>
      </c>
      <c r="F97" s="294">
        <f>VLOOKUP($A97,T6_CCGBFI_201415!$A:$AF,9,FALSE)+VLOOKUP($A97,T6_CCGBFI_201415!$A:$AF,13,FALSE)+VLOOKUP($A97,T6_CCGBFI_201415!$A:$AF,17,FALSE)+VLOOKUP($A97,T6_CCGBFI_201415!$A:$AF,21,FALSE)</f>
        <v>1362</v>
      </c>
      <c r="G97" s="295">
        <f>VLOOKUP($A97,T6_CCGBFI_201415!$A:$AF,10,FALSE)+VLOOKUP($A97,T6_CCGBFI_201415!$A:$AF,14,FALSE)+VLOOKUP($A97,T6_CCGBFI_201415!$A:$AF,18,FALSE)+VLOOKUP($A97,T6_CCGBFI_201415!$A:$AF,22,FALSE)</f>
        <v>3114</v>
      </c>
      <c r="H97" s="94">
        <f t="shared" si="5"/>
        <v>0.69107856191744343</v>
      </c>
      <c r="I97" s="95" t="str">
        <f t="shared" si="7"/>
        <v>67.7% - 70.4%</v>
      </c>
      <c r="J97" s="296">
        <f>VLOOKUP($A97,T6_CCGBFI_201415!$A:$AF,25,FALSE)+VLOOKUP($A97,T6_CCGBFI_201415!$A:$AF,27,FALSE)+VLOOKUP($A97,T6_CCGBFI_201415!$A:$AF,29,FALSE)+VLOOKUP($A97,T6_CCGBFI_201415!$A:$AF,31,FALSE)</f>
        <v>30</v>
      </c>
      <c r="K97" s="96">
        <f t="shared" si="8"/>
        <v>6.6577896138482022E-3</v>
      </c>
      <c r="L97" s="297" t="s">
        <v>642</v>
      </c>
      <c r="M97" s="133">
        <f t="shared" si="6"/>
        <v>0</v>
      </c>
      <c r="N97" s="412">
        <v>-8.9144936325045498E-2</v>
      </c>
      <c r="O97" s="412">
        <v>-0.13262752646775744</v>
      </c>
    </row>
    <row r="98" spans="1:15" s="298" customFormat="1" x14ac:dyDescent="0.2">
      <c r="A98" s="273" t="s">
        <v>643</v>
      </c>
      <c r="B98" s="273" t="s">
        <v>644</v>
      </c>
      <c r="C98" s="273" t="s">
        <v>634</v>
      </c>
      <c r="D98" s="273" t="s">
        <v>635</v>
      </c>
      <c r="E98" s="291">
        <f>VLOOKUP(A98,T6_CCGBFI_201415!$A:$AF,5,FALSE)+VLOOKUP(A98,T6_CCGBFI_201415!$A:$AF,6,FALSE)+VLOOKUP(A98,T6_CCGBFI_201415!$A:$AF,7,FALSE)+VLOOKUP(A98,T6_CCGBFI_201415!$A:$AF,8,FALSE)</f>
        <v>2489</v>
      </c>
      <c r="F98" s="294">
        <f>VLOOKUP($A98,T6_CCGBFI_201415!$A:$AF,9,FALSE)+VLOOKUP($A98,T6_CCGBFI_201415!$A:$AF,13,FALSE)+VLOOKUP($A98,T6_CCGBFI_201415!$A:$AF,17,FALSE)+VLOOKUP($A98,T6_CCGBFI_201415!$A:$AF,21,FALSE)</f>
        <v>541</v>
      </c>
      <c r="G98" s="295">
        <f>VLOOKUP($A98,T6_CCGBFI_201415!$A:$AF,10,FALSE)+VLOOKUP($A98,T6_CCGBFI_201415!$A:$AF,14,FALSE)+VLOOKUP($A98,T6_CCGBFI_201415!$A:$AF,18,FALSE)+VLOOKUP($A98,T6_CCGBFI_201415!$A:$AF,22,FALSE)</f>
        <v>1945</v>
      </c>
      <c r="H98" s="94">
        <f t="shared" si="5"/>
        <v>0.78143832864604257</v>
      </c>
      <c r="I98" s="95" t="str">
        <f t="shared" si="7"/>
        <v>76.5% - 79.7%</v>
      </c>
      <c r="J98" s="296">
        <f>VLOOKUP($A98,T6_CCGBFI_201415!$A:$AF,25,FALSE)+VLOOKUP($A98,T6_CCGBFI_201415!$A:$AF,27,FALSE)+VLOOKUP($A98,T6_CCGBFI_201415!$A:$AF,29,FALSE)+VLOOKUP($A98,T6_CCGBFI_201415!$A:$AF,31,FALSE)</f>
        <v>3</v>
      </c>
      <c r="K98" s="96">
        <f t="shared" si="8"/>
        <v>1.2053033346725592E-3</v>
      </c>
      <c r="L98" s="297" t="s">
        <v>645</v>
      </c>
      <c r="M98" s="133">
        <f t="shared" si="6"/>
        <v>0</v>
      </c>
      <c r="N98" s="412">
        <v>5.656565656565693E-3</v>
      </c>
      <c r="O98" s="412">
        <v>-8.9279180387852208E-2</v>
      </c>
    </row>
    <row r="99" spans="1:15" s="298" customFormat="1" x14ac:dyDescent="0.2">
      <c r="A99" s="273" t="s">
        <v>646</v>
      </c>
      <c r="B99" s="273" t="s">
        <v>647</v>
      </c>
      <c r="C99" s="273" t="s">
        <v>634</v>
      </c>
      <c r="D99" s="273" t="s">
        <v>635</v>
      </c>
      <c r="E99" s="291">
        <f>VLOOKUP(A99,T6_CCGBFI_201415!$A:$AF,5,FALSE)+VLOOKUP(A99,T6_CCGBFI_201415!$A:$AF,6,FALSE)+VLOOKUP(A99,T6_CCGBFI_201415!$A:$AF,7,FALSE)+VLOOKUP(A99,T6_CCGBFI_201415!$A:$AF,8,FALSE)</f>
        <v>2755</v>
      </c>
      <c r="F99" s="294">
        <f>VLOOKUP($A99,T6_CCGBFI_201415!$A:$AF,9,FALSE)+VLOOKUP($A99,T6_CCGBFI_201415!$A:$AF,13,FALSE)+VLOOKUP($A99,T6_CCGBFI_201415!$A:$AF,17,FALSE)+VLOOKUP($A99,T6_CCGBFI_201415!$A:$AF,21,FALSE)</f>
        <v>503</v>
      </c>
      <c r="G99" s="295">
        <f>VLOOKUP($A99,T6_CCGBFI_201415!$A:$AF,10,FALSE)+VLOOKUP($A99,T6_CCGBFI_201415!$A:$AF,14,FALSE)+VLOOKUP($A99,T6_CCGBFI_201415!$A:$AF,18,FALSE)+VLOOKUP($A99,T6_CCGBFI_201415!$A:$AF,22,FALSE)</f>
        <v>2239</v>
      </c>
      <c r="H99" s="94">
        <f t="shared" si="5"/>
        <v>0.81270417422867514</v>
      </c>
      <c r="I99" s="95" t="str">
        <f t="shared" si="7"/>
        <v>79.8% - 82.7%</v>
      </c>
      <c r="J99" s="296">
        <f>VLOOKUP($A99,T6_CCGBFI_201415!$A:$AF,25,FALSE)+VLOOKUP($A99,T6_CCGBFI_201415!$A:$AF,27,FALSE)+VLOOKUP($A99,T6_CCGBFI_201415!$A:$AF,29,FALSE)+VLOOKUP($A99,T6_CCGBFI_201415!$A:$AF,31,FALSE)</f>
        <v>13</v>
      </c>
      <c r="K99" s="96">
        <f t="shared" si="8"/>
        <v>4.7186932849364793E-3</v>
      </c>
      <c r="L99" s="297" t="s">
        <v>648</v>
      </c>
      <c r="M99" s="133">
        <f t="shared" si="6"/>
        <v>0</v>
      </c>
      <c r="N99" s="412">
        <v>-4.073816155988863E-2</v>
      </c>
      <c r="O99" s="412">
        <v>-6.7050457162207922E-2</v>
      </c>
    </row>
    <row r="100" spans="1:15" s="298" customFormat="1" x14ac:dyDescent="0.2">
      <c r="A100" s="273" t="s">
        <v>649</v>
      </c>
      <c r="B100" s="273" t="s">
        <v>650</v>
      </c>
      <c r="C100" s="273" t="s">
        <v>634</v>
      </c>
      <c r="D100" s="273" t="s">
        <v>635</v>
      </c>
      <c r="E100" s="291">
        <f>VLOOKUP(A100,T6_CCGBFI_201415!$A:$AF,5,FALSE)+VLOOKUP(A100,T6_CCGBFI_201415!$A:$AF,6,FALSE)+VLOOKUP(A100,T6_CCGBFI_201415!$A:$AF,7,FALSE)+VLOOKUP(A100,T6_CCGBFI_201415!$A:$AF,8,FALSE)</f>
        <v>2428</v>
      </c>
      <c r="F100" s="294">
        <f>VLOOKUP($A100,T6_CCGBFI_201415!$A:$AF,9,FALSE)+VLOOKUP($A100,T6_CCGBFI_201415!$A:$AF,13,FALSE)+VLOOKUP($A100,T6_CCGBFI_201415!$A:$AF,17,FALSE)+VLOOKUP($A100,T6_CCGBFI_201415!$A:$AF,21,FALSE)</f>
        <v>484</v>
      </c>
      <c r="G100" s="295">
        <f>VLOOKUP($A100,T6_CCGBFI_201415!$A:$AF,10,FALSE)+VLOOKUP($A100,T6_CCGBFI_201415!$A:$AF,14,FALSE)+VLOOKUP($A100,T6_CCGBFI_201415!$A:$AF,18,FALSE)+VLOOKUP($A100,T6_CCGBFI_201415!$A:$AF,22,FALSE)</f>
        <v>1863</v>
      </c>
      <c r="H100" s="94">
        <f t="shared" si="5"/>
        <v>0.76729818780889625</v>
      </c>
      <c r="I100" s="95" t="str">
        <f t="shared" si="7"/>
        <v>75.0% - 78.4%</v>
      </c>
      <c r="J100" s="296">
        <f>VLOOKUP($A100,T6_CCGBFI_201415!$A:$AF,25,FALSE)+VLOOKUP($A100,T6_CCGBFI_201415!$A:$AF,27,FALSE)+VLOOKUP($A100,T6_CCGBFI_201415!$A:$AF,29,FALSE)+VLOOKUP($A100,T6_CCGBFI_201415!$A:$AF,31,FALSE)</f>
        <v>81</v>
      </c>
      <c r="K100" s="96">
        <f t="shared" si="8"/>
        <v>3.3360790774299834E-2</v>
      </c>
      <c r="L100" s="297" t="s">
        <v>651</v>
      </c>
      <c r="M100" s="133">
        <f t="shared" si="6"/>
        <v>0</v>
      </c>
      <c r="N100" s="412">
        <v>-6.952965235173858E-3</v>
      </c>
      <c r="O100" s="412">
        <v>-4.258675078864349E-2</v>
      </c>
    </row>
    <row r="101" spans="1:15" s="298" customFormat="1" x14ac:dyDescent="0.2">
      <c r="A101" s="273" t="s">
        <v>652</v>
      </c>
      <c r="B101" s="273" t="s">
        <v>653</v>
      </c>
      <c r="C101" s="273" t="s">
        <v>634</v>
      </c>
      <c r="D101" s="273" t="s">
        <v>635</v>
      </c>
      <c r="E101" s="291">
        <f>VLOOKUP(A101,T6_CCGBFI_201415!$A:$AF,5,FALSE)+VLOOKUP(A101,T6_CCGBFI_201415!$A:$AF,6,FALSE)+VLOOKUP(A101,T6_CCGBFI_201415!$A:$AF,7,FALSE)+VLOOKUP(A101,T6_CCGBFI_201415!$A:$AF,8,FALSE)</f>
        <v>3569</v>
      </c>
      <c r="F101" s="294">
        <f>VLOOKUP($A101,T6_CCGBFI_201415!$A:$AF,9,FALSE)+VLOOKUP($A101,T6_CCGBFI_201415!$A:$AF,13,FALSE)+VLOOKUP($A101,T6_CCGBFI_201415!$A:$AF,17,FALSE)+VLOOKUP($A101,T6_CCGBFI_201415!$A:$AF,21,FALSE)</f>
        <v>1281</v>
      </c>
      <c r="G101" s="295">
        <f>VLOOKUP($A101,T6_CCGBFI_201415!$A:$AF,10,FALSE)+VLOOKUP($A101,T6_CCGBFI_201415!$A:$AF,14,FALSE)+VLOOKUP($A101,T6_CCGBFI_201415!$A:$AF,18,FALSE)+VLOOKUP($A101,T6_CCGBFI_201415!$A:$AF,22,FALSE)</f>
        <v>2175</v>
      </c>
      <c r="H101" s="94">
        <f t="shared" ref="H101:H164" si="9">G101/E101</f>
        <v>0.60941440179321937</v>
      </c>
      <c r="I101" s="95" t="str">
        <f t="shared" si="7"/>
        <v>59.3% - 62.5%</v>
      </c>
      <c r="J101" s="296">
        <f>VLOOKUP($A101,T6_CCGBFI_201415!$A:$AF,25,FALSE)+VLOOKUP($A101,T6_CCGBFI_201415!$A:$AF,27,FALSE)+VLOOKUP($A101,T6_CCGBFI_201415!$A:$AF,29,FALSE)+VLOOKUP($A101,T6_CCGBFI_201415!$A:$AF,31,FALSE)</f>
        <v>113</v>
      </c>
      <c r="K101" s="96">
        <f t="shared" si="8"/>
        <v>3.16615298402914E-2</v>
      </c>
      <c r="L101" s="297" t="s">
        <v>654</v>
      </c>
      <c r="M101" s="133">
        <f t="shared" si="6"/>
        <v>0</v>
      </c>
      <c r="N101" s="412">
        <v>-2.8314729104274461E-2</v>
      </c>
      <c r="O101" s="412">
        <v>-7.033081531648866E-2</v>
      </c>
    </row>
    <row r="102" spans="1:15" s="298" customFormat="1" x14ac:dyDescent="0.2">
      <c r="A102" s="273" t="s">
        <v>655</v>
      </c>
      <c r="B102" s="273" t="s">
        <v>656</v>
      </c>
      <c r="C102" s="273" t="s">
        <v>634</v>
      </c>
      <c r="D102" s="273" t="s">
        <v>635</v>
      </c>
      <c r="E102" s="291">
        <f>VLOOKUP(A102,T6_CCGBFI_201415!$A:$AF,5,FALSE)+VLOOKUP(A102,T6_CCGBFI_201415!$A:$AF,6,FALSE)+VLOOKUP(A102,T6_CCGBFI_201415!$A:$AF,7,FALSE)+VLOOKUP(A102,T6_CCGBFI_201415!$A:$AF,8,FALSE)</f>
        <v>3735</v>
      </c>
      <c r="F102" s="294">
        <f>VLOOKUP($A102,T6_CCGBFI_201415!$A:$AF,9,FALSE)+VLOOKUP($A102,T6_CCGBFI_201415!$A:$AF,13,FALSE)+VLOOKUP($A102,T6_CCGBFI_201415!$A:$AF,17,FALSE)+VLOOKUP($A102,T6_CCGBFI_201415!$A:$AF,21,FALSE)</f>
        <v>1050</v>
      </c>
      <c r="G102" s="295">
        <f>VLOOKUP($A102,T6_CCGBFI_201415!$A:$AF,10,FALSE)+VLOOKUP($A102,T6_CCGBFI_201415!$A:$AF,14,FALSE)+VLOOKUP($A102,T6_CCGBFI_201415!$A:$AF,18,FALSE)+VLOOKUP($A102,T6_CCGBFI_201415!$A:$AF,22,FALSE)</f>
        <v>2576</v>
      </c>
      <c r="H102" s="94">
        <f t="shared" si="9"/>
        <v>0.68969210174029449</v>
      </c>
      <c r="I102" s="95" t="str">
        <f t="shared" si="7"/>
        <v>67.5% - 70.4%</v>
      </c>
      <c r="J102" s="296">
        <f>VLOOKUP($A102,T6_CCGBFI_201415!$A:$AF,25,FALSE)+VLOOKUP($A102,T6_CCGBFI_201415!$A:$AF,27,FALSE)+VLOOKUP($A102,T6_CCGBFI_201415!$A:$AF,29,FALSE)+VLOOKUP($A102,T6_CCGBFI_201415!$A:$AF,31,FALSE)</f>
        <v>109</v>
      </c>
      <c r="K102" s="96">
        <f t="shared" si="8"/>
        <v>2.9183400267737618E-2</v>
      </c>
      <c r="L102" s="297" t="s">
        <v>657</v>
      </c>
      <c r="M102" s="133">
        <f t="shared" ref="M102:M165" si="10">IF(N102&lt;-10%,1,IF(O102&gt;20%,1,0))</f>
        <v>0</v>
      </c>
      <c r="N102" s="412">
        <v>-5.347187024835276E-2</v>
      </c>
      <c r="O102" s="412">
        <v>-8.2760314341846719E-2</v>
      </c>
    </row>
    <row r="103" spans="1:15" s="298" customFormat="1" x14ac:dyDescent="0.2">
      <c r="A103" s="273" t="s">
        <v>658</v>
      </c>
      <c r="B103" s="273" t="s">
        <v>659</v>
      </c>
      <c r="C103" s="273" t="s">
        <v>634</v>
      </c>
      <c r="D103" s="273" t="s">
        <v>635</v>
      </c>
      <c r="E103" s="291">
        <f>VLOOKUP(A103,T6_CCGBFI_201415!$A:$AF,5,FALSE)+VLOOKUP(A103,T6_CCGBFI_201415!$A:$AF,6,FALSE)+VLOOKUP(A103,T6_CCGBFI_201415!$A:$AF,7,FALSE)+VLOOKUP(A103,T6_CCGBFI_201415!$A:$AF,8,FALSE)</f>
        <v>2552</v>
      </c>
      <c r="F103" s="294">
        <f>VLOOKUP($A103,T6_CCGBFI_201415!$A:$AF,9,FALSE)+VLOOKUP($A103,T6_CCGBFI_201415!$A:$AF,13,FALSE)+VLOOKUP($A103,T6_CCGBFI_201415!$A:$AF,17,FALSE)+VLOOKUP($A103,T6_CCGBFI_201415!$A:$AF,21,FALSE)</f>
        <v>787</v>
      </c>
      <c r="G103" s="295">
        <f>VLOOKUP($A103,T6_CCGBFI_201415!$A:$AF,10,FALSE)+VLOOKUP($A103,T6_CCGBFI_201415!$A:$AF,14,FALSE)+VLOOKUP($A103,T6_CCGBFI_201415!$A:$AF,18,FALSE)+VLOOKUP($A103,T6_CCGBFI_201415!$A:$AF,22,FALSE)</f>
        <v>1761</v>
      </c>
      <c r="H103" s="94">
        <f t="shared" si="9"/>
        <v>0.6900470219435737</v>
      </c>
      <c r="I103" s="95" t="str">
        <f t="shared" si="7"/>
        <v>67.2% - 70.8%</v>
      </c>
      <c r="J103" s="296">
        <f>VLOOKUP($A103,T6_CCGBFI_201415!$A:$AF,25,FALSE)+VLOOKUP($A103,T6_CCGBFI_201415!$A:$AF,27,FALSE)+VLOOKUP($A103,T6_CCGBFI_201415!$A:$AF,29,FALSE)+VLOOKUP($A103,T6_CCGBFI_201415!$A:$AF,31,FALSE)</f>
        <v>4</v>
      </c>
      <c r="K103" s="96">
        <f t="shared" si="8"/>
        <v>1.567398119122257E-3</v>
      </c>
      <c r="L103" s="297" t="s">
        <v>660</v>
      </c>
      <c r="M103" s="133">
        <f t="shared" si="10"/>
        <v>0</v>
      </c>
      <c r="N103" s="412">
        <v>-6.1419639573372597E-2</v>
      </c>
      <c r="O103" s="412">
        <v>-7.0648215586307406E-2</v>
      </c>
    </row>
    <row r="104" spans="1:15" s="298" customFormat="1" x14ac:dyDescent="0.2">
      <c r="A104" s="273" t="s">
        <v>661</v>
      </c>
      <c r="B104" s="273" t="s">
        <v>662</v>
      </c>
      <c r="C104" s="273" t="s">
        <v>634</v>
      </c>
      <c r="D104" s="273" t="s">
        <v>635</v>
      </c>
      <c r="E104" s="291">
        <f>VLOOKUP(A104,T6_CCGBFI_201415!$A:$AF,5,FALSE)+VLOOKUP(A104,T6_CCGBFI_201415!$A:$AF,6,FALSE)+VLOOKUP(A104,T6_CCGBFI_201415!$A:$AF,7,FALSE)+VLOOKUP(A104,T6_CCGBFI_201415!$A:$AF,8,FALSE)</f>
        <v>3981</v>
      </c>
      <c r="F104" s="294">
        <f>VLOOKUP($A104,T6_CCGBFI_201415!$A:$AF,9,FALSE)+VLOOKUP($A104,T6_CCGBFI_201415!$A:$AF,13,FALSE)+VLOOKUP($A104,T6_CCGBFI_201415!$A:$AF,17,FALSE)+VLOOKUP($A104,T6_CCGBFI_201415!$A:$AF,21,FALSE)</f>
        <v>1425</v>
      </c>
      <c r="G104" s="295">
        <f>VLOOKUP($A104,T6_CCGBFI_201415!$A:$AF,10,FALSE)+VLOOKUP($A104,T6_CCGBFI_201415!$A:$AF,14,FALSE)+VLOOKUP($A104,T6_CCGBFI_201415!$A:$AF,18,FALSE)+VLOOKUP($A104,T6_CCGBFI_201415!$A:$AF,22,FALSE)</f>
        <v>2542</v>
      </c>
      <c r="H104" s="94">
        <f t="shared" si="9"/>
        <v>0.63853303190153232</v>
      </c>
      <c r="I104" s="95" t="str">
        <f t="shared" si="7"/>
        <v>62.3% - 65.3%</v>
      </c>
      <c r="J104" s="296">
        <f>VLOOKUP($A104,T6_CCGBFI_201415!$A:$AF,25,FALSE)+VLOOKUP($A104,T6_CCGBFI_201415!$A:$AF,27,FALSE)+VLOOKUP($A104,T6_CCGBFI_201415!$A:$AF,29,FALSE)+VLOOKUP($A104,T6_CCGBFI_201415!$A:$AF,31,FALSE)</f>
        <v>14</v>
      </c>
      <c r="K104" s="96">
        <f t="shared" si="8"/>
        <v>3.5167043456417984E-3</v>
      </c>
      <c r="L104" s="297" t="s">
        <v>663</v>
      </c>
      <c r="M104" s="133">
        <f t="shared" si="10"/>
        <v>0</v>
      </c>
      <c r="N104" s="412">
        <v>-3.5043804755945374E-3</v>
      </c>
      <c r="O104" s="412">
        <v>-4.942693409742116E-2</v>
      </c>
    </row>
    <row r="105" spans="1:15" s="298" customFormat="1" x14ac:dyDescent="0.2">
      <c r="A105" s="273" t="s">
        <v>664</v>
      </c>
      <c r="B105" s="273" t="s">
        <v>665</v>
      </c>
      <c r="C105" s="273" t="s">
        <v>666</v>
      </c>
      <c r="D105" s="273" t="s">
        <v>667</v>
      </c>
      <c r="E105" s="291">
        <f>VLOOKUP(A105,T6_CCGBFI_201415!$A:$AF,5,FALSE)+VLOOKUP(A105,T6_CCGBFI_201415!$A:$AF,6,FALSE)+VLOOKUP(A105,T6_CCGBFI_201415!$A:$AF,7,FALSE)+VLOOKUP(A105,T6_CCGBFI_201415!$A:$AF,8,FALSE)</f>
        <v>5878</v>
      </c>
      <c r="F105" s="294">
        <f>VLOOKUP($A105,T6_CCGBFI_201415!$A:$AF,9,FALSE)+VLOOKUP($A105,T6_CCGBFI_201415!$A:$AF,13,FALSE)+VLOOKUP($A105,T6_CCGBFI_201415!$A:$AF,17,FALSE)+VLOOKUP($A105,T6_CCGBFI_201415!$A:$AF,21,FALSE)</f>
        <v>1280</v>
      </c>
      <c r="G105" s="295">
        <f>VLOOKUP($A105,T6_CCGBFI_201415!$A:$AF,10,FALSE)+VLOOKUP($A105,T6_CCGBFI_201415!$A:$AF,14,FALSE)+VLOOKUP($A105,T6_CCGBFI_201415!$A:$AF,18,FALSE)+VLOOKUP($A105,T6_CCGBFI_201415!$A:$AF,22,FALSE)</f>
        <v>4585</v>
      </c>
      <c r="H105" s="94">
        <f t="shared" si="9"/>
        <v>0.78002722014290571</v>
      </c>
      <c r="I105" s="95" t="str">
        <f t="shared" si="7"/>
        <v>76.9% - 79.0%</v>
      </c>
      <c r="J105" s="296">
        <f>VLOOKUP($A105,T6_CCGBFI_201415!$A:$AF,25,FALSE)+VLOOKUP($A105,T6_CCGBFI_201415!$A:$AF,27,FALSE)+VLOOKUP($A105,T6_CCGBFI_201415!$A:$AF,29,FALSE)+VLOOKUP($A105,T6_CCGBFI_201415!$A:$AF,31,FALSE)</f>
        <v>13</v>
      </c>
      <c r="K105" s="96">
        <f t="shared" si="8"/>
        <v>2.2116366110922084E-3</v>
      </c>
      <c r="L105" s="297" t="s">
        <v>668</v>
      </c>
      <c r="M105" s="133">
        <f t="shared" si="10"/>
        <v>0</v>
      </c>
      <c r="N105" s="412">
        <v>3.5588442565186673E-2</v>
      </c>
      <c r="O105" s="412">
        <v>-8.6017878225670419E-3</v>
      </c>
    </row>
    <row r="106" spans="1:15" s="298" customFormat="1" x14ac:dyDescent="0.2">
      <c r="A106" s="273" t="s">
        <v>669</v>
      </c>
      <c r="B106" s="273" t="s">
        <v>670</v>
      </c>
      <c r="C106" s="273" t="s">
        <v>666</v>
      </c>
      <c r="D106" s="273" t="s">
        <v>667</v>
      </c>
      <c r="E106" s="291">
        <f>VLOOKUP(A106,T6_CCGBFI_201415!$A:$AF,5,FALSE)+VLOOKUP(A106,T6_CCGBFI_201415!$A:$AF,6,FALSE)+VLOOKUP(A106,T6_CCGBFI_201415!$A:$AF,7,FALSE)+VLOOKUP(A106,T6_CCGBFI_201415!$A:$AF,8,FALSE)</f>
        <v>1665</v>
      </c>
      <c r="F106" s="294">
        <f>VLOOKUP($A106,T6_CCGBFI_201415!$A:$AF,9,FALSE)+VLOOKUP($A106,T6_CCGBFI_201415!$A:$AF,13,FALSE)+VLOOKUP($A106,T6_CCGBFI_201415!$A:$AF,17,FALSE)+VLOOKUP($A106,T6_CCGBFI_201415!$A:$AF,21,FALSE)</f>
        <v>519</v>
      </c>
      <c r="G106" s="295">
        <f>VLOOKUP($A106,T6_CCGBFI_201415!$A:$AF,10,FALSE)+VLOOKUP($A106,T6_CCGBFI_201415!$A:$AF,14,FALSE)+VLOOKUP($A106,T6_CCGBFI_201415!$A:$AF,18,FALSE)+VLOOKUP($A106,T6_CCGBFI_201415!$A:$AF,22,FALSE)</f>
        <v>1126</v>
      </c>
      <c r="H106" s="94">
        <f t="shared" si="9"/>
        <v>0.67627627627627629</v>
      </c>
      <c r="I106" s="95" t="str">
        <f t="shared" si="7"/>
        <v>65.3% - 69.8%</v>
      </c>
      <c r="J106" s="296">
        <f>VLOOKUP($A106,T6_CCGBFI_201415!$A:$AF,25,FALSE)+VLOOKUP($A106,T6_CCGBFI_201415!$A:$AF,27,FALSE)+VLOOKUP($A106,T6_CCGBFI_201415!$A:$AF,29,FALSE)+VLOOKUP($A106,T6_CCGBFI_201415!$A:$AF,31,FALSE)</f>
        <v>20</v>
      </c>
      <c r="K106" s="96">
        <f t="shared" si="8"/>
        <v>1.2012012012012012E-2</v>
      </c>
      <c r="L106" s="297" t="s">
        <v>671</v>
      </c>
      <c r="M106" s="133">
        <f t="shared" si="10"/>
        <v>0</v>
      </c>
      <c r="N106" s="412">
        <v>-8.6670323642347724E-2</v>
      </c>
      <c r="O106" s="412">
        <v>-0.11717921527041353</v>
      </c>
    </row>
    <row r="107" spans="1:15" s="298" customFormat="1" x14ac:dyDescent="0.2">
      <c r="A107" s="273" t="s">
        <v>672</v>
      </c>
      <c r="B107" s="273" t="s">
        <v>673</v>
      </c>
      <c r="C107" s="273" t="s">
        <v>666</v>
      </c>
      <c r="D107" s="273" t="s">
        <v>667</v>
      </c>
      <c r="E107" s="291">
        <f>VLOOKUP(A107,T6_CCGBFI_201415!$A:$AF,5,FALSE)+VLOOKUP(A107,T6_CCGBFI_201415!$A:$AF,6,FALSE)+VLOOKUP(A107,T6_CCGBFI_201415!$A:$AF,7,FALSE)+VLOOKUP(A107,T6_CCGBFI_201415!$A:$AF,8,FALSE)</f>
        <v>1912</v>
      </c>
      <c r="F107" s="294">
        <f>VLOOKUP($A107,T6_CCGBFI_201415!$A:$AF,9,FALSE)+VLOOKUP($A107,T6_CCGBFI_201415!$A:$AF,13,FALSE)+VLOOKUP($A107,T6_CCGBFI_201415!$A:$AF,17,FALSE)+VLOOKUP($A107,T6_CCGBFI_201415!$A:$AF,21,FALSE)</f>
        <v>561</v>
      </c>
      <c r="G107" s="295">
        <f>VLOOKUP($A107,T6_CCGBFI_201415!$A:$AF,10,FALSE)+VLOOKUP($A107,T6_CCGBFI_201415!$A:$AF,14,FALSE)+VLOOKUP($A107,T6_CCGBFI_201415!$A:$AF,18,FALSE)+VLOOKUP($A107,T6_CCGBFI_201415!$A:$AF,22,FALSE)</f>
        <v>1330</v>
      </c>
      <c r="H107" s="94">
        <f t="shared" si="9"/>
        <v>0.69560669456066948</v>
      </c>
      <c r="I107" s="95" t="str">
        <f t="shared" si="7"/>
        <v>67.5% - 71.6%</v>
      </c>
      <c r="J107" s="296">
        <f>VLOOKUP($A107,T6_CCGBFI_201415!$A:$AF,25,FALSE)+VLOOKUP($A107,T6_CCGBFI_201415!$A:$AF,27,FALSE)+VLOOKUP($A107,T6_CCGBFI_201415!$A:$AF,29,FALSE)+VLOOKUP($A107,T6_CCGBFI_201415!$A:$AF,31,FALSE)</f>
        <v>21</v>
      </c>
      <c r="K107" s="96">
        <f t="shared" si="8"/>
        <v>1.0983263598326359E-2</v>
      </c>
      <c r="L107" s="297" t="s">
        <v>674</v>
      </c>
      <c r="M107" s="133">
        <f t="shared" si="10"/>
        <v>0</v>
      </c>
      <c r="N107" s="412">
        <v>-6.2370062370061818E-3</v>
      </c>
      <c r="O107" s="412">
        <v>-0.10192578675434472</v>
      </c>
    </row>
    <row r="108" spans="1:15" s="298" customFormat="1" x14ac:dyDescent="0.2">
      <c r="A108" s="273" t="s">
        <v>675</v>
      </c>
      <c r="B108" s="273" t="s">
        <v>676</v>
      </c>
      <c r="C108" s="273" t="s">
        <v>666</v>
      </c>
      <c r="D108" s="273" t="s">
        <v>667</v>
      </c>
      <c r="E108" s="291">
        <f>VLOOKUP(A108,T6_CCGBFI_201415!$A:$AF,5,FALSE)+VLOOKUP(A108,T6_CCGBFI_201415!$A:$AF,6,FALSE)+VLOOKUP(A108,T6_CCGBFI_201415!$A:$AF,7,FALSE)+VLOOKUP(A108,T6_CCGBFI_201415!$A:$AF,8,FALSE)</f>
        <v>2561</v>
      </c>
      <c r="F108" s="294">
        <f>VLOOKUP($A108,T6_CCGBFI_201415!$A:$AF,9,FALSE)+VLOOKUP($A108,T6_CCGBFI_201415!$A:$AF,13,FALSE)+VLOOKUP($A108,T6_CCGBFI_201415!$A:$AF,17,FALSE)+VLOOKUP($A108,T6_CCGBFI_201415!$A:$AF,21,FALSE)</f>
        <v>729</v>
      </c>
      <c r="G108" s="295">
        <f>VLOOKUP($A108,T6_CCGBFI_201415!$A:$AF,10,FALSE)+VLOOKUP($A108,T6_CCGBFI_201415!$A:$AF,14,FALSE)+VLOOKUP($A108,T6_CCGBFI_201415!$A:$AF,18,FALSE)+VLOOKUP($A108,T6_CCGBFI_201415!$A:$AF,22,FALSE)</f>
        <v>1826</v>
      </c>
      <c r="H108" s="94">
        <f t="shared" si="9"/>
        <v>0.71300273330730179</v>
      </c>
      <c r="I108" s="95" t="str">
        <f t="shared" si="7"/>
        <v>69.5% - 73.0%</v>
      </c>
      <c r="J108" s="296">
        <f>VLOOKUP($A108,T6_CCGBFI_201415!$A:$AF,25,FALSE)+VLOOKUP($A108,T6_CCGBFI_201415!$A:$AF,27,FALSE)+VLOOKUP($A108,T6_CCGBFI_201415!$A:$AF,29,FALSE)+VLOOKUP($A108,T6_CCGBFI_201415!$A:$AF,31,FALSE)</f>
        <v>6</v>
      </c>
      <c r="K108" s="96">
        <f t="shared" si="8"/>
        <v>2.3428348301444747E-3</v>
      </c>
      <c r="L108" s="297" t="s">
        <v>677</v>
      </c>
      <c r="M108" s="133">
        <f t="shared" si="10"/>
        <v>0</v>
      </c>
      <c r="N108" s="412">
        <v>2.3483365949119595E-3</v>
      </c>
      <c r="O108" s="412">
        <v>-5.4981549815498187E-2</v>
      </c>
    </row>
    <row r="109" spans="1:15" s="298" customFormat="1" x14ac:dyDescent="0.2">
      <c r="A109" s="273" t="s">
        <v>678</v>
      </c>
      <c r="B109" s="273" t="s">
        <v>679</v>
      </c>
      <c r="C109" s="273" t="s">
        <v>666</v>
      </c>
      <c r="D109" s="273" t="s">
        <v>667</v>
      </c>
      <c r="E109" s="291">
        <f>VLOOKUP(A109,T6_CCGBFI_201415!$A:$AF,5,FALSE)+VLOOKUP(A109,T6_CCGBFI_201415!$A:$AF,6,FALSE)+VLOOKUP(A109,T6_CCGBFI_201415!$A:$AF,7,FALSE)+VLOOKUP(A109,T6_CCGBFI_201415!$A:$AF,8,FALSE)</f>
        <v>2727</v>
      </c>
      <c r="F109" s="294">
        <f>VLOOKUP($A109,T6_CCGBFI_201415!$A:$AF,9,FALSE)+VLOOKUP($A109,T6_CCGBFI_201415!$A:$AF,13,FALSE)+VLOOKUP($A109,T6_CCGBFI_201415!$A:$AF,17,FALSE)+VLOOKUP($A109,T6_CCGBFI_201415!$A:$AF,21,FALSE)</f>
        <v>673</v>
      </c>
      <c r="G109" s="295">
        <f>VLOOKUP($A109,T6_CCGBFI_201415!$A:$AF,10,FALSE)+VLOOKUP($A109,T6_CCGBFI_201415!$A:$AF,14,FALSE)+VLOOKUP($A109,T6_CCGBFI_201415!$A:$AF,18,FALSE)+VLOOKUP($A109,T6_CCGBFI_201415!$A:$AF,22,FALSE)</f>
        <v>1978</v>
      </c>
      <c r="H109" s="94">
        <f t="shared" si="9"/>
        <v>0.7253392005867253</v>
      </c>
      <c r="I109" s="95" t="str">
        <f t="shared" si="7"/>
        <v>70.8% - 74.2%</v>
      </c>
      <c r="J109" s="296">
        <f>VLOOKUP($A109,T6_CCGBFI_201415!$A:$AF,25,FALSE)+VLOOKUP($A109,T6_CCGBFI_201415!$A:$AF,27,FALSE)+VLOOKUP($A109,T6_CCGBFI_201415!$A:$AF,29,FALSE)+VLOOKUP($A109,T6_CCGBFI_201415!$A:$AF,31,FALSE)</f>
        <v>76</v>
      </c>
      <c r="K109" s="96">
        <f t="shared" si="8"/>
        <v>2.7869453612027868E-2</v>
      </c>
      <c r="L109" s="297" t="s">
        <v>680</v>
      </c>
      <c r="M109" s="133">
        <f t="shared" si="10"/>
        <v>0</v>
      </c>
      <c r="N109" s="412">
        <v>-9.582228116710878E-2</v>
      </c>
      <c r="O109" s="412">
        <v>-0.14834478450968147</v>
      </c>
    </row>
    <row r="110" spans="1:15" s="298" customFormat="1" x14ac:dyDescent="0.2">
      <c r="A110" s="273" t="s">
        <v>681</v>
      </c>
      <c r="B110" s="273" t="s">
        <v>682</v>
      </c>
      <c r="C110" s="273" t="s">
        <v>666</v>
      </c>
      <c r="D110" s="273" t="s">
        <v>667</v>
      </c>
      <c r="E110" s="291">
        <f>VLOOKUP(A110,T6_CCGBFI_201415!$A:$AF,5,FALSE)+VLOOKUP(A110,T6_CCGBFI_201415!$A:$AF,6,FALSE)+VLOOKUP(A110,T6_CCGBFI_201415!$A:$AF,7,FALSE)+VLOOKUP(A110,T6_CCGBFI_201415!$A:$AF,8,FALSE)</f>
        <v>1818</v>
      </c>
      <c r="F110" s="294">
        <f>VLOOKUP($A110,T6_CCGBFI_201415!$A:$AF,9,FALSE)+VLOOKUP($A110,T6_CCGBFI_201415!$A:$AF,13,FALSE)+VLOOKUP($A110,T6_CCGBFI_201415!$A:$AF,17,FALSE)+VLOOKUP($A110,T6_CCGBFI_201415!$A:$AF,21,FALSE)</f>
        <v>580</v>
      </c>
      <c r="G110" s="295">
        <f>VLOOKUP($A110,T6_CCGBFI_201415!$A:$AF,10,FALSE)+VLOOKUP($A110,T6_CCGBFI_201415!$A:$AF,14,FALSE)+VLOOKUP($A110,T6_CCGBFI_201415!$A:$AF,18,FALSE)+VLOOKUP($A110,T6_CCGBFI_201415!$A:$AF,22,FALSE)</f>
        <v>1216</v>
      </c>
      <c r="H110" s="94"/>
      <c r="I110" s="95" t="str">
        <f t="shared" si="7"/>
        <v/>
      </c>
      <c r="J110" s="296">
        <f>VLOOKUP($A110,T6_CCGBFI_201415!$A:$AF,25,FALSE)+VLOOKUP($A110,T6_CCGBFI_201415!$A:$AF,27,FALSE)+VLOOKUP($A110,T6_CCGBFI_201415!$A:$AF,29,FALSE)+VLOOKUP($A110,T6_CCGBFI_201415!$A:$AF,31,FALSE)</f>
        <v>22</v>
      </c>
      <c r="K110" s="96"/>
      <c r="L110" s="297" t="s">
        <v>683</v>
      </c>
      <c r="M110" s="133">
        <f t="shared" si="10"/>
        <v>1</v>
      </c>
      <c r="N110" s="412">
        <v>-0.1840215439856373</v>
      </c>
      <c r="O110" s="412">
        <v>-0.195575221238938</v>
      </c>
    </row>
    <row r="111" spans="1:15" s="298" customFormat="1" x14ac:dyDescent="0.2">
      <c r="A111" s="273" t="s">
        <v>684</v>
      </c>
      <c r="B111" s="273" t="s">
        <v>685</v>
      </c>
      <c r="C111" s="273" t="s">
        <v>666</v>
      </c>
      <c r="D111" s="273" t="s">
        <v>667</v>
      </c>
      <c r="E111" s="291">
        <f>VLOOKUP(A111,T6_CCGBFI_201415!$A:$AF,5,FALSE)+VLOOKUP(A111,T6_CCGBFI_201415!$A:$AF,6,FALSE)+VLOOKUP(A111,T6_CCGBFI_201415!$A:$AF,7,FALSE)+VLOOKUP(A111,T6_CCGBFI_201415!$A:$AF,8,FALSE)</f>
        <v>1072</v>
      </c>
      <c r="F111" s="294">
        <f>VLOOKUP($A111,T6_CCGBFI_201415!$A:$AF,9,FALSE)+VLOOKUP($A111,T6_CCGBFI_201415!$A:$AF,13,FALSE)+VLOOKUP($A111,T6_CCGBFI_201415!$A:$AF,17,FALSE)+VLOOKUP($A111,T6_CCGBFI_201415!$A:$AF,21,FALSE)</f>
        <v>349</v>
      </c>
      <c r="G111" s="295">
        <f>VLOOKUP($A111,T6_CCGBFI_201415!$A:$AF,10,FALSE)+VLOOKUP($A111,T6_CCGBFI_201415!$A:$AF,14,FALSE)+VLOOKUP($A111,T6_CCGBFI_201415!$A:$AF,18,FALSE)+VLOOKUP($A111,T6_CCGBFI_201415!$A:$AF,22,FALSE)</f>
        <v>692</v>
      </c>
      <c r="H111" s="94">
        <f t="shared" si="9"/>
        <v>0.64552238805970152</v>
      </c>
      <c r="I111" s="95" t="str">
        <f t="shared" si="7"/>
        <v>61.6% - 67.4%</v>
      </c>
      <c r="J111" s="296">
        <f>VLOOKUP($A111,T6_CCGBFI_201415!$A:$AF,25,FALSE)+VLOOKUP($A111,T6_CCGBFI_201415!$A:$AF,27,FALSE)+VLOOKUP($A111,T6_CCGBFI_201415!$A:$AF,29,FALSE)+VLOOKUP($A111,T6_CCGBFI_201415!$A:$AF,31,FALSE)</f>
        <v>31</v>
      </c>
      <c r="K111" s="96">
        <f t="shared" si="8"/>
        <v>2.8917910447761194E-2</v>
      </c>
      <c r="L111" s="297" t="s">
        <v>686</v>
      </c>
      <c r="M111" s="133">
        <f t="shared" si="10"/>
        <v>0</v>
      </c>
      <c r="N111" s="412">
        <v>2.8063610851263299E-3</v>
      </c>
      <c r="O111" s="412">
        <v>-1.5610651974288348E-2</v>
      </c>
    </row>
    <row r="112" spans="1:15" s="298" customFormat="1" x14ac:dyDescent="0.2">
      <c r="A112" s="273" t="s">
        <v>687</v>
      </c>
      <c r="B112" s="273" t="s">
        <v>688</v>
      </c>
      <c r="C112" s="273" t="s">
        <v>689</v>
      </c>
      <c r="D112" s="273" t="s">
        <v>690</v>
      </c>
      <c r="E112" s="291">
        <f>VLOOKUP(A112,T6_CCGBFI_201415!$A:$AF,5,FALSE)+VLOOKUP(A112,T6_CCGBFI_201415!$A:$AF,6,FALSE)+VLOOKUP(A112,T6_CCGBFI_201415!$A:$AF,7,FALSE)+VLOOKUP(A112,T6_CCGBFI_201415!$A:$AF,8,FALSE)</f>
        <v>10052</v>
      </c>
      <c r="F112" s="294">
        <f>VLOOKUP($A112,T6_CCGBFI_201415!$A:$AF,9,FALSE)+VLOOKUP($A112,T6_CCGBFI_201415!$A:$AF,13,FALSE)+VLOOKUP($A112,T6_CCGBFI_201415!$A:$AF,17,FALSE)+VLOOKUP($A112,T6_CCGBFI_201415!$A:$AF,21,FALSE)</f>
        <v>2768</v>
      </c>
      <c r="G112" s="295">
        <f>VLOOKUP($A112,T6_CCGBFI_201415!$A:$AF,10,FALSE)+VLOOKUP($A112,T6_CCGBFI_201415!$A:$AF,14,FALSE)+VLOOKUP($A112,T6_CCGBFI_201415!$A:$AF,18,FALSE)+VLOOKUP($A112,T6_CCGBFI_201415!$A:$AF,22,FALSE)</f>
        <v>6742</v>
      </c>
      <c r="H112" s="94"/>
      <c r="I112" s="95" t="str">
        <f t="shared" si="7"/>
        <v/>
      </c>
      <c r="J112" s="296">
        <f>VLOOKUP($A112,T6_CCGBFI_201415!$A:$AF,25,FALSE)+VLOOKUP($A112,T6_CCGBFI_201415!$A:$AF,27,FALSE)+VLOOKUP($A112,T6_CCGBFI_201415!$A:$AF,29,FALSE)+VLOOKUP($A112,T6_CCGBFI_201415!$A:$AF,31,FALSE)</f>
        <v>542</v>
      </c>
      <c r="K112" s="96">
        <f t="shared" si="8"/>
        <v>5.3919617986470353E-2</v>
      </c>
      <c r="L112" s="297" t="s">
        <v>691</v>
      </c>
      <c r="M112" s="133">
        <f t="shared" si="10"/>
        <v>1</v>
      </c>
      <c r="N112" s="412">
        <v>-0.10298054613599861</v>
      </c>
      <c r="O112" s="412">
        <v>-0.12469522814350398</v>
      </c>
    </row>
    <row r="113" spans="1:15" s="298" customFormat="1" x14ac:dyDescent="0.2">
      <c r="A113" s="273" t="s">
        <v>692</v>
      </c>
      <c r="B113" s="273" t="s">
        <v>693</v>
      </c>
      <c r="C113" s="273" t="s">
        <v>689</v>
      </c>
      <c r="D113" s="273" t="s">
        <v>690</v>
      </c>
      <c r="E113" s="291">
        <f>VLOOKUP(A113,T6_CCGBFI_201415!$A:$AF,5,FALSE)+VLOOKUP(A113,T6_CCGBFI_201415!$A:$AF,6,FALSE)+VLOOKUP(A113,T6_CCGBFI_201415!$A:$AF,7,FALSE)+VLOOKUP(A113,T6_CCGBFI_201415!$A:$AF,8,FALSE)</f>
        <v>3708</v>
      </c>
      <c r="F113" s="294">
        <f>VLOOKUP($A113,T6_CCGBFI_201415!$A:$AF,9,FALSE)+VLOOKUP($A113,T6_CCGBFI_201415!$A:$AF,13,FALSE)+VLOOKUP($A113,T6_CCGBFI_201415!$A:$AF,17,FALSE)+VLOOKUP($A113,T6_CCGBFI_201415!$A:$AF,21,FALSE)</f>
        <v>855</v>
      </c>
      <c r="G113" s="295">
        <f>VLOOKUP($A113,T6_CCGBFI_201415!$A:$AF,10,FALSE)+VLOOKUP($A113,T6_CCGBFI_201415!$A:$AF,14,FALSE)+VLOOKUP($A113,T6_CCGBFI_201415!$A:$AF,18,FALSE)+VLOOKUP($A113,T6_CCGBFI_201415!$A:$AF,22,FALSE)</f>
        <v>2716</v>
      </c>
      <c r="H113" s="94">
        <f t="shared" si="9"/>
        <v>0.73247033441208198</v>
      </c>
      <c r="I113" s="95" t="str">
        <f t="shared" si="7"/>
        <v>71.8% - 74.6%</v>
      </c>
      <c r="J113" s="296">
        <f>VLOOKUP($A113,T6_CCGBFI_201415!$A:$AF,25,FALSE)+VLOOKUP($A113,T6_CCGBFI_201415!$A:$AF,27,FALSE)+VLOOKUP($A113,T6_CCGBFI_201415!$A:$AF,29,FALSE)+VLOOKUP($A113,T6_CCGBFI_201415!$A:$AF,31,FALSE)</f>
        <v>137</v>
      </c>
      <c r="K113" s="96">
        <f t="shared" si="8"/>
        <v>3.6947141316073358E-2</v>
      </c>
      <c r="L113" s="297" t="s">
        <v>694</v>
      </c>
      <c r="M113" s="133">
        <f t="shared" si="10"/>
        <v>0</v>
      </c>
      <c r="N113" s="412">
        <v>0.19266645223544554</v>
      </c>
      <c r="O113" s="412">
        <v>0.18014003819223423</v>
      </c>
    </row>
    <row r="114" spans="1:15" s="298" customFormat="1" x14ac:dyDescent="0.2">
      <c r="A114" s="273" t="s">
        <v>695</v>
      </c>
      <c r="B114" s="273" t="s">
        <v>696</v>
      </c>
      <c r="C114" s="273" t="s">
        <v>689</v>
      </c>
      <c r="D114" s="273" t="s">
        <v>690</v>
      </c>
      <c r="E114" s="291">
        <f>VLOOKUP(A114,T6_CCGBFI_201415!$A:$AF,5,FALSE)+VLOOKUP(A114,T6_CCGBFI_201415!$A:$AF,6,FALSE)+VLOOKUP(A114,T6_CCGBFI_201415!$A:$AF,7,FALSE)+VLOOKUP(A114,T6_CCGBFI_201415!$A:$AF,8,FALSE)</f>
        <v>3531</v>
      </c>
      <c r="F114" s="294">
        <f>VLOOKUP($A114,T6_CCGBFI_201415!$A:$AF,9,FALSE)+VLOOKUP($A114,T6_CCGBFI_201415!$A:$AF,13,FALSE)+VLOOKUP($A114,T6_CCGBFI_201415!$A:$AF,17,FALSE)+VLOOKUP($A114,T6_CCGBFI_201415!$A:$AF,21,FALSE)</f>
        <v>1262</v>
      </c>
      <c r="G114" s="295">
        <f>VLOOKUP($A114,T6_CCGBFI_201415!$A:$AF,10,FALSE)+VLOOKUP($A114,T6_CCGBFI_201415!$A:$AF,14,FALSE)+VLOOKUP($A114,T6_CCGBFI_201415!$A:$AF,18,FALSE)+VLOOKUP($A114,T6_CCGBFI_201415!$A:$AF,22,FALSE)</f>
        <v>2128</v>
      </c>
      <c r="H114" s="94">
        <f t="shared" si="9"/>
        <v>0.60266213537241575</v>
      </c>
      <c r="I114" s="95" t="str">
        <f t="shared" si="7"/>
        <v>58.6% - 61.9%</v>
      </c>
      <c r="J114" s="296">
        <f>VLOOKUP($A114,T6_CCGBFI_201415!$A:$AF,25,FALSE)+VLOOKUP($A114,T6_CCGBFI_201415!$A:$AF,27,FALSE)+VLOOKUP($A114,T6_CCGBFI_201415!$A:$AF,29,FALSE)+VLOOKUP($A114,T6_CCGBFI_201415!$A:$AF,31,FALSE)</f>
        <v>141</v>
      </c>
      <c r="K114" s="96">
        <f t="shared" si="8"/>
        <v>3.9932030586236192E-2</v>
      </c>
      <c r="L114" s="297" t="s">
        <v>697</v>
      </c>
      <c r="M114" s="133">
        <f t="shared" si="10"/>
        <v>0</v>
      </c>
      <c r="N114" s="412">
        <v>-7.2254335260115599E-2</v>
      </c>
      <c r="O114" s="412">
        <v>-9.992352791231196E-2</v>
      </c>
    </row>
    <row r="115" spans="1:15" s="298" customFormat="1" x14ac:dyDescent="0.2">
      <c r="A115" s="273" t="s">
        <v>698</v>
      </c>
      <c r="B115" s="273" t="s">
        <v>699</v>
      </c>
      <c r="C115" s="273" t="s">
        <v>689</v>
      </c>
      <c r="D115" s="273" t="s">
        <v>690</v>
      </c>
      <c r="E115" s="291">
        <f>VLOOKUP(A115,T6_CCGBFI_201415!$A:$AF,5,FALSE)+VLOOKUP(A115,T6_CCGBFI_201415!$A:$AF,6,FALSE)+VLOOKUP(A115,T6_CCGBFI_201415!$A:$AF,7,FALSE)+VLOOKUP(A115,T6_CCGBFI_201415!$A:$AF,8,FALSE)</f>
        <v>7761</v>
      </c>
      <c r="F115" s="294">
        <f>VLOOKUP($A115,T6_CCGBFI_201415!$A:$AF,9,FALSE)+VLOOKUP($A115,T6_CCGBFI_201415!$A:$AF,13,FALSE)+VLOOKUP($A115,T6_CCGBFI_201415!$A:$AF,17,FALSE)+VLOOKUP($A115,T6_CCGBFI_201415!$A:$AF,21,FALSE)</f>
        <v>1866</v>
      </c>
      <c r="G115" s="295">
        <f>VLOOKUP($A115,T6_CCGBFI_201415!$A:$AF,10,FALSE)+VLOOKUP($A115,T6_CCGBFI_201415!$A:$AF,14,FALSE)+VLOOKUP($A115,T6_CCGBFI_201415!$A:$AF,18,FALSE)+VLOOKUP($A115,T6_CCGBFI_201415!$A:$AF,22,FALSE)</f>
        <v>4486</v>
      </c>
      <c r="H115" s="94"/>
      <c r="I115" s="95" t="str">
        <f t="shared" si="7"/>
        <v/>
      </c>
      <c r="J115" s="296">
        <f>VLOOKUP($A115,T6_CCGBFI_201415!$A:$AF,25,FALSE)+VLOOKUP($A115,T6_CCGBFI_201415!$A:$AF,27,FALSE)+VLOOKUP($A115,T6_CCGBFI_201415!$A:$AF,29,FALSE)+VLOOKUP($A115,T6_CCGBFI_201415!$A:$AF,31,FALSE)</f>
        <v>1409</v>
      </c>
      <c r="K115" s="96">
        <f t="shared" si="8"/>
        <v>0.18154876948846799</v>
      </c>
      <c r="L115" s="297" t="s">
        <v>700</v>
      </c>
      <c r="M115" s="133">
        <f t="shared" si="10"/>
        <v>0</v>
      </c>
      <c r="N115" s="412">
        <v>6.3537344398341133E-3</v>
      </c>
      <c r="O115" s="412">
        <v>-4.6208676416369721E-2</v>
      </c>
    </row>
    <row r="116" spans="1:15" s="298" customFormat="1" x14ac:dyDescent="0.2">
      <c r="A116" s="273" t="s">
        <v>701</v>
      </c>
      <c r="B116" s="273" t="s">
        <v>702</v>
      </c>
      <c r="C116" s="273" t="s">
        <v>689</v>
      </c>
      <c r="D116" s="273" t="s">
        <v>690</v>
      </c>
      <c r="E116" s="291">
        <f>VLOOKUP(A116,T6_CCGBFI_201415!$A:$AF,5,FALSE)+VLOOKUP(A116,T6_CCGBFI_201415!$A:$AF,6,FALSE)+VLOOKUP(A116,T6_CCGBFI_201415!$A:$AF,7,FALSE)+VLOOKUP(A116,T6_CCGBFI_201415!$A:$AF,8,FALSE)</f>
        <v>2526</v>
      </c>
      <c r="F116" s="294">
        <f>VLOOKUP($A116,T6_CCGBFI_201415!$A:$AF,9,FALSE)+VLOOKUP($A116,T6_CCGBFI_201415!$A:$AF,13,FALSE)+VLOOKUP($A116,T6_CCGBFI_201415!$A:$AF,17,FALSE)+VLOOKUP($A116,T6_CCGBFI_201415!$A:$AF,21,FALSE)</f>
        <v>617</v>
      </c>
      <c r="G116" s="295">
        <f>VLOOKUP($A116,T6_CCGBFI_201415!$A:$AF,10,FALSE)+VLOOKUP($A116,T6_CCGBFI_201415!$A:$AF,14,FALSE)+VLOOKUP($A116,T6_CCGBFI_201415!$A:$AF,18,FALSE)+VLOOKUP($A116,T6_CCGBFI_201415!$A:$AF,22,FALSE)</f>
        <v>1789</v>
      </c>
      <c r="H116" s="94">
        <f t="shared" si="9"/>
        <v>0.70823436262866191</v>
      </c>
      <c r="I116" s="95" t="str">
        <f t="shared" si="7"/>
        <v>69.0% - 72.6%</v>
      </c>
      <c r="J116" s="296">
        <f>VLOOKUP($A116,T6_CCGBFI_201415!$A:$AF,25,FALSE)+VLOOKUP($A116,T6_CCGBFI_201415!$A:$AF,27,FALSE)+VLOOKUP($A116,T6_CCGBFI_201415!$A:$AF,29,FALSE)+VLOOKUP($A116,T6_CCGBFI_201415!$A:$AF,31,FALSE)</f>
        <v>120</v>
      </c>
      <c r="K116" s="96">
        <f t="shared" si="8"/>
        <v>4.7505938242280284E-2</v>
      </c>
      <c r="L116" s="297" t="s">
        <v>703</v>
      </c>
      <c r="M116" s="133">
        <f t="shared" si="10"/>
        <v>0</v>
      </c>
      <c r="N116" s="412">
        <v>0.14143696339810208</v>
      </c>
      <c r="O116" s="412">
        <v>0.1302013422818793</v>
      </c>
    </row>
    <row r="117" spans="1:15" s="298" customFormat="1" x14ac:dyDescent="0.2">
      <c r="A117" s="273" t="s">
        <v>704</v>
      </c>
      <c r="B117" s="273" t="s">
        <v>705</v>
      </c>
      <c r="C117" s="273" t="s">
        <v>689</v>
      </c>
      <c r="D117" s="273" t="s">
        <v>690</v>
      </c>
      <c r="E117" s="291">
        <f>VLOOKUP(A117,T6_CCGBFI_201415!$A:$AF,5,FALSE)+VLOOKUP(A117,T6_CCGBFI_201415!$A:$AF,6,FALSE)+VLOOKUP(A117,T6_CCGBFI_201415!$A:$AF,7,FALSE)+VLOOKUP(A117,T6_CCGBFI_201415!$A:$AF,8,FALSE)</f>
        <v>3594</v>
      </c>
      <c r="F117" s="294">
        <f>VLOOKUP($A117,T6_CCGBFI_201415!$A:$AF,9,FALSE)+VLOOKUP($A117,T6_CCGBFI_201415!$A:$AF,13,FALSE)+VLOOKUP($A117,T6_CCGBFI_201415!$A:$AF,17,FALSE)+VLOOKUP($A117,T6_CCGBFI_201415!$A:$AF,21,FALSE)</f>
        <v>1194</v>
      </c>
      <c r="G117" s="295">
        <f>VLOOKUP($A117,T6_CCGBFI_201415!$A:$AF,10,FALSE)+VLOOKUP($A117,T6_CCGBFI_201415!$A:$AF,14,FALSE)+VLOOKUP($A117,T6_CCGBFI_201415!$A:$AF,18,FALSE)+VLOOKUP($A117,T6_CCGBFI_201415!$A:$AF,22,FALSE)</f>
        <v>2385</v>
      </c>
      <c r="H117" s="94">
        <f t="shared" si="9"/>
        <v>0.6636060100166945</v>
      </c>
      <c r="I117" s="95" t="str">
        <f t="shared" si="7"/>
        <v>64.8% - 67.9%</v>
      </c>
      <c r="J117" s="296">
        <f>VLOOKUP($A117,T6_CCGBFI_201415!$A:$AF,25,FALSE)+VLOOKUP($A117,T6_CCGBFI_201415!$A:$AF,27,FALSE)+VLOOKUP($A117,T6_CCGBFI_201415!$A:$AF,29,FALSE)+VLOOKUP($A117,T6_CCGBFI_201415!$A:$AF,31,FALSE)</f>
        <v>15</v>
      </c>
      <c r="K117" s="96">
        <f t="shared" si="8"/>
        <v>4.1736227045075123E-3</v>
      </c>
      <c r="L117" s="297" t="s">
        <v>706</v>
      </c>
      <c r="M117" s="133">
        <f t="shared" si="10"/>
        <v>0</v>
      </c>
      <c r="N117" s="412">
        <v>-2.3369565217391308E-2</v>
      </c>
      <c r="O117" s="412">
        <v>-5.0713153724247229E-2</v>
      </c>
    </row>
    <row r="118" spans="1:15" s="298" customFormat="1" x14ac:dyDescent="0.2">
      <c r="A118" s="273" t="s">
        <v>707</v>
      </c>
      <c r="B118" s="273" t="s">
        <v>708</v>
      </c>
      <c r="C118" s="273" t="s">
        <v>689</v>
      </c>
      <c r="D118" s="273" t="s">
        <v>690</v>
      </c>
      <c r="E118" s="291">
        <f>VLOOKUP(A118,T6_CCGBFI_201415!$A:$AF,5,FALSE)+VLOOKUP(A118,T6_CCGBFI_201415!$A:$AF,6,FALSE)+VLOOKUP(A118,T6_CCGBFI_201415!$A:$AF,7,FALSE)+VLOOKUP(A118,T6_CCGBFI_201415!$A:$AF,8,FALSE)</f>
        <v>3401</v>
      </c>
      <c r="F118" s="294">
        <f>VLOOKUP($A118,T6_CCGBFI_201415!$A:$AF,9,FALSE)+VLOOKUP($A118,T6_CCGBFI_201415!$A:$AF,13,FALSE)+VLOOKUP($A118,T6_CCGBFI_201415!$A:$AF,17,FALSE)+VLOOKUP($A118,T6_CCGBFI_201415!$A:$AF,21,FALSE)</f>
        <v>1204</v>
      </c>
      <c r="G118" s="295">
        <f>VLOOKUP($A118,T6_CCGBFI_201415!$A:$AF,10,FALSE)+VLOOKUP($A118,T6_CCGBFI_201415!$A:$AF,14,FALSE)+VLOOKUP($A118,T6_CCGBFI_201415!$A:$AF,18,FALSE)+VLOOKUP($A118,T6_CCGBFI_201415!$A:$AF,22,FALSE)</f>
        <v>2192</v>
      </c>
      <c r="H118" s="94">
        <f t="shared" si="9"/>
        <v>0.64451631872978532</v>
      </c>
      <c r="I118" s="95" t="str">
        <f t="shared" si="7"/>
        <v>62.8% - 66.0%</v>
      </c>
      <c r="J118" s="296">
        <f>VLOOKUP($A118,T6_CCGBFI_201415!$A:$AF,25,FALSE)+VLOOKUP($A118,T6_CCGBFI_201415!$A:$AF,27,FALSE)+VLOOKUP($A118,T6_CCGBFI_201415!$A:$AF,29,FALSE)+VLOOKUP($A118,T6_CCGBFI_201415!$A:$AF,31,FALSE)</f>
        <v>5</v>
      </c>
      <c r="K118" s="96">
        <f t="shared" si="8"/>
        <v>1.4701558365186711E-3</v>
      </c>
      <c r="L118" s="297" t="s">
        <v>709</v>
      </c>
      <c r="M118" s="133">
        <f t="shared" si="10"/>
        <v>0</v>
      </c>
      <c r="N118" s="412">
        <v>-8.4548104956267967E-3</v>
      </c>
      <c r="O118" s="412">
        <v>-2.7730131503716393E-2</v>
      </c>
    </row>
    <row r="119" spans="1:15" s="298" customFormat="1" x14ac:dyDescent="0.2">
      <c r="A119" s="273" t="s">
        <v>710</v>
      </c>
      <c r="B119" s="273" t="s">
        <v>711</v>
      </c>
      <c r="C119" s="273" t="s">
        <v>712</v>
      </c>
      <c r="D119" s="273" t="s">
        <v>713</v>
      </c>
      <c r="E119" s="291">
        <f>VLOOKUP(A119,T6_CCGBFI_201415!$A:$AF,5,FALSE)+VLOOKUP(A119,T6_CCGBFI_201415!$A:$AF,6,FALSE)+VLOOKUP(A119,T6_CCGBFI_201415!$A:$AF,7,FALSE)+VLOOKUP(A119,T6_CCGBFI_201415!$A:$AF,8,FALSE)</f>
        <v>1110</v>
      </c>
      <c r="F119" s="294">
        <f>VLOOKUP($A119,T6_CCGBFI_201415!$A:$AF,9,FALSE)+VLOOKUP($A119,T6_CCGBFI_201415!$A:$AF,13,FALSE)+VLOOKUP($A119,T6_CCGBFI_201415!$A:$AF,17,FALSE)+VLOOKUP($A119,T6_CCGBFI_201415!$A:$AF,21,FALSE)</f>
        <v>347</v>
      </c>
      <c r="G119" s="295">
        <f>VLOOKUP($A119,T6_CCGBFI_201415!$A:$AF,10,FALSE)+VLOOKUP($A119,T6_CCGBFI_201415!$A:$AF,14,FALSE)+VLOOKUP($A119,T6_CCGBFI_201415!$A:$AF,18,FALSE)+VLOOKUP($A119,T6_CCGBFI_201415!$A:$AF,22,FALSE)</f>
        <v>755</v>
      </c>
      <c r="H119" s="94">
        <f t="shared" si="9"/>
        <v>0.68018018018018023</v>
      </c>
      <c r="I119" s="95" t="str">
        <f t="shared" si="7"/>
        <v>65.2% - 70.7%</v>
      </c>
      <c r="J119" s="296">
        <f>VLOOKUP($A119,T6_CCGBFI_201415!$A:$AF,25,FALSE)+VLOOKUP($A119,T6_CCGBFI_201415!$A:$AF,27,FALSE)+VLOOKUP($A119,T6_CCGBFI_201415!$A:$AF,29,FALSE)+VLOOKUP($A119,T6_CCGBFI_201415!$A:$AF,31,FALSE)</f>
        <v>8</v>
      </c>
      <c r="K119" s="96">
        <f t="shared" si="8"/>
        <v>7.2072072072072073E-3</v>
      </c>
      <c r="L119" s="297" t="s">
        <v>714</v>
      </c>
      <c r="M119" s="133">
        <f t="shared" si="10"/>
        <v>0</v>
      </c>
      <c r="N119" s="412">
        <v>-8.9285714285713969E-3</v>
      </c>
      <c r="O119" s="412">
        <v>-6.801007556675065E-2</v>
      </c>
    </row>
    <row r="120" spans="1:15" s="298" customFormat="1" x14ac:dyDescent="0.2">
      <c r="A120" s="273" t="s">
        <v>715</v>
      </c>
      <c r="B120" s="273" t="s">
        <v>716</v>
      </c>
      <c r="C120" s="273" t="s">
        <v>712</v>
      </c>
      <c r="D120" s="273" t="s">
        <v>713</v>
      </c>
      <c r="E120" s="291">
        <f>VLOOKUP(A120,T6_CCGBFI_201415!$A:$AF,5,FALSE)+VLOOKUP(A120,T6_CCGBFI_201415!$A:$AF,6,FALSE)+VLOOKUP(A120,T6_CCGBFI_201415!$A:$AF,7,FALSE)+VLOOKUP(A120,T6_CCGBFI_201415!$A:$AF,8,FALSE)</f>
        <v>1005</v>
      </c>
      <c r="F120" s="294">
        <f>VLOOKUP($A120,T6_CCGBFI_201415!$A:$AF,9,FALSE)+VLOOKUP($A120,T6_CCGBFI_201415!$A:$AF,13,FALSE)+VLOOKUP($A120,T6_CCGBFI_201415!$A:$AF,17,FALSE)+VLOOKUP($A120,T6_CCGBFI_201415!$A:$AF,21,FALSE)</f>
        <v>360</v>
      </c>
      <c r="G120" s="295">
        <f>VLOOKUP($A120,T6_CCGBFI_201415!$A:$AF,10,FALSE)+VLOOKUP($A120,T6_CCGBFI_201415!$A:$AF,14,FALSE)+VLOOKUP($A120,T6_CCGBFI_201415!$A:$AF,18,FALSE)+VLOOKUP($A120,T6_CCGBFI_201415!$A:$AF,22,FALSE)</f>
        <v>640</v>
      </c>
      <c r="H120" s="94"/>
      <c r="I120" s="95" t="str">
        <f t="shared" si="7"/>
        <v/>
      </c>
      <c r="J120" s="296">
        <f>VLOOKUP($A120,T6_CCGBFI_201415!$A:$AF,25,FALSE)+VLOOKUP($A120,T6_CCGBFI_201415!$A:$AF,27,FALSE)+VLOOKUP($A120,T6_CCGBFI_201415!$A:$AF,29,FALSE)+VLOOKUP($A120,T6_CCGBFI_201415!$A:$AF,31,FALSE)</f>
        <v>5</v>
      </c>
      <c r="K120" s="96"/>
      <c r="L120" s="297" t="s">
        <v>717</v>
      </c>
      <c r="M120" s="133">
        <f t="shared" si="10"/>
        <v>1</v>
      </c>
      <c r="N120" s="412">
        <v>-0.14540816326530615</v>
      </c>
      <c r="O120" s="412">
        <v>-0.23165137614678899</v>
      </c>
    </row>
    <row r="121" spans="1:15" s="298" customFormat="1" x14ac:dyDescent="0.2">
      <c r="A121" s="273" t="s">
        <v>718</v>
      </c>
      <c r="B121" s="273" t="s">
        <v>719</v>
      </c>
      <c r="C121" s="273" t="s">
        <v>712</v>
      </c>
      <c r="D121" s="273" t="s">
        <v>713</v>
      </c>
      <c r="E121" s="291">
        <f>VLOOKUP(A121,T6_CCGBFI_201415!$A:$AF,5,FALSE)+VLOOKUP(A121,T6_CCGBFI_201415!$A:$AF,6,FALSE)+VLOOKUP(A121,T6_CCGBFI_201415!$A:$AF,7,FALSE)+VLOOKUP(A121,T6_CCGBFI_201415!$A:$AF,8,FALSE)</f>
        <v>2192</v>
      </c>
      <c r="F121" s="294">
        <f>VLOOKUP($A121,T6_CCGBFI_201415!$A:$AF,9,FALSE)+VLOOKUP($A121,T6_CCGBFI_201415!$A:$AF,13,FALSE)+VLOOKUP($A121,T6_CCGBFI_201415!$A:$AF,17,FALSE)+VLOOKUP($A121,T6_CCGBFI_201415!$A:$AF,21,FALSE)</f>
        <v>757</v>
      </c>
      <c r="G121" s="295">
        <f>VLOOKUP($A121,T6_CCGBFI_201415!$A:$AF,10,FALSE)+VLOOKUP($A121,T6_CCGBFI_201415!$A:$AF,14,FALSE)+VLOOKUP($A121,T6_CCGBFI_201415!$A:$AF,18,FALSE)+VLOOKUP($A121,T6_CCGBFI_201415!$A:$AF,22,FALSE)</f>
        <v>1379</v>
      </c>
      <c r="H121" s="94">
        <f t="shared" si="9"/>
        <v>0.62910583941605835</v>
      </c>
      <c r="I121" s="95" t="str">
        <f t="shared" si="7"/>
        <v>60.9% - 64.9%</v>
      </c>
      <c r="J121" s="296">
        <f>VLOOKUP($A121,T6_CCGBFI_201415!$A:$AF,25,FALSE)+VLOOKUP($A121,T6_CCGBFI_201415!$A:$AF,27,FALSE)+VLOOKUP($A121,T6_CCGBFI_201415!$A:$AF,29,FALSE)+VLOOKUP($A121,T6_CCGBFI_201415!$A:$AF,31,FALSE)</f>
        <v>56</v>
      </c>
      <c r="K121" s="96">
        <f t="shared" si="8"/>
        <v>2.5547445255474453E-2</v>
      </c>
      <c r="L121" s="297" t="s">
        <v>720</v>
      </c>
      <c r="M121" s="133">
        <f t="shared" si="10"/>
        <v>0</v>
      </c>
      <c r="N121" s="412">
        <v>-6.6439522998296474E-2</v>
      </c>
      <c r="O121" s="412">
        <v>-0.10785510785510788</v>
      </c>
    </row>
    <row r="122" spans="1:15" s="298" customFormat="1" x14ac:dyDescent="0.2">
      <c r="A122" s="273" t="s">
        <v>721</v>
      </c>
      <c r="B122" s="273" t="s">
        <v>722</v>
      </c>
      <c r="C122" s="273" t="s">
        <v>712</v>
      </c>
      <c r="D122" s="273" t="s">
        <v>713</v>
      </c>
      <c r="E122" s="291">
        <f>VLOOKUP(A122,T6_CCGBFI_201415!$A:$AF,5,FALSE)+VLOOKUP(A122,T6_CCGBFI_201415!$A:$AF,6,FALSE)+VLOOKUP(A122,T6_CCGBFI_201415!$A:$AF,7,FALSE)+VLOOKUP(A122,T6_CCGBFI_201415!$A:$AF,8,FALSE)</f>
        <v>1276</v>
      </c>
      <c r="F122" s="294">
        <f>VLOOKUP($A122,T6_CCGBFI_201415!$A:$AF,9,FALSE)+VLOOKUP($A122,T6_CCGBFI_201415!$A:$AF,13,FALSE)+VLOOKUP($A122,T6_CCGBFI_201415!$A:$AF,17,FALSE)+VLOOKUP($A122,T6_CCGBFI_201415!$A:$AF,21,FALSE)</f>
        <v>387</v>
      </c>
      <c r="G122" s="295">
        <f>VLOOKUP($A122,T6_CCGBFI_201415!$A:$AF,10,FALSE)+VLOOKUP($A122,T6_CCGBFI_201415!$A:$AF,14,FALSE)+VLOOKUP($A122,T6_CCGBFI_201415!$A:$AF,18,FALSE)+VLOOKUP($A122,T6_CCGBFI_201415!$A:$AF,22,FALSE)</f>
        <v>779</v>
      </c>
      <c r="H122" s="94"/>
      <c r="I122" s="95" t="str">
        <f t="shared" si="7"/>
        <v/>
      </c>
      <c r="J122" s="296">
        <f>VLOOKUP($A122,T6_CCGBFI_201415!$A:$AF,25,FALSE)+VLOOKUP($A122,T6_CCGBFI_201415!$A:$AF,27,FALSE)+VLOOKUP($A122,T6_CCGBFI_201415!$A:$AF,29,FALSE)+VLOOKUP($A122,T6_CCGBFI_201415!$A:$AF,31,FALSE)</f>
        <v>110</v>
      </c>
      <c r="K122" s="96">
        <f t="shared" si="8"/>
        <v>8.6206896551724144E-2</v>
      </c>
      <c r="L122" s="297" t="s">
        <v>723</v>
      </c>
      <c r="M122" s="133">
        <f t="shared" si="10"/>
        <v>0</v>
      </c>
      <c r="N122" s="412">
        <v>7.7702702702702631E-2</v>
      </c>
      <c r="O122" s="412">
        <v>-1.9969278033794113E-2</v>
      </c>
    </row>
    <row r="123" spans="1:15" s="298" customFormat="1" x14ac:dyDescent="0.2">
      <c r="A123" s="273" t="s">
        <v>724</v>
      </c>
      <c r="B123" s="273" t="s">
        <v>725</v>
      </c>
      <c r="C123" s="273" t="s">
        <v>712</v>
      </c>
      <c r="D123" s="273" t="s">
        <v>713</v>
      </c>
      <c r="E123" s="291">
        <f>VLOOKUP(A123,T6_CCGBFI_201415!$A:$AF,5,FALSE)+VLOOKUP(A123,T6_CCGBFI_201415!$A:$AF,6,FALSE)+VLOOKUP(A123,T6_CCGBFI_201415!$A:$AF,7,FALSE)+VLOOKUP(A123,T6_CCGBFI_201415!$A:$AF,8,FALSE)</f>
        <v>2633</v>
      </c>
      <c r="F123" s="294">
        <f>VLOOKUP($A123,T6_CCGBFI_201415!$A:$AF,9,FALSE)+VLOOKUP($A123,T6_CCGBFI_201415!$A:$AF,13,FALSE)+VLOOKUP($A123,T6_CCGBFI_201415!$A:$AF,17,FALSE)+VLOOKUP($A123,T6_CCGBFI_201415!$A:$AF,21,FALSE)</f>
        <v>516</v>
      </c>
      <c r="G123" s="295">
        <f>VLOOKUP($A123,T6_CCGBFI_201415!$A:$AF,10,FALSE)+VLOOKUP($A123,T6_CCGBFI_201415!$A:$AF,14,FALSE)+VLOOKUP($A123,T6_CCGBFI_201415!$A:$AF,18,FALSE)+VLOOKUP($A123,T6_CCGBFI_201415!$A:$AF,22,FALSE)</f>
        <v>2114</v>
      </c>
      <c r="H123" s="94">
        <f t="shared" si="9"/>
        <v>0.80288644132168629</v>
      </c>
      <c r="I123" s="95" t="str">
        <f t="shared" si="7"/>
        <v>78.7% - 81.8%</v>
      </c>
      <c r="J123" s="296">
        <f>VLOOKUP($A123,T6_CCGBFI_201415!$A:$AF,25,FALSE)+VLOOKUP($A123,T6_CCGBFI_201415!$A:$AF,27,FALSE)+VLOOKUP($A123,T6_CCGBFI_201415!$A:$AF,29,FALSE)+VLOOKUP($A123,T6_CCGBFI_201415!$A:$AF,31,FALSE)</f>
        <v>3</v>
      </c>
      <c r="K123" s="96">
        <f t="shared" si="8"/>
        <v>1.1393847322445879E-3</v>
      </c>
      <c r="L123" s="297" t="s">
        <v>726</v>
      </c>
      <c r="M123" s="133">
        <f t="shared" si="10"/>
        <v>0</v>
      </c>
      <c r="N123" s="412">
        <v>8.7567121024370032E-2</v>
      </c>
      <c r="O123" s="412">
        <v>-1.5168752370117167E-3</v>
      </c>
    </row>
    <row r="124" spans="1:15" s="298" customFormat="1" x14ac:dyDescent="0.2">
      <c r="A124" s="273" t="s">
        <v>727</v>
      </c>
      <c r="B124" s="273" t="s">
        <v>728</v>
      </c>
      <c r="C124" s="273" t="s">
        <v>712</v>
      </c>
      <c r="D124" s="273" t="s">
        <v>713</v>
      </c>
      <c r="E124" s="291">
        <f>VLOOKUP(A124,T6_CCGBFI_201415!$A:$AF,5,FALSE)+VLOOKUP(A124,T6_CCGBFI_201415!$A:$AF,6,FALSE)+VLOOKUP(A124,T6_CCGBFI_201415!$A:$AF,7,FALSE)+VLOOKUP(A124,T6_CCGBFI_201415!$A:$AF,8,FALSE)</f>
        <v>4243</v>
      </c>
      <c r="F124" s="294">
        <f>VLOOKUP($A124,T6_CCGBFI_201415!$A:$AF,9,FALSE)+VLOOKUP($A124,T6_CCGBFI_201415!$A:$AF,13,FALSE)+VLOOKUP($A124,T6_CCGBFI_201415!$A:$AF,17,FALSE)+VLOOKUP($A124,T6_CCGBFI_201415!$A:$AF,21,FALSE)</f>
        <v>1179</v>
      </c>
      <c r="G124" s="295">
        <f>VLOOKUP($A124,T6_CCGBFI_201415!$A:$AF,10,FALSE)+VLOOKUP($A124,T6_CCGBFI_201415!$A:$AF,14,FALSE)+VLOOKUP($A124,T6_CCGBFI_201415!$A:$AF,18,FALSE)+VLOOKUP($A124,T6_CCGBFI_201415!$A:$AF,22,FALSE)</f>
        <v>3018</v>
      </c>
      <c r="H124" s="94">
        <f t="shared" si="9"/>
        <v>0.7112891821824181</v>
      </c>
      <c r="I124" s="95" t="str">
        <f t="shared" si="7"/>
        <v>69.7% - 72.5%</v>
      </c>
      <c r="J124" s="296">
        <f>VLOOKUP($A124,T6_CCGBFI_201415!$A:$AF,25,FALSE)+VLOOKUP($A124,T6_CCGBFI_201415!$A:$AF,27,FALSE)+VLOOKUP($A124,T6_CCGBFI_201415!$A:$AF,29,FALSE)+VLOOKUP($A124,T6_CCGBFI_201415!$A:$AF,31,FALSE)</f>
        <v>46</v>
      </c>
      <c r="K124" s="96">
        <f t="shared" si="8"/>
        <v>1.0841385811925524E-2</v>
      </c>
      <c r="L124" s="297" t="s">
        <v>729</v>
      </c>
      <c r="M124" s="133">
        <f t="shared" si="10"/>
        <v>0</v>
      </c>
      <c r="N124" s="412">
        <v>-3.2887009631196173E-3</v>
      </c>
      <c r="O124" s="412">
        <v>-2.8617216117216127E-2</v>
      </c>
    </row>
    <row r="125" spans="1:15" s="298" customFormat="1" x14ac:dyDescent="0.2">
      <c r="A125" s="273" t="s">
        <v>730</v>
      </c>
      <c r="B125" s="273" t="s">
        <v>731</v>
      </c>
      <c r="C125" s="273" t="s">
        <v>712</v>
      </c>
      <c r="D125" s="273" t="s">
        <v>713</v>
      </c>
      <c r="E125" s="291">
        <f>VLOOKUP(A125,T6_CCGBFI_201415!$A:$AF,5,FALSE)+VLOOKUP(A125,T6_CCGBFI_201415!$A:$AF,6,FALSE)+VLOOKUP(A125,T6_CCGBFI_201415!$A:$AF,7,FALSE)+VLOOKUP(A125,T6_CCGBFI_201415!$A:$AF,8,FALSE)</f>
        <v>1626</v>
      </c>
      <c r="F125" s="294">
        <f>VLOOKUP($A125,T6_CCGBFI_201415!$A:$AF,9,FALSE)+VLOOKUP($A125,T6_CCGBFI_201415!$A:$AF,13,FALSE)+VLOOKUP($A125,T6_CCGBFI_201415!$A:$AF,17,FALSE)+VLOOKUP($A125,T6_CCGBFI_201415!$A:$AF,21,FALSE)</f>
        <v>480</v>
      </c>
      <c r="G125" s="295">
        <f>VLOOKUP($A125,T6_CCGBFI_201415!$A:$AF,10,FALSE)+VLOOKUP($A125,T6_CCGBFI_201415!$A:$AF,14,FALSE)+VLOOKUP($A125,T6_CCGBFI_201415!$A:$AF,18,FALSE)+VLOOKUP($A125,T6_CCGBFI_201415!$A:$AF,22,FALSE)</f>
        <v>1134</v>
      </c>
      <c r="H125" s="94">
        <f t="shared" si="9"/>
        <v>0.69741697416974169</v>
      </c>
      <c r="I125" s="95" t="str">
        <f t="shared" si="7"/>
        <v>67.5% - 71.9%</v>
      </c>
      <c r="J125" s="296">
        <f>VLOOKUP($A125,T6_CCGBFI_201415!$A:$AF,25,FALSE)+VLOOKUP($A125,T6_CCGBFI_201415!$A:$AF,27,FALSE)+VLOOKUP($A125,T6_CCGBFI_201415!$A:$AF,29,FALSE)+VLOOKUP($A125,T6_CCGBFI_201415!$A:$AF,31,FALSE)</f>
        <v>12</v>
      </c>
      <c r="K125" s="96">
        <f t="shared" si="8"/>
        <v>7.3800738007380072E-3</v>
      </c>
      <c r="L125" s="297" t="s">
        <v>732</v>
      </c>
      <c r="M125" s="133">
        <f t="shared" si="10"/>
        <v>0</v>
      </c>
      <c r="N125" s="412">
        <v>-1.5142337976983611E-2</v>
      </c>
      <c r="O125" s="412">
        <v>-5.2447552447552392E-2</v>
      </c>
    </row>
    <row r="126" spans="1:15" s="298" customFormat="1" x14ac:dyDescent="0.2">
      <c r="A126" s="273" t="s">
        <v>733</v>
      </c>
      <c r="B126" s="273" t="s">
        <v>734</v>
      </c>
      <c r="C126" s="273" t="s">
        <v>712</v>
      </c>
      <c r="D126" s="273" t="s">
        <v>713</v>
      </c>
      <c r="E126" s="291">
        <f>VLOOKUP(A126,T6_CCGBFI_201415!$A:$AF,5,FALSE)+VLOOKUP(A126,T6_CCGBFI_201415!$A:$AF,6,FALSE)+VLOOKUP(A126,T6_CCGBFI_201415!$A:$AF,7,FALSE)+VLOOKUP(A126,T6_CCGBFI_201415!$A:$AF,8,FALSE)</f>
        <v>1006</v>
      </c>
      <c r="F126" s="294">
        <f>VLOOKUP($A126,T6_CCGBFI_201415!$A:$AF,9,FALSE)+VLOOKUP($A126,T6_CCGBFI_201415!$A:$AF,13,FALSE)+VLOOKUP($A126,T6_CCGBFI_201415!$A:$AF,17,FALSE)+VLOOKUP($A126,T6_CCGBFI_201415!$A:$AF,21,FALSE)</f>
        <v>222</v>
      </c>
      <c r="G126" s="295">
        <f>VLOOKUP($A126,T6_CCGBFI_201415!$A:$AF,10,FALSE)+VLOOKUP($A126,T6_CCGBFI_201415!$A:$AF,14,FALSE)+VLOOKUP($A126,T6_CCGBFI_201415!$A:$AF,18,FALSE)+VLOOKUP($A126,T6_CCGBFI_201415!$A:$AF,22,FALSE)</f>
        <v>775</v>
      </c>
      <c r="H126" s="94"/>
      <c r="I126" s="95" t="str">
        <f t="shared" si="7"/>
        <v/>
      </c>
      <c r="J126" s="296">
        <f>VLOOKUP($A126,T6_CCGBFI_201415!$A:$AF,25,FALSE)+VLOOKUP($A126,T6_CCGBFI_201415!$A:$AF,27,FALSE)+VLOOKUP($A126,T6_CCGBFI_201415!$A:$AF,29,FALSE)+VLOOKUP($A126,T6_CCGBFI_201415!$A:$AF,31,FALSE)</f>
        <v>9</v>
      </c>
      <c r="K126" s="96"/>
      <c r="L126" s="297" t="s">
        <v>735</v>
      </c>
      <c r="M126" s="133">
        <f t="shared" si="10"/>
        <v>1</v>
      </c>
      <c r="N126" s="412">
        <v>-0.16996699669966997</v>
      </c>
      <c r="O126" s="412">
        <v>-0.19712689545091777</v>
      </c>
    </row>
    <row r="127" spans="1:15" s="298" customFormat="1" x14ac:dyDescent="0.2">
      <c r="A127" s="273" t="s">
        <v>736</v>
      </c>
      <c r="B127" s="273" t="s">
        <v>737</v>
      </c>
      <c r="C127" s="273" t="s">
        <v>712</v>
      </c>
      <c r="D127" s="273" t="s">
        <v>713</v>
      </c>
      <c r="E127" s="291">
        <f>VLOOKUP(A127,T6_CCGBFI_201415!$A:$AF,5,FALSE)+VLOOKUP(A127,T6_CCGBFI_201415!$A:$AF,6,FALSE)+VLOOKUP(A127,T6_CCGBFI_201415!$A:$AF,7,FALSE)+VLOOKUP(A127,T6_CCGBFI_201415!$A:$AF,8,FALSE)</f>
        <v>1079</v>
      </c>
      <c r="F127" s="294">
        <f>VLOOKUP($A127,T6_CCGBFI_201415!$A:$AF,9,FALSE)+VLOOKUP($A127,T6_CCGBFI_201415!$A:$AF,13,FALSE)+VLOOKUP($A127,T6_CCGBFI_201415!$A:$AF,17,FALSE)+VLOOKUP($A127,T6_CCGBFI_201415!$A:$AF,21,FALSE)</f>
        <v>160</v>
      </c>
      <c r="G127" s="295">
        <f>VLOOKUP($A127,T6_CCGBFI_201415!$A:$AF,10,FALSE)+VLOOKUP($A127,T6_CCGBFI_201415!$A:$AF,14,FALSE)+VLOOKUP($A127,T6_CCGBFI_201415!$A:$AF,18,FALSE)+VLOOKUP($A127,T6_CCGBFI_201415!$A:$AF,22,FALSE)</f>
        <v>912</v>
      </c>
      <c r="H127" s="94">
        <f t="shared" si="9"/>
        <v>0.84522706209453202</v>
      </c>
      <c r="I127" s="95" t="str">
        <f t="shared" si="7"/>
        <v>82.2% - 86.6%</v>
      </c>
      <c r="J127" s="296">
        <f>VLOOKUP($A127,T6_CCGBFI_201415!$A:$AF,25,FALSE)+VLOOKUP($A127,T6_CCGBFI_201415!$A:$AF,27,FALSE)+VLOOKUP($A127,T6_CCGBFI_201415!$A:$AF,29,FALSE)+VLOOKUP($A127,T6_CCGBFI_201415!$A:$AF,31,FALSE)</f>
        <v>7</v>
      </c>
      <c r="K127" s="96">
        <f t="shared" si="8"/>
        <v>6.4874884151992582E-3</v>
      </c>
      <c r="L127" s="297" t="s">
        <v>738</v>
      </c>
      <c r="M127" s="133">
        <f t="shared" si="10"/>
        <v>0</v>
      </c>
      <c r="N127" s="412">
        <v>5.5917986952469523E-3</v>
      </c>
      <c r="O127" s="412">
        <v>9.2764378478671361E-4</v>
      </c>
    </row>
    <row r="128" spans="1:15" s="298" customFormat="1" x14ac:dyDescent="0.2">
      <c r="A128" s="273" t="s">
        <v>739</v>
      </c>
      <c r="B128" s="273" t="s">
        <v>740</v>
      </c>
      <c r="C128" s="273" t="s">
        <v>712</v>
      </c>
      <c r="D128" s="273" t="s">
        <v>713</v>
      </c>
      <c r="E128" s="291">
        <f>VLOOKUP(A128,T6_CCGBFI_201415!$A:$AF,5,FALSE)+VLOOKUP(A128,T6_CCGBFI_201415!$A:$AF,6,FALSE)+VLOOKUP(A128,T6_CCGBFI_201415!$A:$AF,7,FALSE)+VLOOKUP(A128,T6_CCGBFI_201415!$A:$AF,8,FALSE)</f>
        <v>5923</v>
      </c>
      <c r="F128" s="294">
        <f>VLOOKUP($A128,T6_CCGBFI_201415!$A:$AF,9,FALSE)+VLOOKUP($A128,T6_CCGBFI_201415!$A:$AF,13,FALSE)+VLOOKUP($A128,T6_CCGBFI_201415!$A:$AF,17,FALSE)+VLOOKUP($A128,T6_CCGBFI_201415!$A:$AF,21,FALSE)</f>
        <v>1702</v>
      </c>
      <c r="G128" s="295">
        <f>VLOOKUP($A128,T6_CCGBFI_201415!$A:$AF,10,FALSE)+VLOOKUP($A128,T6_CCGBFI_201415!$A:$AF,14,FALSE)+VLOOKUP($A128,T6_CCGBFI_201415!$A:$AF,18,FALSE)+VLOOKUP($A128,T6_CCGBFI_201415!$A:$AF,22,FALSE)</f>
        <v>4212</v>
      </c>
      <c r="H128" s="94">
        <f t="shared" si="9"/>
        <v>0.7111261185210197</v>
      </c>
      <c r="I128" s="95" t="str">
        <f t="shared" si="7"/>
        <v>69.9% - 72.3%</v>
      </c>
      <c r="J128" s="296">
        <f>VLOOKUP($A128,T6_CCGBFI_201415!$A:$AF,25,FALSE)+VLOOKUP($A128,T6_CCGBFI_201415!$A:$AF,27,FALSE)+VLOOKUP($A128,T6_CCGBFI_201415!$A:$AF,29,FALSE)+VLOOKUP($A128,T6_CCGBFI_201415!$A:$AF,31,FALSE)</f>
        <v>9</v>
      </c>
      <c r="K128" s="96">
        <f t="shared" si="8"/>
        <v>1.5195002532500423E-3</v>
      </c>
      <c r="L128" s="297" t="s">
        <v>741</v>
      </c>
      <c r="M128" s="133">
        <f t="shared" si="10"/>
        <v>0</v>
      </c>
      <c r="N128" s="412">
        <v>-1.676626826029215E-2</v>
      </c>
      <c r="O128" s="412">
        <v>-8.4119375289933518E-2</v>
      </c>
    </row>
    <row r="129" spans="1:15" s="298" customFormat="1" x14ac:dyDescent="0.2">
      <c r="A129" s="273" t="s">
        <v>742</v>
      </c>
      <c r="B129" s="273" t="s">
        <v>743</v>
      </c>
      <c r="C129" s="273" t="s">
        <v>744</v>
      </c>
      <c r="D129" s="273" t="s">
        <v>745</v>
      </c>
      <c r="E129" s="291">
        <f>VLOOKUP(A129,T6_CCGBFI_201415!$A:$AF,5,FALSE)+VLOOKUP(A129,T6_CCGBFI_201415!$A:$AF,6,FALSE)+VLOOKUP(A129,T6_CCGBFI_201415!$A:$AF,7,FALSE)+VLOOKUP(A129,T6_CCGBFI_201415!$A:$AF,8,FALSE)</f>
        <v>8346</v>
      </c>
      <c r="F129" s="294">
        <f>VLOOKUP($A129,T6_CCGBFI_201415!$A:$AF,9,FALSE)+VLOOKUP($A129,T6_CCGBFI_201415!$A:$AF,13,FALSE)+VLOOKUP($A129,T6_CCGBFI_201415!$A:$AF,17,FALSE)+VLOOKUP($A129,T6_CCGBFI_201415!$A:$AF,21,FALSE)</f>
        <v>1725</v>
      </c>
      <c r="G129" s="295">
        <f>VLOOKUP($A129,T6_CCGBFI_201415!$A:$AF,10,FALSE)+VLOOKUP($A129,T6_CCGBFI_201415!$A:$AF,14,FALSE)+VLOOKUP($A129,T6_CCGBFI_201415!$A:$AF,18,FALSE)+VLOOKUP($A129,T6_CCGBFI_201415!$A:$AF,22,FALSE)</f>
        <v>6506</v>
      </c>
      <c r="H129" s="94"/>
      <c r="I129" s="95" t="str">
        <f t="shared" si="7"/>
        <v/>
      </c>
      <c r="J129" s="296">
        <f>VLOOKUP($A129,T6_CCGBFI_201415!$A:$AF,25,FALSE)+VLOOKUP($A129,T6_CCGBFI_201415!$A:$AF,27,FALSE)+VLOOKUP($A129,T6_CCGBFI_201415!$A:$AF,29,FALSE)+VLOOKUP($A129,T6_CCGBFI_201415!$A:$AF,31,FALSE)</f>
        <v>115</v>
      </c>
      <c r="K129" s="96"/>
      <c r="L129" s="297" t="s">
        <v>746</v>
      </c>
      <c r="M129" s="133">
        <f t="shared" si="10"/>
        <v>1</v>
      </c>
      <c r="N129" s="412">
        <v>-0.2207282913165266</v>
      </c>
      <c r="O129" s="412">
        <v>-0.25315436241610734</v>
      </c>
    </row>
    <row r="130" spans="1:15" s="298" customFormat="1" x14ac:dyDescent="0.2">
      <c r="A130" s="273" t="s">
        <v>747</v>
      </c>
      <c r="B130" s="273" t="s">
        <v>748</v>
      </c>
      <c r="C130" s="273" t="s">
        <v>744</v>
      </c>
      <c r="D130" s="273" t="s">
        <v>745</v>
      </c>
      <c r="E130" s="291">
        <f>VLOOKUP(A130,T6_CCGBFI_201415!$A:$AF,5,FALSE)+VLOOKUP(A130,T6_CCGBFI_201415!$A:$AF,6,FALSE)+VLOOKUP(A130,T6_CCGBFI_201415!$A:$AF,7,FALSE)+VLOOKUP(A130,T6_CCGBFI_201415!$A:$AF,8,FALSE)</f>
        <v>2277</v>
      </c>
      <c r="F130" s="294">
        <f>VLOOKUP($A130,T6_CCGBFI_201415!$A:$AF,9,FALSE)+VLOOKUP($A130,T6_CCGBFI_201415!$A:$AF,13,FALSE)+VLOOKUP($A130,T6_CCGBFI_201415!$A:$AF,17,FALSE)+VLOOKUP($A130,T6_CCGBFI_201415!$A:$AF,21,FALSE)</f>
        <v>620</v>
      </c>
      <c r="G130" s="295">
        <f>VLOOKUP($A130,T6_CCGBFI_201415!$A:$AF,10,FALSE)+VLOOKUP($A130,T6_CCGBFI_201415!$A:$AF,14,FALSE)+VLOOKUP($A130,T6_CCGBFI_201415!$A:$AF,18,FALSE)+VLOOKUP($A130,T6_CCGBFI_201415!$A:$AF,22,FALSE)</f>
        <v>1645</v>
      </c>
      <c r="H130" s="94">
        <f t="shared" si="9"/>
        <v>0.72244180939833114</v>
      </c>
      <c r="I130" s="95" t="str">
        <f t="shared" si="7"/>
        <v>70.4% - 74.0%</v>
      </c>
      <c r="J130" s="296">
        <f>VLOOKUP($A130,T6_CCGBFI_201415!$A:$AF,25,FALSE)+VLOOKUP($A130,T6_CCGBFI_201415!$A:$AF,27,FALSE)+VLOOKUP($A130,T6_CCGBFI_201415!$A:$AF,29,FALSE)+VLOOKUP($A130,T6_CCGBFI_201415!$A:$AF,31,FALSE)</f>
        <v>12</v>
      </c>
      <c r="K130" s="96">
        <f t="shared" si="8"/>
        <v>5.270092226613966E-3</v>
      </c>
      <c r="L130" s="297" t="s">
        <v>749</v>
      </c>
      <c r="M130" s="133">
        <f t="shared" si="10"/>
        <v>0</v>
      </c>
      <c r="N130" s="412">
        <v>-4.3725404459991069E-3</v>
      </c>
      <c r="O130" s="412">
        <v>-5.2039966694421347E-2</v>
      </c>
    </row>
    <row r="131" spans="1:15" s="298" customFormat="1" x14ac:dyDescent="0.2">
      <c r="A131" s="273" t="s">
        <v>750</v>
      </c>
      <c r="B131" s="273" t="s">
        <v>751</v>
      </c>
      <c r="C131" s="273" t="s">
        <v>744</v>
      </c>
      <c r="D131" s="273" t="s">
        <v>745</v>
      </c>
      <c r="E131" s="291">
        <f>VLOOKUP(A131,T6_CCGBFI_201415!$A:$AF,5,FALSE)+VLOOKUP(A131,T6_CCGBFI_201415!$A:$AF,6,FALSE)+VLOOKUP(A131,T6_CCGBFI_201415!$A:$AF,7,FALSE)+VLOOKUP(A131,T6_CCGBFI_201415!$A:$AF,8,FALSE)</f>
        <v>4055</v>
      </c>
      <c r="F131" s="294">
        <f>VLOOKUP($A131,T6_CCGBFI_201415!$A:$AF,9,FALSE)+VLOOKUP($A131,T6_CCGBFI_201415!$A:$AF,13,FALSE)+VLOOKUP($A131,T6_CCGBFI_201415!$A:$AF,17,FALSE)+VLOOKUP($A131,T6_CCGBFI_201415!$A:$AF,21,FALSE)</f>
        <v>887</v>
      </c>
      <c r="G131" s="295">
        <f>VLOOKUP($A131,T6_CCGBFI_201415!$A:$AF,10,FALSE)+VLOOKUP($A131,T6_CCGBFI_201415!$A:$AF,14,FALSE)+VLOOKUP($A131,T6_CCGBFI_201415!$A:$AF,18,FALSE)+VLOOKUP($A131,T6_CCGBFI_201415!$A:$AF,22,FALSE)</f>
        <v>3142</v>
      </c>
      <c r="H131" s="94">
        <f t="shared" si="9"/>
        <v>0.77484586929716404</v>
      </c>
      <c r="I131" s="95" t="str">
        <f t="shared" si="7"/>
        <v>76.2% - 78.7%</v>
      </c>
      <c r="J131" s="296">
        <f>VLOOKUP($A131,T6_CCGBFI_201415!$A:$AF,25,FALSE)+VLOOKUP($A131,T6_CCGBFI_201415!$A:$AF,27,FALSE)+VLOOKUP($A131,T6_CCGBFI_201415!$A:$AF,29,FALSE)+VLOOKUP($A131,T6_CCGBFI_201415!$A:$AF,31,FALSE)</f>
        <v>26</v>
      </c>
      <c r="K131" s="96">
        <f t="shared" si="8"/>
        <v>6.4118372379778051E-3</v>
      </c>
      <c r="L131" s="297" t="s">
        <v>752</v>
      </c>
      <c r="M131" s="133">
        <f t="shared" si="10"/>
        <v>0</v>
      </c>
      <c r="N131" s="412">
        <v>1.4003500875218844E-2</v>
      </c>
      <c r="O131" s="412">
        <v>-5.8072009291521454E-2</v>
      </c>
    </row>
    <row r="132" spans="1:15" s="298" customFormat="1" x14ac:dyDescent="0.2">
      <c r="A132" s="273" t="s">
        <v>753</v>
      </c>
      <c r="B132" s="273" t="s">
        <v>754</v>
      </c>
      <c r="C132" s="273" t="s">
        <v>744</v>
      </c>
      <c r="D132" s="273" t="s">
        <v>745</v>
      </c>
      <c r="E132" s="291">
        <f>VLOOKUP(A132,T6_CCGBFI_201415!$A:$AF,5,FALSE)+VLOOKUP(A132,T6_CCGBFI_201415!$A:$AF,6,FALSE)+VLOOKUP(A132,T6_CCGBFI_201415!$A:$AF,7,FALSE)+VLOOKUP(A132,T6_CCGBFI_201415!$A:$AF,8,FALSE)</f>
        <v>1315</v>
      </c>
      <c r="F132" s="294">
        <f>VLOOKUP($A132,T6_CCGBFI_201415!$A:$AF,9,FALSE)+VLOOKUP($A132,T6_CCGBFI_201415!$A:$AF,13,FALSE)+VLOOKUP($A132,T6_CCGBFI_201415!$A:$AF,17,FALSE)+VLOOKUP($A132,T6_CCGBFI_201415!$A:$AF,21,FALSE)</f>
        <v>227</v>
      </c>
      <c r="G132" s="295">
        <f>VLOOKUP($A132,T6_CCGBFI_201415!$A:$AF,10,FALSE)+VLOOKUP($A132,T6_CCGBFI_201415!$A:$AF,14,FALSE)+VLOOKUP($A132,T6_CCGBFI_201415!$A:$AF,18,FALSE)+VLOOKUP($A132,T6_CCGBFI_201415!$A:$AF,22,FALSE)</f>
        <v>1084</v>
      </c>
      <c r="H132" s="94">
        <f t="shared" si="9"/>
        <v>0.82433460076045628</v>
      </c>
      <c r="I132" s="95" t="str">
        <f t="shared" si="7"/>
        <v>80.3% - 84.4%</v>
      </c>
      <c r="J132" s="296">
        <f>VLOOKUP($A132,T6_CCGBFI_201415!$A:$AF,25,FALSE)+VLOOKUP($A132,T6_CCGBFI_201415!$A:$AF,27,FALSE)+VLOOKUP($A132,T6_CCGBFI_201415!$A:$AF,29,FALSE)+VLOOKUP($A132,T6_CCGBFI_201415!$A:$AF,31,FALSE)</f>
        <v>4</v>
      </c>
      <c r="K132" s="96">
        <f t="shared" si="8"/>
        <v>3.041825095057034E-3</v>
      </c>
      <c r="L132" s="297" t="s">
        <v>755</v>
      </c>
      <c r="M132" s="133">
        <f t="shared" si="10"/>
        <v>0</v>
      </c>
      <c r="N132" s="412">
        <v>-4.2940320232896623E-2</v>
      </c>
      <c r="O132" s="412">
        <v>-7.9776067179846089E-2</v>
      </c>
    </row>
    <row r="133" spans="1:15" s="298" customFormat="1" x14ac:dyDescent="0.2">
      <c r="A133" s="273" t="s">
        <v>756</v>
      </c>
      <c r="B133" s="273" t="s">
        <v>757</v>
      </c>
      <c r="C133" s="273" t="s">
        <v>744</v>
      </c>
      <c r="D133" s="273" t="s">
        <v>745</v>
      </c>
      <c r="E133" s="291">
        <f>VLOOKUP(A133,T6_CCGBFI_201415!$A:$AF,5,FALSE)+VLOOKUP(A133,T6_CCGBFI_201415!$A:$AF,6,FALSE)+VLOOKUP(A133,T6_CCGBFI_201415!$A:$AF,7,FALSE)+VLOOKUP(A133,T6_CCGBFI_201415!$A:$AF,8,FALSE)</f>
        <v>2327</v>
      </c>
      <c r="F133" s="294">
        <f>VLOOKUP($A133,T6_CCGBFI_201415!$A:$AF,9,FALSE)+VLOOKUP($A133,T6_CCGBFI_201415!$A:$AF,13,FALSE)+VLOOKUP($A133,T6_CCGBFI_201415!$A:$AF,17,FALSE)+VLOOKUP($A133,T6_CCGBFI_201415!$A:$AF,21,FALSE)</f>
        <v>448</v>
      </c>
      <c r="G133" s="295">
        <f>VLOOKUP($A133,T6_CCGBFI_201415!$A:$AF,10,FALSE)+VLOOKUP($A133,T6_CCGBFI_201415!$A:$AF,14,FALSE)+VLOOKUP($A133,T6_CCGBFI_201415!$A:$AF,18,FALSE)+VLOOKUP($A133,T6_CCGBFI_201415!$A:$AF,22,FALSE)</f>
        <v>1879</v>
      </c>
      <c r="H133" s="94">
        <f t="shared" si="9"/>
        <v>0.807477438762355</v>
      </c>
      <c r="I133" s="95" t="str">
        <f t="shared" si="7"/>
        <v>79.1% - 82.3%</v>
      </c>
      <c r="J133" s="296">
        <f>VLOOKUP($A133,T6_CCGBFI_201415!$A:$AF,25,FALSE)+VLOOKUP($A133,T6_CCGBFI_201415!$A:$AF,27,FALSE)+VLOOKUP($A133,T6_CCGBFI_201415!$A:$AF,29,FALSE)+VLOOKUP($A133,T6_CCGBFI_201415!$A:$AF,31,FALSE)</f>
        <v>0</v>
      </c>
      <c r="K133" s="96">
        <f t="shared" si="8"/>
        <v>0</v>
      </c>
      <c r="L133" s="297" t="s">
        <v>758</v>
      </c>
      <c r="M133" s="133">
        <f t="shared" si="10"/>
        <v>0</v>
      </c>
      <c r="N133" s="412">
        <v>-3.8527397260273988E-3</v>
      </c>
      <c r="O133" s="412">
        <v>-9.2079594225516925E-2</v>
      </c>
    </row>
    <row r="134" spans="1:15" s="298" customFormat="1" x14ac:dyDescent="0.2">
      <c r="A134" s="273" t="s">
        <v>759</v>
      </c>
      <c r="B134" s="273" t="s">
        <v>760</v>
      </c>
      <c r="C134" s="273" t="s">
        <v>744</v>
      </c>
      <c r="D134" s="273" t="s">
        <v>745</v>
      </c>
      <c r="E134" s="291">
        <f>VLOOKUP(A134,T6_CCGBFI_201415!$A:$AF,5,FALSE)+VLOOKUP(A134,T6_CCGBFI_201415!$A:$AF,6,FALSE)+VLOOKUP(A134,T6_CCGBFI_201415!$A:$AF,7,FALSE)+VLOOKUP(A134,T6_CCGBFI_201415!$A:$AF,8,FALSE)</f>
        <v>2332</v>
      </c>
      <c r="F134" s="294">
        <f>VLOOKUP($A134,T6_CCGBFI_201415!$A:$AF,9,FALSE)+VLOOKUP($A134,T6_CCGBFI_201415!$A:$AF,13,FALSE)+VLOOKUP($A134,T6_CCGBFI_201415!$A:$AF,17,FALSE)+VLOOKUP($A134,T6_CCGBFI_201415!$A:$AF,21,FALSE)</f>
        <v>453</v>
      </c>
      <c r="G134" s="295">
        <f>VLOOKUP($A134,T6_CCGBFI_201415!$A:$AF,10,FALSE)+VLOOKUP($A134,T6_CCGBFI_201415!$A:$AF,14,FALSE)+VLOOKUP($A134,T6_CCGBFI_201415!$A:$AF,18,FALSE)+VLOOKUP($A134,T6_CCGBFI_201415!$A:$AF,22,FALSE)</f>
        <v>1879</v>
      </c>
      <c r="H134" s="94">
        <f t="shared" si="9"/>
        <v>0.80574614065180106</v>
      </c>
      <c r="I134" s="95" t="str">
        <f t="shared" si="7"/>
        <v>78.9% - 82.1%</v>
      </c>
      <c r="J134" s="296">
        <f>VLOOKUP($A134,T6_CCGBFI_201415!$A:$AF,25,FALSE)+VLOOKUP($A134,T6_CCGBFI_201415!$A:$AF,27,FALSE)+VLOOKUP($A134,T6_CCGBFI_201415!$A:$AF,29,FALSE)+VLOOKUP($A134,T6_CCGBFI_201415!$A:$AF,31,FALSE)</f>
        <v>0</v>
      </c>
      <c r="K134" s="96">
        <f t="shared" si="8"/>
        <v>0</v>
      </c>
      <c r="L134" s="297" t="s">
        <v>761</v>
      </c>
      <c r="M134" s="133">
        <f t="shared" si="10"/>
        <v>0</v>
      </c>
      <c r="N134" s="412">
        <v>-4.5826513911620292E-2</v>
      </c>
      <c r="O134" s="412">
        <v>-8.3693516699410608E-2</v>
      </c>
    </row>
    <row r="135" spans="1:15" s="298" customFormat="1" x14ac:dyDescent="0.2">
      <c r="A135" s="273" t="s">
        <v>762</v>
      </c>
      <c r="B135" s="273" t="s">
        <v>763</v>
      </c>
      <c r="C135" s="273" t="s">
        <v>744</v>
      </c>
      <c r="D135" s="273" t="s">
        <v>745</v>
      </c>
      <c r="E135" s="291">
        <f>VLOOKUP(A135,T6_CCGBFI_201415!$A:$AF,5,FALSE)+VLOOKUP(A135,T6_CCGBFI_201415!$A:$AF,6,FALSE)+VLOOKUP(A135,T6_CCGBFI_201415!$A:$AF,7,FALSE)+VLOOKUP(A135,T6_CCGBFI_201415!$A:$AF,8,FALSE)</f>
        <v>1617</v>
      </c>
      <c r="F135" s="294">
        <f>VLOOKUP($A135,T6_CCGBFI_201415!$A:$AF,9,FALSE)+VLOOKUP($A135,T6_CCGBFI_201415!$A:$AF,13,FALSE)+VLOOKUP($A135,T6_CCGBFI_201415!$A:$AF,17,FALSE)+VLOOKUP($A135,T6_CCGBFI_201415!$A:$AF,21,FALSE)</f>
        <v>479</v>
      </c>
      <c r="G135" s="295">
        <f>VLOOKUP($A135,T6_CCGBFI_201415!$A:$AF,10,FALSE)+VLOOKUP($A135,T6_CCGBFI_201415!$A:$AF,14,FALSE)+VLOOKUP($A135,T6_CCGBFI_201415!$A:$AF,18,FALSE)+VLOOKUP($A135,T6_CCGBFI_201415!$A:$AF,22,FALSE)</f>
        <v>1115</v>
      </c>
      <c r="H135" s="94">
        <f t="shared" si="9"/>
        <v>0.68954854669140386</v>
      </c>
      <c r="I135" s="95" t="str">
        <f t="shared" si="7"/>
        <v>66.7% - 71.2%</v>
      </c>
      <c r="J135" s="296">
        <f>VLOOKUP($A135,T6_CCGBFI_201415!$A:$AF,25,FALSE)+VLOOKUP($A135,T6_CCGBFI_201415!$A:$AF,27,FALSE)+VLOOKUP($A135,T6_CCGBFI_201415!$A:$AF,29,FALSE)+VLOOKUP($A135,T6_CCGBFI_201415!$A:$AF,31,FALSE)</f>
        <v>23</v>
      </c>
      <c r="K135" s="96">
        <f t="shared" si="8"/>
        <v>1.4223871366728509E-2</v>
      </c>
      <c r="L135" s="297" t="s">
        <v>764</v>
      </c>
      <c r="M135" s="133">
        <f t="shared" si="10"/>
        <v>0</v>
      </c>
      <c r="N135" s="412">
        <v>-9.7152428810720282E-2</v>
      </c>
      <c r="O135" s="412">
        <v>-0.10564159292035402</v>
      </c>
    </row>
    <row r="136" spans="1:15" s="298" customFormat="1" x14ac:dyDescent="0.2">
      <c r="A136" s="273" t="s">
        <v>765</v>
      </c>
      <c r="B136" s="273" t="s">
        <v>766</v>
      </c>
      <c r="C136" s="273" t="s">
        <v>744</v>
      </c>
      <c r="D136" s="273" t="s">
        <v>745</v>
      </c>
      <c r="E136" s="291">
        <f>VLOOKUP(A136,T6_CCGBFI_201415!$A:$AF,5,FALSE)+VLOOKUP(A136,T6_CCGBFI_201415!$A:$AF,6,FALSE)+VLOOKUP(A136,T6_CCGBFI_201415!$A:$AF,7,FALSE)+VLOOKUP(A136,T6_CCGBFI_201415!$A:$AF,8,FALSE)</f>
        <v>2117</v>
      </c>
      <c r="F136" s="294">
        <f>VLOOKUP($A136,T6_CCGBFI_201415!$A:$AF,9,FALSE)+VLOOKUP($A136,T6_CCGBFI_201415!$A:$AF,13,FALSE)+VLOOKUP($A136,T6_CCGBFI_201415!$A:$AF,17,FALSE)+VLOOKUP($A136,T6_CCGBFI_201415!$A:$AF,21,FALSE)</f>
        <v>509</v>
      </c>
      <c r="G136" s="295">
        <f>VLOOKUP($A136,T6_CCGBFI_201415!$A:$AF,10,FALSE)+VLOOKUP($A136,T6_CCGBFI_201415!$A:$AF,14,FALSE)+VLOOKUP($A136,T6_CCGBFI_201415!$A:$AF,18,FALSE)+VLOOKUP($A136,T6_CCGBFI_201415!$A:$AF,22,FALSE)</f>
        <v>1605</v>
      </c>
      <c r="H136" s="94">
        <f t="shared" si="9"/>
        <v>0.7581483230987246</v>
      </c>
      <c r="I136" s="95" t="str">
        <f t="shared" si="7"/>
        <v>73.9% - 77.6%</v>
      </c>
      <c r="J136" s="296">
        <f>VLOOKUP($A136,T6_CCGBFI_201415!$A:$AF,25,FALSE)+VLOOKUP($A136,T6_CCGBFI_201415!$A:$AF,27,FALSE)+VLOOKUP($A136,T6_CCGBFI_201415!$A:$AF,29,FALSE)+VLOOKUP($A136,T6_CCGBFI_201415!$A:$AF,31,FALSE)</f>
        <v>3</v>
      </c>
      <c r="K136" s="96">
        <f t="shared" si="8"/>
        <v>1.4170996693434106E-3</v>
      </c>
      <c r="L136" s="297" t="s">
        <v>767</v>
      </c>
      <c r="M136" s="133">
        <f t="shared" si="10"/>
        <v>0</v>
      </c>
      <c r="N136" s="412">
        <v>-2.9344337459880743E-2</v>
      </c>
      <c r="O136" s="412">
        <v>-8.9462365591397863E-2</v>
      </c>
    </row>
    <row r="137" spans="1:15" s="298" customFormat="1" x14ac:dyDescent="0.2">
      <c r="A137" s="273" t="s">
        <v>768</v>
      </c>
      <c r="B137" s="273" t="s">
        <v>769</v>
      </c>
      <c r="C137" s="273" t="s">
        <v>770</v>
      </c>
      <c r="D137" s="273" t="s">
        <v>771</v>
      </c>
      <c r="E137" s="291">
        <f>VLOOKUP(A137,T6_CCGBFI_201415!$A:$AF,5,FALSE)+VLOOKUP(A137,T6_CCGBFI_201415!$A:$AF,6,FALSE)+VLOOKUP(A137,T6_CCGBFI_201415!$A:$AF,7,FALSE)+VLOOKUP(A137,T6_CCGBFI_201415!$A:$AF,8,FALSE)</f>
        <v>3229</v>
      </c>
      <c r="F137" s="294">
        <f>VLOOKUP($A137,T6_CCGBFI_201415!$A:$AF,9,FALSE)+VLOOKUP($A137,T6_CCGBFI_201415!$A:$AF,13,FALSE)+VLOOKUP($A137,T6_CCGBFI_201415!$A:$AF,17,FALSE)+VLOOKUP($A137,T6_CCGBFI_201415!$A:$AF,21,FALSE)</f>
        <v>911</v>
      </c>
      <c r="G137" s="295">
        <f>VLOOKUP($A137,T6_CCGBFI_201415!$A:$AF,10,FALSE)+VLOOKUP($A137,T6_CCGBFI_201415!$A:$AF,14,FALSE)+VLOOKUP($A137,T6_CCGBFI_201415!$A:$AF,18,FALSE)+VLOOKUP($A137,T6_CCGBFI_201415!$A:$AF,22,FALSE)</f>
        <v>2309</v>
      </c>
      <c r="H137" s="94">
        <f t="shared" si="9"/>
        <v>0.71508206875193558</v>
      </c>
      <c r="I137" s="95" t="str">
        <f t="shared" si="7"/>
        <v>69.9% - 73.0%</v>
      </c>
      <c r="J137" s="296">
        <f>VLOOKUP($A137,T6_CCGBFI_201415!$A:$AF,25,FALSE)+VLOOKUP($A137,T6_CCGBFI_201415!$A:$AF,27,FALSE)+VLOOKUP($A137,T6_CCGBFI_201415!$A:$AF,29,FALSE)+VLOOKUP($A137,T6_CCGBFI_201415!$A:$AF,31,FALSE)</f>
        <v>9</v>
      </c>
      <c r="K137" s="96">
        <f t="shared" si="8"/>
        <v>2.7872406317745431E-3</v>
      </c>
      <c r="L137" s="297" t="s">
        <v>772</v>
      </c>
      <c r="M137" s="133">
        <f t="shared" si="10"/>
        <v>0</v>
      </c>
      <c r="N137" s="412">
        <v>9.6935584740462932E-3</v>
      </c>
      <c r="O137" s="412">
        <v>-1.0723039215686292E-2</v>
      </c>
    </row>
    <row r="138" spans="1:15" s="298" customFormat="1" x14ac:dyDescent="0.2">
      <c r="A138" s="273" t="s">
        <v>773</v>
      </c>
      <c r="B138" s="273" t="s">
        <v>774</v>
      </c>
      <c r="C138" s="273" t="s">
        <v>770</v>
      </c>
      <c r="D138" s="273" t="s">
        <v>771</v>
      </c>
      <c r="E138" s="291">
        <f>VLOOKUP(A138,T6_CCGBFI_201415!$A:$AF,5,FALSE)+VLOOKUP(A138,T6_CCGBFI_201415!$A:$AF,6,FALSE)+VLOOKUP(A138,T6_CCGBFI_201415!$A:$AF,7,FALSE)+VLOOKUP(A138,T6_CCGBFI_201415!$A:$AF,8,FALSE)</f>
        <v>1601</v>
      </c>
      <c r="F138" s="294">
        <f>VLOOKUP($A138,T6_CCGBFI_201415!$A:$AF,9,FALSE)+VLOOKUP($A138,T6_CCGBFI_201415!$A:$AF,13,FALSE)+VLOOKUP($A138,T6_CCGBFI_201415!$A:$AF,17,FALSE)+VLOOKUP($A138,T6_CCGBFI_201415!$A:$AF,21,FALSE)</f>
        <v>399</v>
      </c>
      <c r="G138" s="295">
        <f>VLOOKUP($A138,T6_CCGBFI_201415!$A:$AF,10,FALSE)+VLOOKUP($A138,T6_CCGBFI_201415!$A:$AF,14,FALSE)+VLOOKUP($A138,T6_CCGBFI_201415!$A:$AF,18,FALSE)+VLOOKUP($A138,T6_CCGBFI_201415!$A:$AF,22,FALSE)</f>
        <v>1198</v>
      </c>
      <c r="H138" s="94">
        <f t="shared" si="9"/>
        <v>0.74828232354778268</v>
      </c>
      <c r="I138" s="95" t="str">
        <f t="shared" si="7"/>
        <v>72.6% - 76.9%</v>
      </c>
      <c r="J138" s="296">
        <f>VLOOKUP($A138,T6_CCGBFI_201415!$A:$AF,25,FALSE)+VLOOKUP($A138,T6_CCGBFI_201415!$A:$AF,27,FALSE)+VLOOKUP($A138,T6_CCGBFI_201415!$A:$AF,29,FALSE)+VLOOKUP($A138,T6_CCGBFI_201415!$A:$AF,31,FALSE)</f>
        <v>4</v>
      </c>
      <c r="K138" s="96">
        <f t="shared" si="8"/>
        <v>2.4984384759525295E-3</v>
      </c>
      <c r="L138" s="297" t="s">
        <v>775</v>
      </c>
      <c r="M138" s="133">
        <f t="shared" si="10"/>
        <v>0</v>
      </c>
      <c r="N138" s="412">
        <v>7.7388963660834476E-2</v>
      </c>
      <c r="O138" s="412">
        <v>5.0219711236660913E-3</v>
      </c>
    </row>
    <row r="139" spans="1:15" s="298" customFormat="1" x14ac:dyDescent="0.2">
      <c r="A139" s="273" t="s">
        <v>776</v>
      </c>
      <c r="B139" s="273" t="s">
        <v>777</v>
      </c>
      <c r="C139" s="273" t="s">
        <v>770</v>
      </c>
      <c r="D139" s="273" t="s">
        <v>771</v>
      </c>
      <c r="E139" s="291">
        <f>VLOOKUP(A139,T6_CCGBFI_201415!$A:$AF,5,FALSE)+VLOOKUP(A139,T6_CCGBFI_201415!$A:$AF,6,FALSE)+VLOOKUP(A139,T6_CCGBFI_201415!$A:$AF,7,FALSE)+VLOOKUP(A139,T6_CCGBFI_201415!$A:$AF,8,FALSE)</f>
        <v>3997</v>
      </c>
      <c r="F139" s="294">
        <f>VLOOKUP($A139,T6_CCGBFI_201415!$A:$AF,9,FALSE)+VLOOKUP($A139,T6_CCGBFI_201415!$A:$AF,13,FALSE)+VLOOKUP($A139,T6_CCGBFI_201415!$A:$AF,17,FALSE)+VLOOKUP($A139,T6_CCGBFI_201415!$A:$AF,21,FALSE)</f>
        <v>893</v>
      </c>
      <c r="G139" s="295">
        <f>VLOOKUP($A139,T6_CCGBFI_201415!$A:$AF,10,FALSE)+VLOOKUP($A139,T6_CCGBFI_201415!$A:$AF,14,FALSE)+VLOOKUP($A139,T6_CCGBFI_201415!$A:$AF,18,FALSE)+VLOOKUP($A139,T6_CCGBFI_201415!$A:$AF,22,FALSE)</f>
        <v>3002</v>
      </c>
      <c r="H139" s="94">
        <f t="shared" si="9"/>
        <v>0.75106329747310485</v>
      </c>
      <c r="I139" s="95" t="str">
        <f t="shared" ref="I139:I202" si="11">IF(ISNUMBER(H139),TEXT(((2*G139)+(1.96^2)-(1.96*((1.96^2)+(4*G139*(100%-H139)))^0.5))/(2*(E139+(1.96^2))),"0.0%")&amp;" - "&amp;TEXT(((2*G139)+(1.96^2)+(1.96*((1.96^2)+(4*G139*(100%-H139)))^0.5))/(2*(E139+(1.96^2))),"0.0%"),"")</f>
        <v>73.7% - 76.4%</v>
      </c>
      <c r="J139" s="296">
        <f>VLOOKUP($A139,T6_CCGBFI_201415!$A:$AF,25,FALSE)+VLOOKUP($A139,T6_CCGBFI_201415!$A:$AF,27,FALSE)+VLOOKUP($A139,T6_CCGBFI_201415!$A:$AF,29,FALSE)+VLOOKUP($A139,T6_CCGBFI_201415!$A:$AF,31,FALSE)</f>
        <v>102</v>
      </c>
      <c r="K139" s="96">
        <f t="shared" si="8"/>
        <v>2.5519139354515889E-2</v>
      </c>
      <c r="L139" s="297" t="s">
        <v>778</v>
      </c>
      <c r="M139" s="133">
        <f t="shared" si="10"/>
        <v>0</v>
      </c>
      <c r="N139" s="412">
        <v>-5.9686645113156134E-3</v>
      </c>
      <c r="O139" s="412">
        <v>-6.4810481984089896E-2</v>
      </c>
    </row>
    <row r="140" spans="1:15" s="298" customFormat="1" x14ac:dyDescent="0.2">
      <c r="A140" s="273" t="s">
        <v>779</v>
      </c>
      <c r="B140" s="273" t="s">
        <v>780</v>
      </c>
      <c r="C140" s="273" t="s">
        <v>770</v>
      </c>
      <c r="D140" s="273" t="s">
        <v>771</v>
      </c>
      <c r="E140" s="291">
        <f>VLOOKUP(A140,T6_CCGBFI_201415!$A:$AF,5,FALSE)+VLOOKUP(A140,T6_CCGBFI_201415!$A:$AF,6,FALSE)+VLOOKUP(A140,T6_CCGBFI_201415!$A:$AF,7,FALSE)+VLOOKUP(A140,T6_CCGBFI_201415!$A:$AF,8,FALSE)</f>
        <v>3486</v>
      </c>
      <c r="F140" s="294">
        <f>VLOOKUP($A140,T6_CCGBFI_201415!$A:$AF,9,FALSE)+VLOOKUP($A140,T6_CCGBFI_201415!$A:$AF,13,FALSE)+VLOOKUP($A140,T6_CCGBFI_201415!$A:$AF,17,FALSE)+VLOOKUP($A140,T6_CCGBFI_201415!$A:$AF,21,FALSE)</f>
        <v>800</v>
      </c>
      <c r="G140" s="295">
        <f>VLOOKUP($A140,T6_CCGBFI_201415!$A:$AF,10,FALSE)+VLOOKUP($A140,T6_CCGBFI_201415!$A:$AF,14,FALSE)+VLOOKUP($A140,T6_CCGBFI_201415!$A:$AF,18,FALSE)+VLOOKUP($A140,T6_CCGBFI_201415!$A:$AF,22,FALSE)</f>
        <v>2660</v>
      </c>
      <c r="H140" s="94">
        <f t="shared" si="9"/>
        <v>0.76305220883534142</v>
      </c>
      <c r="I140" s="95" t="str">
        <f t="shared" si="11"/>
        <v>74.9% - 77.7%</v>
      </c>
      <c r="J140" s="296">
        <f>VLOOKUP($A140,T6_CCGBFI_201415!$A:$AF,25,FALSE)+VLOOKUP($A140,T6_CCGBFI_201415!$A:$AF,27,FALSE)+VLOOKUP($A140,T6_CCGBFI_201415!$A:$AF,29,FALSE)+VLOOKUP($A140,T6_CCGBFI_201415!$A:$AF,31,FALSE)</f>
        <v>26</v>
      </c>
      <c r="K140" s="96">
        <f t="shared" ref="K140:K203" si="12">J140/E140</f>
        <v>7.4584050487664947E-3</v>
      </c>
      <c r="L140" s="297" t="s">
        <v>781</v>
      </c>
      <c r="M140" s="133">
        <f t="shared" si="10"/>
        <v>0</v>
      </c>
      <c r="N140" s="412">
        <v>-7.1204784961549361E-3</v>
      </c>
      <c r="O140" s="412">
        <v>-4.961832061068705E-2</v>
      </c>
    </row>
    <row r="141" spans="1:15" s="298" customFormat="1" x14ac:dyDescent="0.2">
      <c r="A141" s="273" t="s">
        <v>782</v>
      </c>
      <c r="B141" s="273" t="s">
        <v>783</v>
      </c>
      <c r="C141" s="273" t="s">
        <v>770</v>
      </c>
      <c r="D141" s="273" t="s">
        <v>771</v>
      </c>
      <c r="E141" s="291">
        <f>VLOOKUP(A141,T6_CCGBFI_201415!$A:$AF,5,FALSE)+VLOOKUP(A141,T6_CCGBFI_201415!$A:$AF,6,FALSE)+VLOOKUP(A141,T6_CCGBFI_201415!$A:$AF,7,FALSE)+VLOOKUP(A141,T6_CCGBFI_201415!$A:$AF,8,FALSE)</f>
        <v>1915</v>
      </c>
      <c r="F141" s="294">
        <f>VLOOKUP($A141,T6_CCGBFI_201415!$A:$AF,9,FALSE)+VLOOKUP($A141,T6_CCGBFI_201415!$A:$AF,13,FALSE)+VLOOKUP($A141,T6_CCGBFI_201415!$A:$AF,17,FALSE)+VLOOKUP($A141,T6_CCGBFI_201415!$A:$AF,21,FALSE)</f>
        <v>373</v>
      </c>
      <c r="G141" s="295">
        <f>VLOOKUP($A141,T6_CCGBFI_201415!$A:$AF,10,FALSE)+VLOOKUP($A141,T6_CCGBFI_201415!$A:$AF,14,FALSE)+VLOOKUP($A141,T6_CCGBFI_201415!$A:$AF,18,FALSE)+VLOOKUP($A141,T6_CCGBFI_201415!$A:$AF,22,FALSE)</f>
        <v>1535</v>
      </c>
      <c r="H141" s="94"/>
      <c r="I141" s="95" t="str">
        <f t="shared" si="11"/>
        <v/>
      </c>
      <c r="J141" s="296">
        <f>VLOOKUP($A141,T6_CCGBFI_201415!$A:$AF,25,FALSE)+VLOOKUP($A141,T6_CCGBFI_201415!$A:$AF,27,FALSE)+VLOOKUP($A141,T6_CCGBFI_201415!$A:$AF,29,FALSE)+VLOOKUP($A141,T6_CCGBFI_201415!$A:$AF,31,FALSE)</f>
        <v>7</v>
      </c>
      <c r="K141" s="96"/>
      <c r="L141" s="297" t="s">
        <v>784</v>
      </c>
      <c r="M141" s="133">
        <f t="shared" si="10"/>
        <v>1</v>
      </c>
      <c r="N141" s="412">
        <v>-0.13777577667717245</v>
      </c>
      <c r="O141" s="412">
        <v>-0.17421302285467877</v>
      </c>
    </row>
    <row r="142" spans="1:15" s="298" customFormat="1" x14ac:dyDescent="0.2">
      <c r="A142" s="273" t="s">
        <v>785</v>
      </c>
      <c r="B142" s="273" t="s">
        <v>786</v>
      </c>
      <c r="C142" s="273" t="s">
        <v>770</v>
      </c>
      <c r="D142" s="273" t="s">
        <v>771</v>
      </c>
      <c r="E142" s="291">
        <f>VLOOKUP(A142,T6_CCGBFI_201415!$A:$AF,5,FALSE)+VLOOKUP(A142,T6_CCGBFI_201415!$A:$AF,6,FALSE)+VLOOKUP(A142,T6_CCGBFI_201415!$A:$AF,7,FALSE)+VLOOKUP(A142,T6_CCGBFI_201415!$A:$AF,8,FALSE)</f>
        <v>2130</v>
      </c>
      <c r="F142" s="294">
        <f>VLOOKUP($A142,T6_CCGBFI_201415!$A:$AF,9,FALSE)+VLOOKUP($A142,T6_CCGBFI_201415!$A:$AF,13,FALSE)+VLOOKUP($A142,T6_CCGBFI_201415!$A:$AF,17,FALSE)+VLOOKUP($A142,T6_CCGBFI_201415!$A:$AF,21,FALSE)</f>
        <v>583</v>
      </c>
      <c r="G142" s="295">
        <f>VLOOKUP($A142,T6_CCGBFI_201415!$A:$AF,10,FALSE)+VLOOKUP($A142,T6_CCGBFI_201415!$A:$AF,14,FALSE)+VLOOKUP($A142,T6_CCGBFI_201415!$A:$AF,18,FALSE)+VLOOKUP($A142,T6_CCGBFI_201415!$A:$AF,22,FALSE)</f>
        <v>1516</v>
      </c>
      <c r="H142" s="94">
        <f t="shared" si="9"/>
        <v>0.71173708920187795</v>
      </c>
      <c r="I142" s="95" t="str">
        <f t="shared" si="11"/>
        <v>69.2% - 73.1%</v>
      </c>
      <c r="J142" s="296">
        <f>VLOOKUP($A142,T6_CCGBFI_201415!$A:$AF,25,FALSE)+VLOOKUP($A142,T6_CCGBFI_201415!$A:$AF,27,FALSE)+VLOOKUP($A142,T6_CCGBFI_201415!$A:$AF,29,FALSE)+VLOOKUP($A142,T6_CCGBFI_201415!$A:$AF,31,FALSE)</f>
        <v>31</v>
      </c>
      <c r="K142" s="96">
        <f t="shared" si="12"/>
        <v>1.4553990610328639E-2</v>
      </c>
      <c r="L142" s="297" t="s">
        <v>787</v>
      </c>
      <c r="M142" s="133">
        <f t="shared" si="10"/>
        <v>0</v>
      </c>
      <c r="N142" s="412">
        <v>-7.3913043478260887E-2</v>
      </c>
      <c r="O142" s="412">
        <v>-0.12597455888387366</v>
      </c>
    </row>
    <row r="143" spans="1:15" s="298" customFormat="1" x14ac:dyDescent="0.2">
      <c r="A143" s="273" t="s">
        <v>788</v>
      </c>
      <c r="B143" s="273" t="s">
        <v>789</v>
      </c>
      <c r="C143" s="273" t="s">
        <v>770</v>
      </c>
      <c r="D143" s="273" t="s">
        <v>771</v>
      </c>
      <c r="E143" s="291">
        <f>VLOOKUP(A143,T6_CCGBFI_201415!$A:$AF,5,FALSE)+VLOOKUP(A143,T6_CCGBFI_201415!$A:$AF,6,FALSE)+VLOOKUP(A143,T6_CCGBFI_201415!$A:$AF,7,FALSE)+VLOOKUP(A143,T6_CCGBFI_201415!$A:$AF,8,FALSE)</f>
        <v>3247</v>
      </c>
      <c r="F143" s="294">
        <f>VLOOKUP($A143,T6_CCGBFI_201415!$A:$AF,9,FALSE)+VLOOKUP($A143,T6_CCGBFI_201415!$A:$AF,13,FALSE)+VLOOKUP($A143,T6_CCGBFI_201415!$A:$AF,17,FALSE)+VLOOKUP($A143,T6_CCGBFI_201415!$A:$AF,21,FALSE)</f>
        <v>671</v>
      </c>
      <c r="G143" s="295">
        <f>VLOOKUP($A143,T6_CCGBFI_201415!$A:$AF,10,FALSE)+VLOOKUP($A143,T6_CCGBFI_201415!$A:$AF,14,FALSE)+VLOOKUP($A143,T6_CCGBFI_201415!$A:$AF,18,FALSE)+VLOOKUP($A143,T6_CCGBFI_201415!$A:$AF,22,FALSE)</f>
        <v>2451</v>
      </c>
      <c r="H143" s="94">
        <f t="shared" si="9"/>
        <v>0.75485063135201724</v>
      </c>
      <c r="I143" s="95" t="str">
        <f t="shared" si="11"/>
        <v>74.0% - 76.9%</v>
      </c>
      <c r="J143" s="296">
        <f>VLOOKUP($A143,T6_CCGBFI_201415!$A:$AF,25,FALSE)+VLOOKUP($A143,T6_CCGBFI_201415!$A:$AF,27,FALSE)+VLOOKUP($A143,T6_CCGBFI_201415!$A:$AF,29,FALSE)+VLOOKUP($A143,T6_CCGBFI_201415!$A:$AF,31,FALSE)</f>
        <v>125</v>
      </c>
      <c r="K143" s="96">
        <f t="shared" si="12"/>
        <v>3.8497074222359103E-2</v>
      </c>
      <c r="L143" s="297" t="s">
        <v>790</v>
      </c>
      <c r="M143" s="133">
        <f t="shared" si="10"/>
        <v>0</v>
      </c>
      <c r="N143" s="412">
        <v>-7.5981787137165635E-2</v>
      </c>
      <c r="O143" s="412">
        <v>-0.14372362869198307</v>
      </c>
    </row>
    <row r="144" spans="1:15" s="298" customFormat="1" x14ac:dyDescent="0.2">
      <c r="A144" s="273" t="s">
        <v>791</v>
      </c>
      <c r="B144" s="273" t="s">
        <v>792</v>
      </c>
      <c r="C144" s="273" t="s">
        <v>793</v>
      </c>
      <c r="D144" s="273" t="s">
        <v>794</v>
      </c>
      <c r="E144" s="291">
        <f>VLOOKUP(A144,T6_CCGBFI_201415!$A:$AF,5,FALSE)+VLOOKUP(A144,T6_CCGBFI_201415!$A:$AF,6,FALSE)+VLOOKUP(A144,T6_CCGBFI_201415!$A:$AF,7,FALSE)+VLOOKUP(A144,T6_CCGBFI_201415!$A:$AF,8,FALSE)</f>
        <v>5380</v>
      </c>
      <c r="F144" s="294">
        <f>VLOOKUP($A144,T6_CCGBFI_201415!$A:$AF,9,FALSE)+VLOOKUP($A144,T6_CCGBFI_201415!$A:$AF,13,FALSE)+VLOOKUP($A144,T6_CCGBFI_201415!$A:$AF,17,FALSE)+VLOOKUP($A144,T6_CCGBFI_201415!$A:$AF,21,FALSE)</f>
        <v>1167</v>
      </c>
      <c r="G144" s="295">
        <f>VLOOKUP($A144,T6_CCGBFI_201415!$A:$AF,10,FALSE)+VLOOKUP($A144,T6_CCGBFI_201415!$A:$AF,14,FALSE)+VLOOKUP($A144,T6_CCGBFI_201415!$A:$AF,18,FALSE)+VLOOKUP($A144,T6_CCGBFI_201415!$A:$AF,22,FALSE)</f>
        <v>4183</v>
      </c>
      <c r="H144" s="94">
        <f t="shared" si="9"/>
        <v>0.77750929368029742</v>
      </c>
      <c r="I144" s="95" t="str">
        <f t="shared" si="11"/>
        <v>76.6% - 78.8%</v>
      </c>
      <c r="J144" s="296">
        <f>VLOOKUP($A144,T6_CCGBFI_201415!$A:$AF,25,FALSE)+VLOOKUP($A144,T6_CCGBFI_201415!$A:$AF,27,FALSE)+VLOOKUP($A144,T6_CCGBFI_201415!$A:$AF,29,FALSE)+VLOOKUP($A144,T6_CCGBFI_201415!$A:$AF,31,FALSE)</f>
        <v>30</v>
      </c>
      <c r="K144" s="96">
        <f t="shared" si="12"/>
        <v>5.5762081784386614E-3</v>
      </c>
      <c r="L144" s="297" t="s">
        <v>795</v>
      </c>
      <c r="M144" s="133">
        <f t="shared" si="10"/>
        <v>0</v>
      </c>
      <c r="N144" s="412">
        <v>3.6010013479684133E-2</v>
      </c>
      <c r="O144" s="412">
        <v>5.0439006164766376E-3</v>
      </c>
    </row>
    <row r="145" spans="1:15" s="298" customFormat="1" x14ac:dyDescent="0.2">
      <c r="A145" s="273" t="s">
        <v>796</v>
      </c>
      <c r="B145" s="273" t="s">
        <v>797</v>
      </c>
      <c r="C145" s="273" t="s">
        <v>793</v>
      </c>
      <c r="D145" s="273" t="s">
        <v>794</v>
      </c>
      <c r="E145" s="291">
        <f>VLOOKUP(A145,T6_CCGBFI_201415!$A:$AF,5,FALSE)+VLOOKUP(A145,T6_CCGBFI_201415!$A:$AF,6,FALSE)+VLOOKUP(A145,T6_CCGBFI_201415!$A:$AF,7,FALSE)+VLOOKUP(A145,T6_CCGBFI_201415!$A:$AF,8,FALSE)</f>
        <v>947</v>
      </c>
      <c r="F145" s="294">
        <f>VLOOKUP($A145,T6_CCGBFI_201415!$A:$AF,9,FALSE)+VLOOKUP($A145,T6_CCGBFI_201415!$A:$AF,13,FALSE)+VLOOKUP($A145,T6_CCGBFI_201415!$A:$AF,17,FALSE)+VLOOKUP($A145,T6_CCGBFI_201415!$A:$AF,21,FALSE)</f>
        <v>289</v>
      </c>
      <c r="G145" s="295">
        <f>VLOOKUP($A145,T6_CCGBFI_201415!$A:$AF,10,FALSE)+VLOOKUP($A145,T6_CCGBFI_201415!$A:$AF,14,FALSE)+VLOOKUP($A145,T6_CCGBFI_201415!$A:$AF,18,FALSE)+VLOOKUP($A145,T6_CCGBFI_201415!$A:$AF,22,FALSE)</f>
        <v>636</v>
      </c>
      <c r="H145" s="94">
        <f t="shared" si="9"/>
        <v>0.67159450897571282</v>
      </c>
      <c r="I145" s="95" t="str">
        <f t="shared" si="11"/>
        <v>64.1% - 70.1%</v>
      </c>
      <c r="J145" s="296">
        <f>VLOOKUP($A145,T6_CCGBFI_201415!$A:$AF,25,FALSE)+VLOOKUP($A145,T6_CCGBFI_201415!$A:$AF,27,FALSE)+VLOOKUP($A145,T6_CCGBFI_201415!$A:$AF,29,FALSE)+VLOOKUP($A145,T6_CCGBFI_201415!$A:$AF,31,FALSE)</f>
        <v>22</v>
      </c>
      <c r="K145" s="96">
        <f t="shared" si="12"/>
        <v>2.3231256599788808E-2</v>
      </c>
      <c r="L145" s="297" t="s">
        <v>798</v>
      </c>
      <c r="M145" s="133">
        <f t="shared" si="10"/>
        <v>0</v>
      </c>
      <c r="N145" s="412">
        <v>2.934782608695663E-2</v>
      </c>
      <c r="O145" s="412">
        <v>-1.865284974093262E-2</v>
      </c>
    </row>
    <row r="146" spans="1:15" s="298" customFormat="1" x14ac:dyDescent="0.2">
      <c r="A146" s="273" t="s">
        <v>799</v>
      </c>
      <c r="B146" s="273" t="s">
        <v>800</v>
      </c>
      <c r="C146" s="273" t="s">
        <v>793</v>
      </c>
      <c r="D146" s="273" t="s">
        <v>794</v>
      </c>
      <c r="E146" s="291">
        <f>VLOOKUP(A146,T6_CCGBFI_201415!$A:$AF,5,FALSE)+VLOOKUP(A146,T6_CCGBFI_201415!$A:$AF,6,FALSE)+VLOOKUP(A146,T6_CCGBFI_201415!$A:$AF,7,FALSE)+VLOOKUP(A146,T6_CCGBFI_201415!$A:$AF,8,FALSE)</f>
        <v>6570</v>
      </c>
      <c r="F146" s="294">
        <f>VLOOKUP($A146,T6_CCGBFI_201415!$A:$AF,9,FALSE)+VLOOKUP($A146,T6_CCGBFI_201415!$A:$AF,13,FALSE)+VLOOKUP($A146,T6_CCGBFI_201415!$A:$AF,17,FALSE)+VLOOKUP($A146,T6_CCGBFI_201415!$A:$AF,21,FALSE)</f>
        <v>1533</v>
      </c>
      <c r="G146" s="295">
        <f>VLOOKUP($A146,T6_CCGBFI_201415!$A:$AF,10,FALSE)+VLOOKUP($A146,T6_CCGBFI_201415!$A:$AF,14,FALSE)+VLOOKUP($A146,T6_CCGBFI_201415!$A:$AF,18,FALSE)+VLOOKUP($A146,T6_CCGBFI_201415!$A:$AF,22,FALSE)</f>
        <v>4953</v>
      </c>
      <c r="H146" s="94">
        <f t="shared" si="9"/>
        <v>0.75388127853881282</v>
      </c>
      <c r="I146" s="95" t="str">
        <f t="shared" si="11"/>
        <v>74.3% - 76.4%</v>
      </c>
      <c r="J146" s="296">
        <f>VLOOKUP($A146,T6_CCGBFI_201415!$A:$AF,25,FALSE)+VLOOKUP($A146,T6_CCGBFI_201415!$A:$AF,27,FALSE)+VLOOKUP($A146,T6_CCGBFI_201415!$A:$AF,29,FALSE)+VLOOKUP($A146,T6_CCGBFI_201415!$A:$AF,31,FALSE)</f>
        <v>84</v>
      </c>
      <c r="K146" s="96">
        <f t="shared" si="12"/>
        <v>1.2785388127853882E-2</v>
      </c>
      <c r="L146" s="297" t="s">
        <v>801</v>
      </c>
      <c r="M146" s="133">
        <f t="shared" si="10"/>
        <v>0</v>
      </c>
      <c r="N146" s="412">
        <v>-2.1263669501823124E-3</v>
      </c>
      <c r="O146" s="412">
        <v>-3.3112582781456901E-2</v>
      </c>
    </row>
    <row r="147" spans="1:15" s="298" customFormat="1" x14ac:dyDescent="0.2">
      <c r="A147" s="273" t="s">
        <v>802</v>
      </c>
      <c r="B147" s="273" t="s">
        <v>803</v>
      </c>
      <c r="C147" s="273" t="s">
        <v>793</v>
      </c>
      <c r="D147" s="273" t="s">
        <v>794</v>
      </c>
      <c r="E147" s="291">
        <f>VLOOKUP(A147,T6_CCGBFI_201415!$A:$AF,5,FALSE)+VLOOKUP(A147,T6_CCGBFI_201415!$A:$AF,6,FALSE)+VLOOKUP(A147,T6_CCGBFI_201415!$A:$AF,7,FALSE)+VLOOKUP(A147,T6_CCGBFI_201415!$A:$AF,8,FALSE)</f>
        <v>7347</v>
      </c>
      <c r="F147" s="294">
        <f>VLOOKUP($A147,T6_CCGBFI_201415!$A:$AF,9,FALSE)+VLOOKUP($A147,T6_CCGBFI_201415!$A:$AF,13,FALSE)+VLOOKUP($A147,T6_CCGBFI_201415!$A:$AF,17,FALSE)+VLOOKUP($A147,T6_CCGBFI_201415!$A:$AF,21,FALSE)</f>
        <v>1478</v>
      </c>
      <c r="G147" s="295">
        <f>VLOOKUP($A147,T6_CCGBFI_201415!$A:$AF,10,FALSE)+VLOOKUP($A147,T6_CCGBFI_201415!$A:$AF,14,FALSE)+VLOOKUP($A147,T6_CCGBFI_201415!$A:$AF,18,FALSE)+VLOOKUP($A147,T6_CCGBFI_201415!$A:$AF,22,FALSE)</f>
        <v>5835</v>
      </c>
      <c r="H147" s="94">
        <f t="shared" si="9"/>
        <v>0.79420171498570846</v>
      </c>
      <c r="I147" s="95" t="str">
        <f t="shared" si="11"/>
        <v>78.5% - 80.3%</v>
      </c>
      <c r="J147" s="296">
        <f>VLOOKUP($A147,T6_CCGBFI_201415!$A:$AF,25,FALSE)+VLOOKUP($A147,T6_CCGBFI_201415!$A:$AF,27,FALSE)+VLOOKUP($A147,T6_CCGBFI_201415!$A:$AF,29,FALSE)+VLOOKUP($A147,T6_CCGBFI_201415!$A:$AF,31,FALSE)</f>
        <v>34</v>
      </c>
      <c r="K147" s="96">
        <f t="shared" si="12"/>
        <v>4.6277392132843334E-3</v>
      </c>
      <c r="L147" s="297" t="s">
        <v>804</v>
      </c>
      <c r="M147" s="133">
        <f t="shared" si="10"/>
        <v>0</v>
      </c>
      <c r="N147" s="412">
        <v>-1.2367253663126743E-2</v>
      </c>
      <c r="O147" s="412">
        <v>-4.0360501567398122E-2</v>
      </c>
    </row>
    <row r="148" spans="1:15" s="298" customFormat="1" x14ac:dyDescent="0.2">
      <c r="A148" s="273" t="s">
        <v>805</v>
      </c>
      <c r="B148" s="273" t="s">
        <v>806</v>
      </c>
      <c r="C148" s="273" t="s">
        <v>793</v>
      </c>
      <c r="D148" s="273" t="s">
        <v>794</v>
      </c>
      <c r="E148" s="291">
        <f>VLOOKUP(A148,T6_CCGBFI_201415!$A:$AF,5,FALSE)+VLOOKUP(A148,T6_CCGBFI_201415!$A:$AF,6,FALSE)+VLOOKUP(A148,T6_CCGBFI_201415!$A:$AF,7,FALSE)+VLOOKUP(A148,T6_CCGBFI_201415!$A:$AF,8,FALSE)</f>
        <v>3401</v>
      </c>
      <c r="F148" s="294">
        <f>VLOOKUP($A148,T6_CCGBFI_201415!$A:$AF,9,FALSE)+VLOOKUP($A148,T6_CCGBFI_201415!$A:$AF,13,FALSE)+VLOOKUP($A148,T6_CCGBFI_201415!$A:$AF,17,FALSE)+VLOOKUP($A148,T6_CCGBFI_201415!$A:$AF,21,FALSE)</f>
        <v>827</v>
      </c>
      <c r="G148" s="295">
        <f>VLOOKUP($A148,T6_CCGBFI_201415!$A:$AF,10,FALSE)+VLOOKUP($A148,T6_CCGBFI_201415!$A:$AF,14,FALSE)+VLOOKUP($A148,T6_CCGBFI_201415!$A:$AF,18,FALSE)+VLOOKUP($A148,T6_CCGBFI_201415!$A:$AF,22,FALSE)</f>
        <v>2574</v>
      </c>
      <c r="H148" s="94">
        <f t="shared" si="9"/>
        <v>0.75683622463981182</v>
      </c>
      <c r="I148" s="95" t="str">
        <f t="shared" si="11"/>
        <v>74.2% - 77.1%</v>
      </c>
      <c r="J148" s="296">
        <f>VLOOKUP($A148,T6_CCGBFI_201415!$A:$AF,25,FALSE)+VLOOKUP($A148,T6_CCGBFI_201415!$A:$AF,27,FALSE)+VLOOKUP($A148,T6_CCGBFI_201415!$A:$AF,29,FALSE)+VLOOKUP($A148,T6_CCGBFI_201415!$A:$AF,31,FALSE)</f>
        <v>0</v>
      </c>
      <c r="K148" s="96">
        <f t="shared" si="12"/>
        <v>0</v>
      </c>
      <c r="L148" s="297" t="s">
        <v>807</v>
      </c>
      <c r="M148" s="133">
        <f t="shared" si="10"/>
        <v>0</v>
      </c>
      <c r="N148" s="412">
        <v>-1.4202898550724652E-2</v>
      </c>
      <c r="O148" s="412">
        <v>-4.2780748663101553E-2</v>
      </c>
    </row>
    <row r="149" spans="1:15" s="298" customFormat="1" x14ac:dyDescent="0.2">
      <c r="A149" s="273" t="s">
        <v>808</v>
      </c>
      <c r="B149" s="273" t="s">
        <v>809</v>
      </c>
      <c r="C149" s="273" t="s">
        <v>793</v>
      </c>
      <c r="D149" s="273" t="s">
        <v>794</v>
      </c>
      <c r="E149" s="291">
        <f>VLOOKUP(A149,T6_CCGBFI_201415!$A:$AF,5,FALSE)+VLOOKUP(A149,T6_CCGBFI_201415!$A:$AF,6,FALSE)+VLOOKUP(A149,T6_CCGBFI_201415!$A:$AF,7,FALSE)+VLOOKUP(A149,T6_CCGBFI_201415!$A:$AF,8,FALSE)</f>
        <v>3437</v>
      </c>
      <c r="F149" s="294">
        <f>VLOOKUP($A149,T6_CCGBFI_201415!$A:$AF,9,FALSE)+VLOOKUP($A149,T6_CCGBFI_201415!$A:$AF,13,FALSE)+VLOOKUP($A149,T6_CCGBFI_201415!$A:$AF,17,FALSE)+VLOOKUP($A149,T6_CCGBFI_201415!$A:$AF,21,FALSE)</f>
        <v>549</v>
      </c>
      <c r="G149" s="295">
        <f>VLOOKUP($A149,T6_CCGBFI_201415!$A:$AF,10,FALSE)+VLOOKUP($A149,T6_CCGBFI_201415!$A:$AF,14,FALSE)+VLOOKUP($A149,T6_CCGBFI_201415!$A:$AF,18,FALSE)+VLOOKUP($A149,T6_CCGBFI_201415!$A:$AF,22,FALSE)</f>
        <v>2499</v>
      </c>
      <c r="H149" s="94"/>
      <c r="I149" s="95" t="str">
        <f t="shared" si="11"/>
        <v/>
      </c>
      <c r="J149" s="296">
        <f>VLOOKUP($A149,T6_CCGBFI_201415!$A:$AF,25,FALSE)+VLOOKUP($A149,T6_CCGBFI_201415!$A:$AF,27,FALSE)+VLOOKUP($A149,T6_CCGBFI_201415!$A:$AF,29,FALSE)+VLOOKUP($A149,T6_CCGBFI_201415!$A:$AF,31,FALSE)</f>
        <v>389</v>
      </c>
      <c r="K149" s="96">
        <f t="shared" si="12"/>
        <v>0.11318009892347979</v>
      </c>
      <c r="L149" s="297" t="s">
        <v>810</v>
      </c>
      <c r="M149" s="133">
        <f t="shared" si="10"/>
        <v>1</v>
      </c>
      <c r="N149" s="412">
        <v>-0.1141752577319588</v>
      </c>
      <c r="O149" s="412">
        <v>-0.11508753861997945</v>
      </c>
    </row>
    <row r="150" spans="1:15" s="298" customFormat="1" x14ac:dyDescent="0.2">
      <c r="A150" s="273" t="s">
        <v>811</v>
      </c>
      <c r="B150" s="273" t="s">
        <v>812</v>
      </c>
      <c r="C150" s="273" t="s">
        <v>793</v>
      </c>
      <c r="D150" s="273" t="s">
        <v>794</v>
      </c>
      <c r="E150" s="291">
        <f>VLOOKUP(A150,T6_CCGBFI_201415!$A:$AF,5,FALSE)+VLOOKUP(A150,T6_CCGBFI_201415!$A:$AF,6,FALSE)+VLOOKUP(A150,T6_CCGBFI_201415!$A:$AF,7,FALSE)+VLOOKUP(A150,T6_CCGBFI_201415!$A:$AF,8,FALSE)</f>
        <v>7499</v>
      </c>
      <c r="F150" s="294">
        <f>VLOOKUP($A150,T6_CCGBFI_201415!$A:$AF,9,FALSE)+VLOOKUP($A150,T6_CCGBFI_201415!$A:$AF,13,FALSE)+VLOOKUP($A150,T6_CCGBFI_201415!$A:$AF,17,FALSE)+VLOOKUP($A150,T6_CCGBFI_201415!$A:$AF,21,FALSE)</f>
        <v>1686</v>
      </c>
      <c r="G150" s="295">
        <f>VLOOKUP($A150,T6_CCGBFI_201415!$A:$AF,10,FALSE)+VLOOKUP($A150,T6_CCGBFI_201415!$A:$AF,14,FALSE)+VLOOKUP($A150,T6_CCGBFI_201415!$A:$AF,18,FALSE)+VLOOKUP($A150,T6_CCGBFI_201415!$A:$AF,22,FALSE)</f>
        <v>5629</v>
      </c>
      <c r="H150" s="94">
        <f t="shared" si="9"/>
        <v>0.75063341778903858</v>
      </c>
      <c r="I150" s="95" t="str">
        <f t="shared" si="11"/>
        <v>74.1% - 76.0%</v>
      </c>
      <c r="J150" s="296">
        <f>VLOOKUP($A150,T6_CCGBFI_201415!$A:$AF,25,FALSE)+VLOOKUP($A150,T6_CCGBFI_201415!$A:$AF,27,FALSE)+VLOOKUP($A150,T6_CCGBFI_201415!$A:$AF,29,FALSE)+VLOOKUP($A150,T6_CCGBFI_201415!$A:$AF,31,FALSE)</f>
        <v>184</v>
      </c>
      <c r="K150" s="96">
        <f t="shared" si="12"/>
        <v>2.4536604880650754E-2</v>
      </c>
      <c r="L150" s="297" t="s">
        <v>813</v>
      </c>
      <c r="M150" s="133">
        <f t="shared" si="10"/>
        <v>0</v>
      </c>
      <c r="N150" s="412">
        <v>-4.3494897959183709E-2</v>
      </c>
      <c r="O150" s="412">
        <v>-7.2823936696340241E-2</v>
      </c>
    </row>
    <row r="151" spans="1:15" s="298" customFormat="1" x14ac:dyDescent="0.2">
      <c r="A151" s="273" t="s">
        <v>814</v>
      </c>
      <c r="B151" s="273" t="s">
        <v>815</v>
      </c>
      <c r="C151" s="273" t="s">
        <v>816</v>
      </c>
      <c r="D151" s="273" t="s">
        <v>817</v>
      </c>
      <c r="E151" s="291">
        <f>VLOOKUP(A151,T6_CCGBFI_201415!$A:$AF,5,FALSE)+VLOOKUP(A151,T6_CCGBFI_201415!$A:$AF,6,FALSE)+VLOOKUP(A151,T6_CCGBFI_201415!$A:$AF,7,FALSE)+VLOOKUP(A151,T6_CCGBFI_201415!$A:$AF,8,FALSE)</f>
        <v>3007</v>
      </c>
      <c r="F151" s="294">
        <f>VLOOKUP($A151,T6_CCGBFI_201415!$A:$AF,9,FALSE)+VLOOKUP($A151,T6_CCGBFI_201415!$A:$AF,13,FALSE)+VLOOKUP($A151,T6_CCGBFI_201415!$A:$AF,17,FALSE)+VLOOKUP($A151,T6_CCGBFI_201415!$A:$AF,21,FALSE)</f>
        <v>693</v>
      </c>
      <c r="G151" s="295">
        <f>VLOOKUP($A151,T6_CCGBFI_201415!$A:$AF,10,FALSE)+VLOOKUP($A151,T6_CCGBFI_201415!$A:$AF,14,FALSE)+VLOOKUP($A151,T6_CCGBFI_201415!$A:$AF,18,FALSE)+VLOOKUP($A151,T6_CCGBFI_201415!$A:$AF,22,FALSE)</f>
        <v>2297</v>
      </c>
      <c r="H151" s="94">
        <f t="shared" si="9"/>
        <v>0.76388427003658133</v>
      </c>
      <c r="I151" s="95" t="str">
        <f t="shared" si="11"/>
        <v>74.8% - 77.9%</v>
      </c>
      <c r="J151" s="296">
        <f>VLOOKUP($A151,T6_CCGBFI_201415!$A:$AF,25,FALSE)+VLOOKUP($A151,T6_CCGBFI_201415!$A:$AF,27,FALSE)+VLOOKUP($A151,T6_CCGBFI_201415!$A:$AF,29,FALSE)+VLOOKUP($A151,T6_CCGBFI_201415!$A:$AF,31,FALSE)</f>
        <v>17</v>
      </c>
      <c r="K151" s="96">
        <f t="shared" si="12"/>
        <v>5.6534752244762222E-3</v>
      </c>
      <c r="L151" s="297" t="s">
        <v>818</v>
      </c>
      <c r="M151" s="133">
        <f t="shared" si="10"/>
        <v>0</v>
      </c>
      <c r="N151" s="412">
        <v>-3.218538783392344E-2</v>
      </c>
      <c r="O151" s="412">
        <v>-9.5367027677496941E-2</v>
      </c>
    </row>
    <row r="152" spans="1:15" s="298" customFormat="1" x14ac:dyDescent="0.2">
      <c r="A152" s="273" t="s">
        <v>819</v>
      </c>
      <c r="B152" s="273" t="s">
        <v>820</v>
      </c>
      <c r="C152" s="273" t="s">
        <v>816</v>
      </c>
      <c r="D152" s="273" t="s">
        <v>817</v>
      </c>
      <c r="E152" s="291">
        <f>VLOOKUP(A152,T6_CCGBFI_201415!$A:$AF,5,FALSE)+VLOOKUP(A152,T6_CCGBFI_201415!$A:$AF,6,FALSE)+VLOOKUP(A152,T6_CCGBFI_201415!$A:$AF,7,FALSE)+VLOOKUP(A152,T6_CCGBFI_201415!$A:$AF,8,FALSE)</f>
        <v>5466</v>
      </c>
      <c r="F152" s="294">
        <f>VLOOKUP($A152,T6_CCGBFI_201415!$A:$AF,9,FALSE)+VLOOKUP($A152,T6_CCGBFI_201415!$A:$AF,13,FALSE)+VLOOKUP($A152,T6_CCGBFI_201415!$A:$AF,17,FALSE)+VLOOKUP($A152,T6_CCGBFI_201415!$A:$AF,21,FALSE)</f>
        <v>1272</v>
      </c>
      <c r="G152" s="295">
        <f>VLOOKUP($A152,T6_CCGBFI_201415!$A:$AF,10,FALSE)+VLOOKUP($A152,T6_CCGBFI_201415!$A:$AF,14,FALSE)+VLOOKUP($A152,T6_CCGBFI_201415!$A:$AF,18,FALSE)+VLOOKUP($A152,T6_CCGBFI_201415!$A:$AF,22,FALSE)</f>
        <v>4192</v>
      </c>
      <c r="H152" s="94">
        <f t="shared" si="9"/>
        <v>0.76692279546286135</v>
      </c>
      <c r="I152" s="95" t="str">
        <f t="shared" si="11"/>
        <v>75.6% - 77.8%</v>
      </c>
      <c r="J152" s="296">
        <f>VLOOKUP($A152,T6_CCGBFI_201415!$A:$AF,25,FALSE)+VLOOKUP($A152,T6_CCGBFI_201415!$A:$AF,27,FALSE)+VLOOKUP($A152,T6_CCGBFI_201415!$A:$AF,29,FALSE)+VLOOKUP($A152,T6_CCGBFI_201415!$A:$AF,31,FALSE)</f>
        <v>2</v>
      </c>
      <c r="K152" s="96">
        <f t="shared" si="12"/>
        <v>3.6589828027808267E-4</v>
      </c>
      <c r="L152" s="297" t="s">
        <v>821</v>
      </c>
      <c r="M152" s="133">
        <f t="shared" si="10"/>
        <v>0</v>
      </c>
      <c r="N152" s="412">
        <v>8.2376237623762449E-2</v>
      </c>
      <c r="O152" s="412">
        <v>4.0746382330540731E-2</v>
      </c>
    </row>
    <row r="153" spans="1:15" s="298" customFormat="1" x14ac:dyDescent="0.2">
      <c r="A153" s="273" t="s">
        <v>822</v>
      </c>
      <c r="B153" s="273" t="s">
        <v>823</v>
      </c>
      <c r="C153" s="273" t="s">
        <v>816</v>
      </c>
      <c r="D153" s="273" t="s">
        <v>817</v>
      </c>
      <c r="E153" s="291">
        <f>VLOOKUP(A153,T6_CCGBFI_201415!$A:$AF,5,FALSE)+VLOOKUP(A153,T6_CCGBFI_201415!$A:$AF,6,FALSE)+VLOOKUP(A153,T6_CCGBFI_201415!$A:$AF,7,FALSE)+VLOOKUP(A153,T6_CCGBFI_201415!$A:$AF,8,FALSE)</f>
        <v>2289</v>
      </c>
      <c r="F153" s="294">
        <f>VLOOKUP($A153,T6_CCGBFI_201415!$A:$AF,9,FALSE)+VLOOKUP($A153,T6_CCGBFI_201415!$A:$AF,13,FALSE)+VLOOKUP($A153,T6_CCGBFI_201415!$A:$AF,17,FALSE)+VLOOKUP($A153,T6_CCGBFI_201415!$A:$AF,21,FALSE)</f>
        <v>691</v>
      </c>
      <c r="G153" s="295">
        <f>VLOOKUP($A153,T6_CCGBFI_201415!$A:$AF,10,FALSE)+VLOOKUP($A153,T6_CCGBFI_201415!$A:$AF,14,FALSE)+VLOOKUP($A153,T6_CCGBFI_201415!$A:$AF,18,FALSE)+VLOOKUP($A153,T6_CCGBFI_201415!$A:$AF,22,FALSE)</f>
        <v>1475</v>
      </c>
      <c r="H153" s="94"/>
      <c r="I153" s="95" t="str">
        <f t="shared" si="11"/>
        <v/>
      </c>
      <c r="J153" s="296">
        <f>VLOOKUP($A153,T6_CCGBFI_201415!$A:$AF,25,FALSE)+VLOOKUP($A153,T6_CCGBFI_201415!$A:$AF,27,FALSE)+VLOOKUP($A153,T6_CCGBFI_201415!$A:$AF,29,FALSE)+VLOOKUP($A153,T6_CCGBFI_201415!$A:$AF,31,FALSE)</f>
        <v>123</v>
      </c>
      <c r="K153" s="96">
        <f t="shared" si="12"/>
        <v>5.3735255570117955E-2</v>
      </c>
      <c r="L153" s="297" t="s">
        <v>824</v>
      </c>
      <c r="M153" s="133">
        <f t="shared" si="10"/>
        <v>0</v>
      </c>
      <c r="N153" s="412">
        <v>-6.0790273556230456E-3</v>
      </c>
      <c r="O153" s="412">
        <v>-4.5056320400500671E-2</v>
      </c>
    </row>
    <row r="154" spans="1:15" s="298" customFormat="1" x14ac:dyDescent="0.2">
      <c r="A154" s="273" t="s">
        <v>825</v>
      </c>
      <c r="B154" s="273" t="s">
        <v>826</v>
      </c>
      <c r="C154" s="273" t="s">
        <v>816</v>
      </c>
      <c r="D154" s="273" t="s">
        <v>817</v>
      </c>
      <c r="E154" s="291">
        <f>VLOOKUP(A154,T6_CCGBFI_201415!$A:$AF,5,FALSE)+VLOOKUP(A154,T6_CCGBFI_201415!$A:$AF,6,FALSE)+VLOOKUP(A154,T6_CCGBFI_201415!$A:$AF,7,FALSE)+VLOOKUP(A154,T6_CCGBFI_201415!$A:$AF,8,FALSE)</f>
        <v>2452</v>
      </c>
      <c r="F154" s="294">
        <f>VLOOKUP($A154,T6_CCGBFI_201415!$A:$AF,9,FALSE)+VLOOKUP($A154,T6_CCGBFI_201415!$A:$AF,13,FALSE)+VLOOKUP($A154,T6_CCGBFI_201415!$A:$AF,17,FALSE)+VLOOKUP($A154,T6_CCGBFI_201415!$A:$AF,21,FALSE)</f>
        <v>739</v>
      </c>
      <c r="G154" s="295">
        <f>VLOOKUP($A154,T6_CCGBFI_201415!$A:$AF,10,FALSE)+VLOOKUP($A154,T6_CCGBFI_201415!$A:$AF,14,FALSE)+VLOOKUP($A154,T6_CCGBFI_201415!$A:$AF,18,FALSE)+VLOOKUP($A154,T6_CCGBFI_201415!$A:$AF,22,FALSE)</f>
        <v>1481</v>
      </c>
      <c r="H154" s="94"/>
      <c r="I154" s="95" t="str">
        <f t="shared" si="11"/>
        <v/>
      </c>
      <c r="J154" s="296">
        <f>VLOOKUP($A154,T6_CCGBFI_201415!$A:$AF,25,FALSE)+VLOOKUP($A154,T6_CCGBFI_201415!$A:$AF,27,FALSE)+VLOOKUP($A154,T6_CCGBFI_201415!$A:$AF,29,FALSE)+VLOOKUP($A154,T6_CCGBFI_201415!$A:$AF,31,FALSE)</f>
        <v>232</v>
      </c>
      <c r="K154" s="96">
        <f t="shared" si="12"/>
        <v>9.461663947797716E-2</v>
      </c>
      <c r="L154" s="297" t="s">
        <v>827</v>
      </c>
      <c r="M154" s="133">
        <f t="shared" si="10"/>
        <v>0</v>
      </c>
      <c r="N154" s="412">
        <v>-2.5824394119984162E-2</v>
      </c>
      <c r="O154" s="412">
        <v>-9.6536477523949893E-2</v>
      </c>
    </row>
    <row r="155" spans="1:15" s="298" customFormat="1" x14ac:dyDescent="0.2">
      <c r="A155" s="273" t="s">
        <v>828</v>
      </c>
      <c r="B155" s="273" t="s">
        <v>829</v>
      </c>
      <c r="C155" s="273" t="s">
        <v>816</v>
      </c>
      <c r="D155" s="273" t="s">
        <v>817</v>
      </c>
      <c r="E155" s="291">
        <f>VLOOKUP(A155,T6_CCGBFI_201415!$A:$AF,5,FALSE)+VLOOKUP(A155,T6_CCGBFI_201415!$A:$AF,6,FALSE)+VLOOKUP(A155,T6_CCGBFI_201415!$A:$AF,7,FALSE)+VLOOKUP(A155,T6_CCGBFI_201415!$A:$AF,8,FALSE)</f>
        <v>1573</v>
      </c>
      <c r="F155" s="294">
        <f>VLOOKUP($A155,T6_CCGBFI_201415!$A:$AF,9,FALSE)+VLOOKUP($A155,T6_CCGBFI_201415!$A:$AF,13,FALSE)+VLOOKUP($A155,T6_CCGBFI_201415!$A:$AF,17,FALSE)+VLOOKUP($A155,T6_CCGBFI_201415!$A:$AF,21,FALSE)</f>
        <v>440</v>
      </c>
      <c r="G155" s="295">
        <f>VLOOKUP($A155,T6_CCGBFI_201415!$A:$AF,10,FALSE)+VLOOKUP($A155,T6_CCGBFI_201415!$A:$AF,14,FALSE)+VLOOKUP($A155,T6_CCGBFI_201415!$A:$AF,18,FALSE)+VLOOKUP($A155,T6_CCGBFI_201415!$A:$AF,22,FALSE)</f>
        <v>1092</v>
      </c>
      <c r="H155" s="94">
        <f t="shared" si="9"/>
        <v>0.69421487603305787</v>
      </c>
      <c r="I155" s="95" t="str">
        <f t="shared" si="11"/>
        <v>67.1% - 71.6%</v>
      </c>
      <c r="J155" s="296">
        <f>VLOOKUP($A155,T6_CCGBFI_201415!$A:$AF,25,FALSE)+VLOOKUP($A155,T6_CCGBFI_201415!$A:$AF,27,FALSE)+VLOOKUP($A155,T6_CCGBFI_201415!$A:$AF,29,FALSE)+VLOOKUP($A155,T6_CCGBFI_201415!$A:$AF,31,FALSE)</f>
        <v>41</v>
      </c>
      <c r="K155" s="96">
        <f t="shared" si="12"/>
        <v>2.6064844246662427E-2</v>
      </c>
      <c r="L155" s="297" t="s">
        <v>830</v>
      </c>
      <c r="M155" s="133">
        <f t="shared" si="10"/>
        <v>0</v>
      </c>
      <c r="N155" s="412">
        <v>0.11798152096659553</v>
      </c>
      <c r="O155" s="412">
        <v>5.7834566240753116E-2</v>
      </c>
    </row>
    <row r="156" spans="1:15" s="298" customFormat="1" x14ac:dyDescent="0.2">
      <c r="A156" s="273" t="s">
        <v>831</v>
      </c>
      <c r="B156" s="273" t="s">
        <v>832</v>
      </c>
      <c r="C156" s="273" t="s">
        <v>816</v>
      </c>
      <c r="D156" s="273" t="s">
        <v>817</v>
      </c>
      <c r="E156" s="291">
        <f>VLOOKUP(A156,T6_CCGBFI_201415!$A:$AF,5,FALSE)+VLOOKUP(A156,T6_CCGBFI_201415!$A:$AF,6,FALSE)+VLOOKUP(A156,T6_CCGBFI_201415!$A:$AF,7,FALSE)+VLOOKUP(A156,T6_CCGBFI_201415!$A:$AF,8,FALSE)</f>
        <v>1228</v>
      </c>
      <c r="F156" s="294">
        <f>VLOOKUP($A156,T6_CCGBFI_201415!$A:$AF,9,FALSE)+VLOOKUP($A156,T6_CCGBFI_201415!$A:$AF,13,FALSE)+VLOOKUP($A156,T6_CCGBFI_201415!$A:$AF,17,FALSE)+VLOOKUP($A156,T6_CCGBFI_201415!$A:$AF,21,FALSE)</f>
        <v>360</v>
      </c>
      <c r="G156" s="295">
        <f>VLOOKUP($A156,T6_CCGBFI_201415!$A:$AF,10,FALSE)+VLOOKUP($A156,T6_CCGBFI_201415!$A:$AF,14,FALSE)+VLOOKUP($A156,T6_CCGBFI_201415!$A:$AF,18,FALSE)+VLOOKUP($A156,T6_CCGBFI_201415!$A:$AF,22,FALSE)</f>
        <v>767</v>
      </c>
      <c r="H156" s="94"/>
      <c r="I156" s="95" t="str">
        <f t="shared" si="11"/>
        <v/>
      </c>
      <c r="J156" s="296">
        <f>VLOOKUP($A156,T6_CCGBFI_201415!$A:$AF,25,FALSE)+VLOOKUP($A156,T6_CCGBFI_201415!$A:$AF,27,FALSE)+VLOOKUP($A156,T6_CCGBFI_201415!$A:$AF,29,FALSE)+VLOOKUP($A156,T6_CCGBFI_201415!$A:$AF,31,FALSE)</f>
        <v>101</v>
      </c>
      <c r="K156" s="96">
        <f t="shared" si="12"/>
        <v>8.2247557003257324E-2</v>
      </c>
      <c r="L156" s="297" t="s">
        <v>833</v>
      </c>
      <c r="M156" s="133">
        <f t="shared" si="10"/>
        <v>0</v>
      </c>
      <c r="N156" s="412">
        <v>-2.1513944223107595E-2</v>
      </c>
      <c r="O156" s="412">
        <v>-9.1043671354552158E-2</v>
      </c>
    </row>
    <row r="157" spans="1:15" s="298" customFormat="1" x14ac:dyDescent="0.2">
      <c r="A157" s="273" t="s">
        <v>834</v>
      </c>
      <c r="B157" s="273" t="s">
        <v>835</v>
      </c>
      <c r="C157" s="273" t="s">
        <v>816</v>
      </c>
      <c r="D157" s="273" t="s">
        <v>817</v>
      </c>
      <c r="E157" s="291">
        <f>VLOOKUP(A157,T6_CCGBFI_201415!$A:$AF,5,FALSE)+VLOOKUP(A157,T6_CCGBFI_201415!$A:$AF,6,FALSE)+VLOOKUP(A157,T6_CCGBFI_201415!$A:$AF,7,FALSE)+VLOOKUP(A157,T6_CCGBFI_201415!$A:$AF,8,FALSE)</f>
        <v>3602</v>
      </c>
      <c r="F157" s="294">
        <f>VLOOKUP($A157,T6_CCGBFI_201415!$A:$AF,9,FALSE)+VLOOKUP($A157,T6_CCGBFI_201415!$A:$AF,13,FALSE)+VLOOKUP($A157,T6_CCGBFI_201415!$A:$AF,17,FALSE)+VLOOKUP($A157,T6_CCGBFI_201415!$A:$AF,21,FALSE)</f>
        <v>956</v>
      </c>
      <c r="G157" s="295">
        <f>VLOOKUP($A157,T6_CCGBFI_201415!$A:$AF,10,FALSE)+VLOOKUP($A157,T6_CCGBFI_201415!$A:$AF,14,FALSE)+VLOOKUP($A157,T6_CCGBFI_201415!$A:$AF,18,FALSE)+VLOOKUP($A157,T6_CCGBFI_201415!$A:$AF,22,FALSE)</f>
        <v>2632</v>
      </c>
      <c r="H157" s="94">
        <f t="shared" si="9"/>
        <v>0.73070516379789008</v>
      </c>
      <c r="I157" s="95" t="str">
        <f t="shared" si="11"/>
        <v>71.6% - 74.5%</v>
      </c>
      <c r="J157" s="296">
        <f>VLOOKUP($A157,T6_CCGBFI_201415!$A:$AF,25,FALSE)+VLOOKUP($A157,T6_CCGBFI_201415!$A:$AF,27,FALSE)+VLOOKUP($A157,T6_CCGBFI_201415!$A:$AF,29,FALSE)+VLOOKUP($A157,T6_CCGBFI_201415!$A:$AF,31,FALSE)</f>
        <v>14</v>
      </c>
      <c r="K157" s="96">
        <f t="shared" si="12"/>
        <v>3.886729594669628E-3</v>
      </c>
      <c r="L157" s="297" t="s">
        <v>836</v>
      </c>
      <c r="M157" s="133">
        <f t="shared" si="10"/>
        <v>0</v>
      </c>
      <c r="N157" s="412">
        <v>-3.7413148049171618E-2</v>
      </c>
      <c r="O157" s="412">
        <v>-0.11389913899138993</v>
      </c>
    </row>
    <row r="158" spans="1:15" s="298" customFormat="1" x14ac:dyDescent="0.2">
      <c r="A158" s="273" t="s">
        <v>837</v>
      </c>
      <c r="B158" s="273" t="s">
        <v>838</v>
      </c>
      <c r="C158" s="273" t="s">
        <v>839</v>
      </c>
      <c r="D158" s="273" t="s">
        <v>840</v>
      </c>
      <c r="E158" s="291">
        <f>VLOOKUP(A158,T6_CCGBFI_201415!$A:$AF,5,FALSE)+VLOOKUP(A158,T6_CCGBFI_201415!$A:$AF,6,FALSE)+VLOOKUP(A158,T6_CCGBFI_201415!$A:$AF,7,FALSE)+VLOOKUP(A158,T6_CCGBFI_201415!$A:$AF,8,FALSE)</f>
        <v>896</v>
      </c>
      <c r="F158" s="294">
        <f>VLOOKUP($A158,T6_CCGBFI_201415!$A:$AF,9,FALSE)+VLOOKUP($A158,T6_CCGBFI_201415!$A:$AF,13,FALSE)+VLOOKUP($A158,T6_CCGBFI_201415!$A:$AF,17,FALSE)+VLOOKUP($A158,T6_CCGBFI_201415!$A:$AF,21,FALSE)</f>
        <v>313</v>
      </c>
      <c r="G158" s="295">
        <f>VLOOKUP($A158,T6_CCGBFI_201415!$A:$AF,10,FALSE)+VLOOKUP($A158,T6_CCGBFI_201415!$A:$AF,14,FALSE)+VLOOKUP($A158,T6_CCGBFI_201415!$A:$AF,18,FALSE)+VLOOKUP($A158,T6_CCGBFI_201415!$A:$AF,22,FALSE)</f>
        <v>580</v>
      </c>
      <c r="H158" s="94"/>
      <c r="I158" s="95" t="str">
        <f t="shared" si="11"/>
        <v/>
      </c>
      <c r="J158" s="296">
        <f>VLOOKUP($A158,T6_CCGBFI_201415!$A:$AF,25,FALSE)+VLOOKUP($A158,T6_CCGBFI_201415!$A:$AF,27,FALSE)+VLOOKUP($A158,T6_CCGBFI_201415!$A:$AF,29,FALSE)+VLOOKUP($A158,T6_CCGBFI_201415!$A:$AF,31,FALSE)</f>
        <v>3</v>
      </c>
      <c r="K158" s="96"/>
      <c r="L158" s="297" t="s">
        <v>841</v>
      </c>
      <c r="M158" s="133">
        <f t="shared" si="10"/>
        <v>1</v>
      </c>
      <c r="N158" s="412">
        <v>-0.41284403669724767</v>
      </c>
      <c r="O158" s="412">
        <v>-0.41590612777053459</v>
      </c>
    </row>
    <row r="159" spans="1:15" s="298" customFormat="1" x14ac:dyDescent="0.2">
      <c r="A159" s="273" t="s">
        <v>842</v>
      </c>
      <c r="B159" s="273" t="s">
        <v>843</v>
      </c>
      <c r="C159" s="273" t="s">
        <v>839</v>
      </c>
      <c r="D159" s="273" t="s">
        <v>840</v>
      </c>
      <c r="E159" s="291">
        <f>VLOOKUP(A159,T6_CCGBFI_201415!$A:$AF,5,FALSE)+VLOOKUP(A159,T6_CCGBFI_201415!$A:$AF,6,FALSE)+VLOOKUP(A159,T6_CCGBFI_201415!$A:$AF,7,FALSE)+VLOOKUP(A159,T6_CCGBFI_201415!$A:$AF,8,FALSE)</f>
        <v>1486</v>
      </c>
      <c r="F159" s="294">
        <f>VLOOKUP($A159,T6_CCGBFI_201415!$A:$AF,9,FALSE)+VLOOKUP($A159,T6_CCGBFI_201415!$A:$AF,13,FALSE)+VLOOKUP($A159,T6_CCGBFI_201415!$A:$AF,17,FALSE)+VLOOKUP($A159,T6_CCGBFI_201415!$A:$AF,21,FALSE)</f>
        <v>389</v>
      </c>
      <c r="G159" s="295">
        <f>VLOOKUP($A159,T6_CCGBFI_201415!$A:$AF,10,FALSE)+VLOOKUP($A159,T6_CCGBFI_201415!$A:$AF,14,FALSE)+VLOOKUP($A159,T6_CCGBFI_201415!$A:$AF,18,FALSE)+VLOOKUP($A159,T6_CCGBFI_201415!$A:$AF,22,FALSE)</f>
        <v>1094</v>
      </c>
      <c r="H159" s="94">
        <f t="shared" si="9"/>
        <v>0.73620457604306866</v>
      </c>
      <c r="I159" s="95" t="str">
        <f t="shared" si="11"/>
        <v>71.3% - 75.8%</v>
      </c>
      <c r="J159" s="296">
        <f>VLOOKUP($A159,T6_CCGBFI_201415!$A:$AF,25,FALSE)+VLOOKUP($A159,T6_CCGBFI_201415!$A:$AF,27,FALSE)+VLOOKUP($A159,T6_CCGBFI_201415!$A:$AF,29,FALSE)+VLOOKUP($A159,T6_CCGBFI_201415!$A:$AF,31,FALSE)</f>
        <v>3</v>
      </c>
      <c r="K159" s="96">
        <f t="shared" si="12"/>
        <v>2.018842530282638E-3</v>
      </c>
      <c r="L159" s="297" t="s">
        <v>844</v>
      </c>
      <c r="M159" s="133">
        <f t="shared" si="10"/>
        <v>0</v>
      </c>
      <c r="N159" s="412">
        <v>2.9799029799029819E-2</v>
      </c>
      <c r="O159" s="412">
        <v>-5.2899936265137004E-2</v>
      </c>
    </row>
    <row r="160" spans="1:15" s="298" customFormat="1" x14ac:dyDescent="0.2">
      <c r="A160" s="273" t="s">
        <v>845</v>
      </c>
      <c r="B160" s="273" t="s">
        <v>846</v>
      </c>
      <c r="C160" s="273" t="s">
        <v>839</v>
      </c>
      <c r="D160" s="273" t="s">
        <v>840</v>
      </c>
      <c r="E160" s="291">
        <f>VLOOKUP(A160,T6_CCGBFI_201415!$A:$AF,5,FALSE)+VLOOKUP(A160,T6_CCGBFI_201415!$A:$AF,6,FALSE)+VLOOKUP(A160,T6_CCGBFI_201415!$A:$AF,7,FALSE)+VLOOKUP(A160,T6_CCGBFI_201415!$A:$AF,8,FALSE)</f>
        <v>2036</v>
      </c>
      <c r="F160" s="294">
        <f>VLOOKUP($A160,T6_CCGBFI_201415!$A:$AF,9,FALSE)+VLOOKUP($A160,T6_CCGBFI_201415!$A:$AF,13,FALSE)+VLOOKUP($A160,T6_CCGBFI_201415!$A:$AF,17,FALSE)+VLOOKUP($A160,T6_CCGBFI_201415!$A:$AF,21,FALSE)</f>
        <v>839</v>
      </c>
      <c r="G160" s="295">
        <f>VLOOKUP($A160,T6_CCGBFI_201415!$A:$AF,10,FALSE)+VLOOKUP($A160,T6_CCGBFI_201415!$A:$AF,14,FALSE)+VLOOKUP($A160,T6_CCGBFI_201415!$A:$AF,18,FALSE)+VLOOKUP($A160,T6_CCGBFI_201415!$A:$AF,22,FALSE)</f>
        <v>1191</v>
      </c>
      <c r="H160" s="94">
        <f t="shared" si="9"/>
        <v>0.58497053045186642</v>
      </c>
      <c r="I160" s="95" t="str">
        <f t="shared" si="11"/>
        <v>56.3% - 60.6%</v>
      </c>
      <c r="J160" s="296">
        <f>VLOOKUP($A160,T6_CCGBFI_201415!$A:$AF,25,FALSE)+VLOOKUP($A160,T6_CCGBFI_201415!$A:$AF,27,FALSE)+VLOOKUP($A160,T6_CCGBFI_201415!$A:$AF,29,FALSE)+VLOOKUP($A160,T6_CCGBFI_201415!$A:$AF,31,FALSE)</f>
        <v>6</v>
      </c>
      <c r="K160" s="96">
        <f t="shared" si="12"/>
        <v>2.9469548133595285E-3</v>
      </c>
      <c r="L160" s="297" t="s">
        <v>847</v>
      </c>
      <c r="M160" s="133">
        <f t="shared" si="10"/>
        <v>0</v>
      </c>
      <c r="N160" s="412">
        <v>6.4296915838996327E-2</v>
      </c>
      <c r="O160" s="412">
        <v>-1.6900048285852232E-2</v>
      </c>
    </row>
    <row r="161" spans="1:15" s="298" customFormat="1" x14ac:dyDescent="0.2">
      <c r="A161" s="273" t="s">
        <v>848</v>
      </c>
      <c r="B161" s="273" t="s">
        <v>849</v>
      </c>
      <c r="C161" s="273" t="s">
        <v>839</v>
      </c>
      <c r="D161" s="273" t="s">
        <v>840</v>
      </c>
      <c r="E161" s="291">
        <f>VLOOKUP(A161,T6_CCGBFI_201415!$A:$AF,5,FALSE)+VLOOKUP(A161,T6_CCGBFI_201415!$A:$AF,6,FALSE)+VLOOKUP(A161,T6_CCGBFI_201415!$A:$AF,7,FALSE)+VLOOKUP(A161,T6_CCGBFI_201415!$A:$AF,8,FALSE)</f>
        <v>2479</v>
      </c>
      <c r="F161" s="294">
        <f>VLOOKUP($A161,T6_CCGBFI_201415!$A:$AF,9,FALSE)+VLOOKUP($A161,T6_CCGBFI_201415!$A:$AF,13,FALSE)+VLOOKUP($A161,T6_CCGBFI_201415!$A:$AF,17,FALSE)+VLOOKUP($A161,T6_CCGBFI_201415!$A:$AF,21,FALSE)</f>
        <v>564</v>
      </c>
      <c r="G161" s="295">
        <f>VLOOKUP($A161,T6_CCGBFI_201415!$A:$AF,10,FALSE)+VLOOKUP($A161,T6_CCGBFI_201415!$A:$AF,14,FALSE)+VLOOKUP($A161,T6_CCGBFI_201415!$A:$AF,18,FALSE)+VLOOKUP($A161,T6_CCGBFI_201415!$A:$AF,22,FALSE)</f>
        <v>1873</v>
      </c>
      <c r="H161" s="94"/>
      <c r="I161" s="95" t="str">
        <f t="shared" si="11"/>
        <v/>
      </c>
      <c r="J161" s="296">
        <f>VLOOKUP($A161,T6_CCGBFI_201415!$A:$AF,25,FALSE)+VLOOKUP($A161,T6_CCGBFI_201415!$A:$AF,27,FALSE)+VLOOKUP($A161,T6_CCGBFI_201415!$A:$AF,29,FALSE)+VLOOKUP($A161,T6_CCGBFI_201415!$A:$AF,31,FALSE)</f>
        <v>42</v>
      </c>
      <c r="K161" s="96"/>
      <c r="L161" s="297" t="s">
        <v>850</v>
      </c>
      <c r="M161" s="133">
        <f t="shared" si="10"/>
        <v>1</v>
      </c>
      <c r="N161" s="412">
        <v>-0.11559043881555475</v>
      </c>
      <c r="O161" s="412">
        <v>-0.13833854709767124</v>
      </c>
    </row>
    <row r="162" spans="1:15" s="298" customFormat="1" x14ac:dyDescent="0.2">
      <c r="A162" s="273" t="s">
        <v>851</v>
      </c>
      <c r="B162" s="273" t="s">
        <v>852</v>
      </c>
      <c r="C162" s="273" t="s">
        <v>839</v>
      </c>
      <c r="D162" s="273" t="s">
        <v>840</v>
      </c>
      <c r="E162" s="291">
        <f>VLOOKUP(A162,T6_CCGBFI_201415!$A:$AF,5,FALSE)+VLOOKUP(A162,T6_CCGBFI_201415!$A:$AF,6,FALSE)+VLOOKUP(A162,T6_CCGBFI_201415!$A:$AF,7,FALSE)+VLOOKUP(A162,T6_CCGBFI_201415!$A:$AF,8,FALSE)</f>
        <v>2110</v>
      </c>
      <c r="F162" s="294">
        <f>VLOOKUP($A162,T6_CCGBFI_201415!$A:$AF,9,FALSE)+VLOOKUP($A162,T6_CCGBFI_201415!$A:$AF,13,FALSE)+VLOOKUP($A162,T6_CCGBFI_201415!$A:$AF,17,FALSE)+VLOOKUP($A162,T6_CCGBFI_201415!$A:$AF,21,FALSE)</f>
        <v>555</v>
      </c>
      <c r="G162" s="295">
        <f>VLOOKUP($A162,T6_CCGBFI_201415!$A:$AF,10,FALSE)+VLOOKUP($A162,T6_CCGBFI_201415!$A:$AF,14,FALSE)+VLOOKUP($A162,T6_CCGBFI_201415!$A:$AF,18,FALSE)+VLOOKUP($A162,T6_CCGBFI_201415!$A:$AF,22,FALSE)</f>
        <v>1514</v>
      </c>
      <c r="H162" s="94">
        <f t="shared" si="9"/>
        <v>0.71753554502369665</v>
      </c>
      <c r="I162" s="95" t="str">
        <f t="shared" si="11"/>
        <v>69.8% - 73.6%</v>
      </c>
      <c r="J162" s="296">
        <f>VLOOKUP($A162,T6_CCGBFI_201415!$A:$AF,25,FALSE)+VLOOKUP($A162,T6_CCGBFI_201415!$A:$AF,27,FALSE)+VLOOKUP($A162,T6_CCGBFI_201415!$A:$AF,29,FALSE)+VLOOKUP($A162,T6_CCGBFI_201415!$A:$AF,31,FALSE)</f>
        <v>41</v>
      </c>
      <c r="K162" s="96">
        <f t="shared" si="12"/>
        <v>1.943127962085308E-2</v>
      </c>
      <c r="L162" s="297" t="s">
        <v>853</v>
      </c>
      <c r="M162" s="133">
        <f t="shared" si="10"/>
        <v>0</v>
      </c>
      <c r="N162" s="412">
        <v>-3.6529680365296802E-2</v>
      </c>
      <c r="O162" s="412">
        <v>-6.6371681415929196E-2</v>
      </c>
    </row>
    <row r="163" spans="1:15" s="298" customFormat="1" x14ac:dyDescent="0.2">
      <c r="A163" s="273" t="s">
        <v>854</v>
      </c>
      <c r="B163" s="273" t="s">
        <v>855</v>
      </c>
      <c r="C163" s="273" t="s">
        <v>839</v>
      </c>
      <c r="D163" s="273" t="s">
        <v>840</v>
      </c>
      <c r="E163" s="291">
        <f>VLOOKUP(A163,T6_CCGBFI_201415!$A:$AF,5,FALSE)+VLOOKUP(A163,T6_CCGBFI_201415!$A:$AF,6,FALSE)+VLOOKUP(A163,T6_CCGBFI_201415!$A:$AF,7,FALSE)+VLOOKUP(A163,T6_CCGBFI_201415!$A:$AF,8,FALSE)</f>
        <v>1457</v>
      </c>
      <c r="F163" s="294">
        <f>VLOOKUP($A163,T6_CCGBFI_201415!$A:$AF,9,FALSE)+VLOOKUP($A163,T6_CCGBFI_201415!$A:$AF,13,FALSE)+VLOOKUP($A163,T6_CCGBFI_201415!$A:$AF,17,FALSE)+VLOOKUP($A163,T6_CCGBFI_201415!$A:$AF,21,FALSE)</f>
        <v>415</v>
      </c>
      <c r="G163" s="295">
        <f>VLOOKUP($A163,T6_CCGBFI_201415!$A:$AF,10,FALSE)+VLOOKUP($A163,T6_CCGBFI_201415!$A:$AF,14,FALSE)+VLOOKUP($A163,T6_CCGBFI_201415!$A:$AF,18,FALSE)+VLOOKUP($A163,T6_CCGBFI_201415!$A:$AF,22,FALSE)</f>
        <v>1041</v>
      </c>
      <c r="H163" s="94">
        <f t="shared" si="9"/>
        <v>0.71448181194234728</v>
      </c>
      <c r="I163" s="95" t="str">
        <f t="shared" si="11"/>
        <v>69.1% - 73.7%</v>
      </c>
      <c r="J163" s="296">
        <f>VLOOKUP($A163,T6_CCGBFI_201415!$A:$AF,25,FALSE)+VLOOKUP($A163,T6_CCGBFI_201415!$A:$AF,27,FALSE)+VLOOKUP($A163,T6_CCGBFI_201415!$A:$AF,29,FALSE)+VLOOKUP($A163,T6_CCGBFI_201415!$A:$AF,31,FALSE)</f>
        <v>1</v>
      </c>
      <c r="K163" s="96">
        <f t="shared" si="12"/>
        <v>6.863417982155113E-4</v>
      </c>
      <c r="L163" s="297" t="s">
        <v>856</v>
      </c>
      <c r="M163" s="133">
        <f t="shared" si="10"/>
        <v>0</v>
      </c>
      <c r="N163" s="412">
        <v>6.4280496712929125E-2</v>
      </c>
      <c r="O163" s="412">
        <v>1.2508686587908269E-2</v>
      </c>
    </row>
    <row r="164" spans="1:15" s="298" customFormat="1" x14ac:dyDescent="0.2">
      <c r="A164" s="273" t="s">
        <v>857</v>
      </c>
      <c r="B164" s="273" t="s">
        <v>858</v>
      </c>
      <c r="C164" s="273" t="s">
        <v>839</v>
      </c>
      <c r="D164" s="273" t="s">
        <v>840</v>
      </c>
      <c r="E164" s="291">
        <f>VLOOKUP(A164,T6_CCGBFI_201415!$A:$AF,5,FALSE)+VLOOKUP(A164,T6_CCGBFI_201415!$A:$AF,6,FALSE)+VLOOKUP(A164,T6_CCGBFI_201415!$A:$AF,7,FALSE)+VLOOKUP(A164,T6_CCGBFI_201415!$A:$AF,8,FALSE)</f>
        <v>3630</v>
      </c>
      <c r="F164" s="294">
        <f>VLOOKUP($A164,T6_CCGBFI_201415!$A:$AF,9,FALSE)+VLOOKUP($A164,T6_CCGBFI_201415!$A:$AF,13,FALSE)+VLOOKUP($A164,T6_CCGBFI_201415!$A:$AF,17,FALSE)+VLOOKUP($A164,T6_CCGBFI_201415!$A:$AF,21,FALSE)</f>
        <v>1868</v>
      </c>
      <c r="G164" s="295">
        <f>VLOOKUP($A164,T6_CCGBFI_201415!$A:$AF,10,FALSE)+VLOOKUP($A164,T6_CCGBFI_201415!$A:$AF,14,FALSE)+VLOOKUP($A164,T6_CCGBFI_201415!$A:$AF,18,FALSE)+VLOOKUP($A164,T6_CCGBFI_201415!$A:$AF,22,FALSE)</f>
        <v>1762</v>
      </c>
      <c r="H164" s="94">
        <f t="shared" si="9"/>
        <v>0.48539944903581267</v>
      </c>
      <c r="I164" s="95" t="str">
        <f t="shared" si="11"/>
        <v>46.9% - 50.2%</v>
      </c>
      <c r="J164" s="296">
        <f>VLOOKUP($A164,T6_CCGBFI_201415!$A:$AF,25,FALSE)+VLOOKUP($A164,T6_CCGBFI_201415!$A:$AF,27,FALSE)+VLOOKUP($A164,T6_CCGBFI_201415!$A:$AF,29,FALSE)+VLOOKUP($A164,T6_CCGBFI_201415!$A:$AF,31,FALSE)</f>
        <v>0</v>
      </c>
      <c r="K164" s="96">
        <f t="shared" si="12"/>
        <v>0</v>
      </c>
      <c r="L164" s="297" t="s">
        <v>859</v>
      </c>
      <c r="M164" s="133">
        <f t="shared" si="10"/>
        <v>0</v>
      </c>
      <c r="N164" s="412">
        <v>1.6237402015677471E-2</v>
      </c>
      <c r="O164" s="412">
        <v>-4.0951122853368549E-2</v>
      </c>
    </row>
    <row r="165" spans="1:15" s="298" customFormat="1" x14ac:dyDescent="0.2">
      <c r="A165" s="273" t="s">
        <v>860</v>
      </c>
      <c r="B165" s="273" t="s">
        <v>861</v>
      </c>
      <c r="C165" s="273" t="s">
        <v>839</v>
      </c>
      <c r="D165" s="273" t="s">
        <v>840</v>
      </c>
      <c r="E165" s="291">
        <f>VLOOKUP(A165,T6_CCGBFI_201415!$A:$AF,5,FALSE)+VLOOKUP(A165,T6_CCGBFI_201415!$A:$AF,6,FALSE)+VLOOKUP(A165,T6_CCGBFI_201415!$A:$AF,7,FALSE)+VLOOKUP(A165,T6_CCGBFI_201415!$A:$AF,8,FALSE)</f>
        <v>2017</v>
      </c>
      <c r="F165" s="294">
        <f>VLOOKUP($A165,T6_CCGBFI_201415!$A:$AF,9,FALSE)+VLOOKUP($A165,T6_CCGBFI_201415!$A:$AF,13,FALSE)+VLOOKUP($A165,T6_CCGBFI_201415!$A:$AF,17,FALSE)+VLOOKUP($A165,T6_CCGBFI_201415!$A:$AF,21,FALSE)</f>
        <v>611</v>
      </c>
      <c r="G165" s="295">
        <f>VLOOKUP($A165,T6_CCGBFI_201415!$A:$AF,10,FALSE)+VLOOKUP($A165,T6_CCGBFI_201415!$A:$AF,14,FALSE)+VLOOKUP($A165,T6_CCGBFI_201415!$A:$AF,18,FALSE)+VLOOKUP($A165,T6_CCGBFI_201415!$A:$AF,22,FALSE)</f>
        <v>1361</v>
      </c>
      <c r="H165" s="94">
        <f t="shared" ref="H165:H228" si="13">G165/E165</f>
        <v>0.67476450173525038</v>
      </c>
      <c r="I165" s="95" t="str">
        <f t="shared" si="11"/>
        <v>65.4% - 69.5%</v>
      </c>
      <c r="J165" s="296">
        <f>VLOOKUP($A165,T6_CCGBFI_201415!$A:$AF,25,FALSE)+VLOOKUP($A165,T6_CCGBFI_201415!$A:$AF,27,FALSE)+VLOOKUP($A165,T6_CCGBFI_201415!$A:$AF,29,FALSE)+VLOOKUP($A165,T6_CCGBFI_201415!$A:$AF,31,FALSE)</f>
        <v>45</v>
      </c>
      <c r="K165" s="96">
        <f t="shared" si="12"/>
        <v>2.2310361923648984E-2</v>
      </c>
      <c r="L165" s="297" t="s">
        <v>862</v>
      </c>
      <c r="M165" s="133">
        <f t="shared" si="10"/>
        <v>0</v>
      </c>
      <c r="N165" s="412">
        <v>-7.0935052970981127E-2</v>
      </c>
      <c r="O165" s="412">
        <v>-8.6089714544630769E-2</v>
      </c>
    </row>
    <row r="166" spans="1:15" s="298" customFormat="1" x14ac:dyDescent="0.2">
      <c r="A166" s="273" t="s">
        <v>863</v>
      </c>
      <c r="B166" s="273" t="s">
        <v>864</v>
      </c>
      <c r="C166" s="273" t="s">
        <v>865</v>
      </c>
      <c r="D166" s="273" t="s">
        <v>866</v>
      </c>
      <c r="E166" s="291">
        <f>VLOOKUP(A166,T6_CCGBFI_201415!$A:$AF,5,FALSE)+VLOOKUP(A166,T6_CCGBFI_201415!$A:$AF,6,FALSE)+VLOOKUP(A166,T6_CCGBFI_201415!$A:$AF,7,FALSE)+VLOOKUP(A166,T6_CCGBFI_201415!$A:$AF,8,FALSE)</f>
        <v>1811</v>
      </c>
      <c r="F166" s="294">
        <f>VLOOKUP($A166,T6_CCGBFI_201415!$A:$AF,9,FALSE)+VLOOKUP($A166,T6_CCGBFI_201415!$A:$AF,13,FALSE)+VLOOKUP($A166,T6_CCGBFI_201415!$A:$AF,17,FALSE)+VLOOKUP($A166,T6_CCGBFI_201415!$A:$AF,21,FALSE)</f>
        <v>243</v>
      </c>
      <c r="G166" s="295">
        <f>VLOOKUP($A166,T6_CCGBFI_201415!$A:$AF,10,FALSE)+VLOOKUP($A166,T6_CCGBFI_201415!$A:$AF,14,FALSE)+VLOOKUP($A166,T6_CCGBFI_201415!$A:$AF,18,FALSE)+VLOOKUP($A166,T6_CCGBFI_201415!$A:$AF,22,FALSE)</f>
        <v>1524</v>
      </c>
      <c r="H166" s="94">
        <f t="shared" si="13"/>
        <v>0.8415240198785201</v>
      </c>
      <c r="I166" s="95" t="str">
        <f t="shared" si="11"/>
        <v>82.4% - 85.8%</v>
      </c>
      <c r="J166" s="296">
        <f>VLOOKUP($A166,T6_CCGBFI_201415!$A:$AF,25,FALSE)+VLOOKUP($A166,T6_CCGBFI_201415!$A:$AF,27,FALSE)+VLOOKUP($A166,T6_CCGBFI_201415!$A:$AF,29,FALSE)+VLOOKUP($A166,T6_CCGBFI_201415!$A:$AF,31,FALSE)</f>
        <v>44</v>
      </c>
      <c r="K166" s="96">
        <f t="shared" si="12"/>
        <v>2.4295969077857537E-2</v>
      </c>
      <c r="L166" s="297" t="s">
        <v>867</v>
      </c>
      <c r="M166" s="133">
        <f t="shared" ref="M166:M229" si="14">IF(N166&lt;-10%,1,IF(O166&gt;20%,1,0))</f>
        <v>0</v>
      </c>
      <c r="N166" s="412">
        <v>-1.4153511159499144E-2</v>
      </c>
      <c r="O166" s="412">
        <v>-1.6829533116178075E-2</v>
      </c>
    </row>
    <row r="167" spans="1:15" s="298" customFormat="1" x14ac:dyDescent="0.2">
      <c r="A167" s="273" t="s">
        <v>868</v>
      </c>
      <c r="B167" s="273" t="s">
        <v>869</v>
      </c>
      <c r="C167" s="273" t="s">
        <v>865</v>
      </c>
      <c r="D167" s="273" t="s">
        <v>866</v>
      </c>
      <c r="E167" s="291">
        <f>VLOOKUP(A167,T6_CCGBFI_201415!$A:$AF,5,FALSE)+VLOOKUP(A167,T6_CCGBFI_201415!$A:$AF,6,FALSE)+VLOOKUP(A167,T6_CCGBFI_201415!$A:$AF,7,FALSE)+VLOOKUP(A167,T6_CCGBFI_201415!$A:$AF,8,FALSE)</f>
        <v>6467</v>
      </c>
      <c r="F167" s="294">
        <f>VLOOKUP($A167,T6_CCGBFI_201415!$A:$AF,9,FALSE)+VLOOKUP($A167,T6_CCGBFI_201415!$A:$AF,13,FALSE)+VLOOKUP($A167,T6_CCGBFI_201415!$A:$AF,17,FALSE)+VLOOKUP($A167,T6_CCGBFI_201415!$A:$AF,21,FALSE)</f>
        <v>1478</v>
      </c>
      <c r="G167" s="295">
        <f>VLOOKUP($A167,T6_CCGBFI_201415!$A:$AF,10,FALSE)+VLOOKUP($A167,T6_CCGBFI_201415!$A:$AF,14,FALSE)+VLOOKUP($A167,T6_CCGBFI_201415!$A:$AF,18,FALSE)+VLOOKUP($A167,T6_CCGBFI_201415!$A:$AF,22,FALSE)</f>
        <v>4986</v>
      </c>
      <c r="H167" s="94">
        <f t="shared" si="13"/>
        <v>0.77099118602133909</v>
      </c>
      <c r="I167" s="95" t="str">
        <f t="shared" si="11"/>
        <v>76.1% - 78.1%</v>
      </c>
      <c r="J167" s="296">
        <f>VLOOKUP($A167,T6_CCGBFI_201415!$A:$AF,25,FALSE)+VLOOKUP($A167,T6_CCGBFI_201415!$A:$AF,27,FALSE)+VLOOKUP($A167,T6_CCGBFI_201415!$A:$AF,29,FALSE)+VLOOKUP($A167,T6_CCGBFI_201415!$A:$AF,31,FALSE)</f>
        <v>3</v>
      </c>
      <c r="K167" s="96">
        <f t="shared" si="12"/>
        <v>4.6389361373125099E-4</v>
      </c>
      <c r="L167" s="297" t="s">
        <v>870</v>
      </c>
      <c r="M167" s="133">
        <f t="shared" si="14"/>
        <v>0</v>
      </c>
      <c r="N167" s="412">
        <v>-3.2367447595561538E-3</v>
      </c>
      <c r="O167" s="412">
        <v>-4.5602125147579664E-2</v>
      </c>
    </row>
    <row r="168" spans="1:15" s="298" customFormat="1" x14ac:dyDescent="0.2">
      <c r="A168" s="273" t="s">
        <v>871</v>
      </c>
      <c r="B168" s="273" t="s">
        <v>872</v>
      </c>
      <c r="C168" s="273" t="s">
        <v>865</v>
      </c>
      <c r="D168" s="273" t="s">
        <v>866</v>
      </c>
      <c r="E168" s="291">
        <f>VLOOKUP(A168,T6_CCGBFI_201415!$A:$AF,5,FALSE)+VLOOKUP(A168,T6_CCGBFI_201415!$A:$AF,6,FALSE)+VLOOKUP(A168,T6_CCGBFI_201415!$A:$AF,7,FALSE)+VLOOKUP(A168,T6_CCGBFI_201415!$A:$AF,8,FALSE)</f>
        <v>2915</v>
      </c>
      <c r="F168" s="294">
        <f>VLOOKUP($A168,T6_CCGBFI_201415!$A:$AF,9,FALSE)+VLOOKUP($A168,T6_CCGBFI_201415!$A:$AF,13,FALSE)+VLOOKUP($A168,T6_CCGBFI_201415!$A:$AF,17,FALSE)+VLOOKUP($A168,T6_CCGBFI_201415!$A:$AF,21,FALSE)</f>
        <v>664</v>
      </c>
      <c r="G168" s="295">
        <f>VLOOKUP($A168,T6_CCGBFI_201415!$A:$AF,10,FALSE)+VLOOKUP($A168,T6_CCGBFI_201415!$A:$AF,14,FALSE)+VLOOKUP($A168,T6_CCGBFI_201415!$A:$AF,18,FALSE)+VLOOKUP($A168,T6_CCGBFI_201415!$A:$AF,22,FALSE)</f>
        <v>2240</v>
      </c>
      <c r="H168" s="94">
        <f t="shared" si="13"/>
        <v>0.76843910806174953</v>
      </c>
      <c r="I168" s="95" t="str">
        <f t="shared" si="11"/>
        <v>75.3% - 78.3%</v>
      </c>
      <c r="J168" s="296">
        <f>VLOOKUP($A168,T6_CCGBFI_201415!$A:$AF,25,FALSE)+VLOOKUP($A168,T6_CCGBFI_201415!$A:$AF,27,FALSE)+VLOOKUP($A168,T6_CCGBFI_201415!$A:$AF,29,FALSE)+VLOOKUP($A168,T6_CCGBFI_201415!$A:$AF,31,FALSE)</f>
        <v>11</v>
      </c>
      <c r="K168" s="96">
        <f t="shared" si="12"/>
        <v>3.7735849056603774E-3</v>
      </c>
      <c r="L168" s="297" t="s">
        <v>873</v>
      </c>
      <c r="M168" s="133">
        <f t="shared" si="14"/>
        <v>0</v>
      </c>
      <c r="N168" s="412">
        <v>-1.5535292131036771E-2</v>
      </c>
      <c r="O168" s="412">
        <v>-6.6602625680435512E-2</v>
      </c>
    </row>
    <row r="169" spans="1:15" s="298" customFormat="1" x14ac:dyDescent="0.2">
      <c r="A169" s="273" t="s">
        <v>874</v>
      </c>
      <c r="B169" s="273" t="s">
        <v>875</v>
      </c>
      <c r="C169" s="273" t="s">
        <v>865</v>
      </c>
      <c r="D169" s="273" t="s">
        <v>866</v>
      </c>
      <c r="E169" s="291">
        <f>VLOOKUP(A169,T6_CCGBFI_201415!$A:$AF,5,FALSE)+VLOOKUP(A169,T6_CCGBFI_201415!$A:$AF,6,FALSE)+VLOOKUP(A169,T6_CCGBFI_201415!$A:$AF,7,FALSE)+VLOOKUP(A169,T6_CCGBFI_201415!$A:$AF,8,FALSE)</f>
        <v>4750</v>
      </c>
      <c r="F169" s="294">
        <f>VLOOKUP($A169,T6_CCGBFI_201415!$A:$AF,9,FALSE)+VLOOKUP($A169,T6_CCGBFI_201415!$A:$AF,13,FALSE)+VLOOKUP($A169,T6_CCGBFI_201415!$A:$AF,17,FALSE)+VLOOKUP($A169,T6_CCGBFI_201415!$A:$AF,21,FALSE)</f>
        <v>884</v>
      </c>
      <c r="G169" s="295">
        <f>VLOOKUP($A169,T6_CCGBFI_201415!$A:$AF,10,FALSE)+VLOOKUP($A169,T6_CCGBFI_201415!$A:$AF,14,FALSE)+VLOOKUP($A169,T6_CCGBFI_201415!$A:$AF,18,FALSE)+VLOOKUP($A169,T6_CCGBFI_201415!$A:$AF,22,FALSE)</f>
        <v>3810</v>
      </c>
      <c r="H169" s="94">
        <f t="shared" si="13"/>
        <v>0.80210526315789477</v>
      </c>
      <c r="I169" s="95" t="str">
        <f t="shared" si="11"/>
        <v>79.1% - 81.3%</v>
      </c>
      <c r="J169" s="296">
        <f>VLOOKUP($A169,T6_CCGBFI_201415!$A:$AF,25,FALSE)+VLOOKUP($A169,T6_CCGBFI_201415!$A:$AF,27,FALSE)+VLOOKUP($A169,T6_CCGBFI_201415!$A:$AF,29,FALSE)+VLOOKUP($A169,T6_CCGBFI_201415!$A:$AF,31,FALSE)</f>
        <v>56</v>
      </c>
      <c r="K169" s="96">
        <f t="shared" si="12"/>
        <v>1.1789473684210527E-2</v>
      </c>
      <c r="L169" s="297" t="s">
        <v>876</v>
      </c>
      <c r="M169" s="133">
        <f t="shared" si="14"/>
        <v>0</v>
      </c>
      <c r="N169" s="412">
        <v>-6.2006319115323838E-2</v>
      </c>
      <c r="O169" s="412">
        <v>-0.10428059588911942</v>
      </c>
    </row>
    <row r="170" spans="1:15" s="298" customFormat="1" x14ac:dyDescent="0.2">
      <c r="A170" s="273" t="s">
        <v>877</v>
      </c>
      <c r="B170" s="273" t="s">
        <v>878</v>
      </c>
      <c r="C170" s="273" t="s">
        <v>879</v>
      </c>
      <c r="D170" s="273" t="s">
        <v>880</v>
      </c>
      <c r="E170" s="291">
        <f>VLOOKUP(A170,T6_CCGBFI_201415!$A:$AF,5,FALSE)+VLOOKUP(A170,T6_CCGBFI_201415!$A:$AF,6,FALSE)+VLOOKUP(A170,T6_CCGBFI_201415!$A:$AF,7,FALSE)+VLOOKUP(A170,T6_CCGBFI_201415!$A:$AF,8,FALSE)</f>
        <v>6583</v>
      </c>
      <c r="F170" s="294">
        <f>VLOOKUP($A170,T6_CCGBFI_201415!$A:$AF,9,FALSE)+VLOOKUP($A170,T6_CCGBFI_201415!$A:$AF,13,FALSE)+VLOOKUP($A170,T6_CCGBFI_201415!$A:$AF,17,FALSE)+VLOOKUP($A170,T6_CCGBFI_201415!$A:$AF,21,FALSE)</f>
        <v>1063</v>
      </c>
      <c r="G170" s="295">
        <f>VLOOKUP($A170,T6_CCGBFI_201415!$A:$AF,10,FALSE)+VLOOKUP($A170,T6_CCGBFI_201415!$A:$AF,14,FALSE)+VLOOKUP($A170,T6_CCGBFI_201415!$A:$AF,18,FALSE)+VLOOKUP($A170,T6_CCGBFI_201415!$A:$AF,22,FALSE)</f>
        <v>5412</v>
      </c>
      <c r="H170" s="94">
        <f t="shared" si="13"/>
        <v>0.82211757557344678</v>
      </c>
      <c r="I170" s="95" t="str">
        <f t="shared" si="11"/>
        <v>81.3% - 83.1%</v>
      </c>
      <c r="J170" s="296">
        <f>VLOOKUP($A170,T6_CCGBFI_201415!$A:$AF,25,FALSE)+VLOOKUP($A170,T6_CCGBFI_201415!$A:$AF,27,FALSE)+VLOOKUP($A170,T6_CCGBFI_201415!$A:$AF,29,FALSE)+VLOOKUP($A170,T6_CCGBFI_201415!$A:$AF,31,FALSE)</f>
        <v>108</v>
      </c>
      <c r="K170" s="96">
        <f t="shared" si="12"/>
        <v>1.64058939693149E-2</v>
      </c>
      <c r="L170" s="297" t="s">
        <v>881</v>
      </c>
      <c r="M170" s="133">
        <f t="shared" si="14"/>
        <v>0</v>
      </c>
      <c r="N170" s="412">
        <v>2.3158221945912327E-2</v>
      </c>
      <c r="O170" s="412">
        <v>-1.7609312042978664E-2</v>
      </c>
    </row>
    <row r="171" spans="1:15" s="298" customFormat="1" x14ac:dyDescent="0.2">
      <c r="A171" s="273" t="s">
        <v>882</v>
      </c>
      <c r="B171" s="273" t="s">
        <v>883</v>
      </c>
      <c r="C171" s="273" t="s">
        <v>879</v>
      </c>
      <c r="D171" s="273" t="s">
        <v>880</v>
      </c>
      <c r="E171" s="291">
        <f>VLOOKUP(A171,T6_CCGBFI_201415!$A:$AF,5,FALSE)+VLOOKUP(A171,T6_CCGBFI_201415!$A:$AF,6,FALSE)+VLOOKUP(A171,T6_CCGBFI_201415!$A:$AF,7,FALSE)+VLOOKUP(A171,T6_CCGBFI_201415!$A:$AF,8,FALSE)</f>
        <v>2217</v>
      </c>
      <c r="F171" s="294">
        <f>VLOOKUP($A171,T6_CCGBFI_201415!$A:$AF,9,FALSE)+VLOOKUP($A171,T6_CCGBFI_201415!$A:$AF,13,FALSE)+VLOOKUP($A171,T6_CCGBFI_201415!$A:$AF,17,FALSE)+VLOOKUP($A171,T6_CCGBFI_201415!$A:$AF,21,FALSE)</f>
        <v>369</v>
      </c>
      <c r="G171" s="295">
        <f>VLOOKUP($A171,T6_CCGBFI_201415!$A:$AF,10,FALSE)+VLOOKUP($A171,T6_CCGBFI_201415!$A:$AF,14,FALSE)+VLOOKUP($A171,T6_CCGBFI_201415!$A:$AF,18,FALSE)+VLOOKUP($A171,T6_CCGBFI_201415!$A:$AF,22,FALSE)</f>
        <v>1813</v>
      </c>
      <c r="H171" s="94">
        <f t="shared" si="13"/>
        <v>0.81777176364456472</v>
      </c>
      <c r="I171" s="95" t="str">
        <f t="shared" si="11"/>
        <v>80.1% - 83.3%</v>
      </c>
      <c r="J171" s="296">
        <f>VLOOKUP($A171,T6_CCGBFI_201415!$A:$AF,25,FALSE)+VLOOKUP($A171,T6_CCGBFI_201415!$A:$AF,27,FALSE)+VLOOKUP($A171,T6_CCGBFI_201415!$A:$AF,29,FALSE)+VLOOKUP($A171,T6_CCGBFI_201415!$A:$AF,31,FALSE)</f>
        <v>35</v>
      </c>
      <c r="K171" s="96">
        <f t="shared" si="12"/>
        <v>1.5787099684258007E-2</v>
      </c>
      <c r="L171" s="297" t="s">
        <v>884</v>
      </c>
      <c r="M171" s="133">
        <f t="shared" si="14"/>
        <v>0</v>
      </c>
      <c r="N171" s="412">
        <v>1.5574896930829141E-2</v>
      </c>
      <c r="O171" s="412">
        <v>-4.931389365351635E-2</v>
      </c>
    </row>
    <row r="172" spans="1:15" s="298" customFormat="1" x14ac:dyDescent="0.2">
      <c r="A172" s="273" t="s">
        <v>885</v>
      </c>
      <c r="B172" s="273" t="s">
        <v>886</v>
      </c>
      <c r="C172" s="273" t="s">
        <v>879</v>
      </c>
      <c r="D172" s="273" t="s">
        <v>880</v>
      </c>
      <c r="E172" s="291">
        <f>VLOOKUP(A172,T6_CCGBFI_201415!$A:$AF,5,FALSE)+VLOOKUP(A172,T6_CCGBFI_201415!$A:$AF,6,FALSE)+VLOOKUP(A172,T6_CCGBFI_201415!$A:$AF,7,FALSE)+VLOOKUP(A172,T6_CCGBFI_201415!$A:$AF,8,FALSE)</f>
        <v>5446</v>
      </c>
      <c r="F172" s="294">
        <f>VLOOKUP($A172,T6_CCGBFI_201415!$A:$AF,9,FALSE)+VLOOKUP($A172,T6_CCGBFI_201415!$A:$AF,13,FALSE)+VLOOKUP($A172,T6_CCGBFI_201415!$A:$AF,17,FALSE)+VLOOKUP($A172,T6_CCGBFI_201415!$A:$AF,21,FALSE)</f>
        <v>1014</v>
      </c>
      <c r="G172" s="295">
        <f>VLOOKUP($A172,T6_CCGBFI_201415!$A:$AF,10,FALSE)+VLOOKUP($A172,T6_CCGBFI_201415!$A:$AF,14,FALSE)+VLOOKUP($A172,T6_CCGBFI_201415!$A:$AF,18,FALSE)+VLOOKUP($A172,T6_CCGBFI_201415!$A:$AF,22,FALSE)</f>
        <v>4398</v>
      </c>
      <c r="H172" s="94">
        <f t="shared" si="13"/>
        <v>0.80756518545721634</v>
      </c>
      <c r="I172" s="95" t="str">
        <f t="shared" si="11"/>
        <v>79.7% - 81.8%</v>
      </c>
      <c r="J172" s="296">
        <f>VLOOKUP($A172,T6_CCGBFI_201415!$A:$AF,25,FALSE)+VLOOKUP($A172,T6_CCGBFI_201415!$A:$AF,27,FALSE)+VLOOKUP($A172,T6_CCGBFI_201415!$A:$AF,29,FALSE)+VLOOKUP($A172,T6_CCGBFI_201415!$A:$AF,31,FALSE)</f>
        <v>34</v>
      </c>
      <c r="K172" s="96">
        <f t="shared" si="12"/>
        <v>6.243114212265883E-3</v>
      </c>
      <c r="L172" s="297" t="s">
        <v>887</v>
      </c>
      <c r="M172" s="133">
        <f t="shared" si="14"/>
        <v>0</v>
      </c>
      <c r="N172" s="412">
        <v>-2.9293299157817643E-3</v>
      </c>
      <c r="O172" s="412">
        <v>-3.4739454094292799E-2</v>
      </c>
    </row>
    <row r="173" spans="1:15" s="298" customFormat="1" x14ac:dyDescent="0.2">
      <c r="A173" s="273" t="s">
        <v>888</v>
      </c>
      <c r="B173" s="273" t="s">
        <v>889</v>
      </c>
      <c r="C173" s="273" t="s">
        <v>879</v>
      </c>
      <c r="D173" s="273" t="s">
        <v>880</v>
      </c>
      <c r="E173" s="291">
        <f>VLOOKUP(A173,T6_CCGBFI_201415!$A:$AF,5,FALSE)+VLOOKUP(A173,T6_CCGBFI_201415!$A:$AF,6,FALSE)+VLOOKUP(A173,T6_CCGBFI_201415!$A:$AF,7,FALSE)+VLOOKUP(A173,T6_CCGBFI_201415!$A:$AF,8,FALSE)</f>
        <v>2702</v>
      </c>
      <c r="F173" s="294">
        <f>VLOOKUP($A173,T6_CCGBFI_201415!$A:$AF,9,FALSE)+VLOOKUP($A173,T6_CCGBFI_201415!$A:$AF,13,FALSE)+VLOOKUP($A173,T6_CCGBFI_201415!$A:$AF,17,FALSE)+VLOOKUP($A173,T6_CCGBFI_201415!$A:$AF,21,FALSE)</f>
        <v>561</v>
      </c>
      <c r="G173" s="295">
        <f>VLOOKUP($A173,T6_CCGBFI_201415!$A:$AF,10,FALSE)+VLOOKUP($A173,T6_CCGBFI_201415!$A:$AF,14,FALSE)+VLOOKUP($A173,T6_CCGBFI_201415!$A:$AF,18,FALSE)+VLOOKUP($A173,T6_CCGBFI_201415!$A:$AF,22,FALSE)</f>
        <v>2085</v>
      </c>
      <c r="H173" s="94">
        <f t="shared" si="13"/>
        <v>0.77165062916358251</v>
      </c>
      <c r="I173" s="95" t="str">
        <f t="shared" si="11"/>
        <v>75.5% - 78.7%</v>
      </c>
      <c r="J173" s="296">
        <f>VLOOKUP($A173,T6_CCGBFI_201415!$A:$AF,25,FALSE)+VLOOKUP($A173,T6_CCGBFI_201415!$A:$AF,27,FALSE)+VLOOKUP($A173,T6_CCGBFI_201415!$A:$AF,29,FALSE)+VLOOKUP($A173,T6_CCGBFI_201415!$A:$AF,31,FALSE)</f>
        <v>56</v>
      </c>
      <c r="K173" s="96">
        <f t="shared" si="12"/>
        <v>2.072538860103627E-2</v>
      </c>
      <c r="L173" s="297" t="s">
        <v>890</v>
      </c>
      <c r="M173" s="133">
        <f t="shared" si="14"/>
        <v>0</v>
      </c>
      <c r="N173" s="412">
        <v>-9.5716198125836649E-2</v>
      </c>
      <c r="O173" s="412">
        <v>-0.14790286975717437</v>
      </c>
    </row>
    <row r="174" spans="1:15" s="298" customFormat="1" x14ac:dyDescent="0.2">
      <c r="A174" s="273" t="s">
        <v>891</v>
      </c>
      <c r="B174" s="273" t="s">
        <v>892</v>
      </c>
      <c r="C174" s="273" t="s">
        <v>893</v>
      </c>
      <c r="D174" s="273" t="s">
        <v>894</v>
      </c>
      <c r="E174" s="291">
        <f>VLOOKUP(A174,T6_CCGBFI_201415!$A:$AF,5,FALSE)+VLOOKUP(A174,T6_CCGBFI_201415!$A:$AF,6,FALSE)+VLOOKUP(A174,T6_CCGBFI_201415!$A:$AF,7,FALSE)+VLOOKUP(A174,T6_CCGBFI_201415!$A:$AF,8,FALSE)</f>
        <v>5243</v>
      </c>
      <c r="F174" s="294">
        <f>VLOOKUP($A174,T6_CCGBFI_201415!$A:$AF,9,FALSE)+VLOOKUP($A174,T6_CCGBFI_201415!$A:$AF,13,FALSE)+VLOOKUP($A174,T6_CCGBFI_201415!$A:$AF,17,FALSE)+VLOOKUP($A174,T6_CCGBFI_201415!$A:$AF,21,FALSE)</f>
        <v>1061</v>
      </c>
      <c r="G174" s="295">
        <f>VLOOKUP($A174,T6_CCGBFI_201415!$A:$AF,10,FALSE)+VLOOKUP($A174,T6_CCGBFI_201415!$A:$AF,14,FALSE)+VLOOKUP($A174,T6_CCGBFI_201415!$A:$AF,18,FALSE)+VLOOKUP($A174,T6_CCGBFI_201415!$A:$AF,22,FALSE)</f>
        <v>4164</v>
      </c>
      <c r="H174" s="94">
        <f t="shared" si="13"/>
        <v>0.79420179286667936</v>
      </c>
      <c r="I174" s="95" t="str">
        <f t="shared" si="11"/>
        <v>78.3% - 80.5%</v>
      </c>
      <c r="J174" s="296">
        <f>VLOOKUP($A174,T6_CCGBFI_201415!$A:$AF,25,FALSE)+VLOOKUP($A174,T6_CCGBFI_201415!$A:$AF,27,FALSE)+VLOOKUP($A174,T6_CCGBFI_201415!$A:$AF,29,FALSE)+VLOOKUP($A174,T6_CCGBFI_201415!$A:$AF,31,FALSE)</f>
        <v>18</v>
      </c>
      <c r="K174" s="96">
        <f t="shared" si="12"/>
        <v>3.4331489605187869E-3</v>
      </c>
      <c r="L174" s="297" t="s">
        <v>895</v>
      </c>
      <c r="M174" s="133">
        <f t="shared" si="14"/>
        <v>0</v>
      </c>
      <c r="N174" s="412">
        <v>-5.4292929292929282E-2</v>
      </c>
      <c r="O174" s="412">
        <v>-7.4165636588380712E-2</v>
      </c>
    </row>
    <row r="175" spans="1:15" s="298" customFormat="1" x14ac:dyDescent="0.2">
      <c r="A175" s="273" t="s">
        <v>896</v>
      </c>
      <c r="B175" s="273" t="s">
        <v>897</v>
      </c>
      <c r="C175" s="273" t="s">
        <v>893</v>
      </c>
      <c r="D175" s="273" t="s">
        <v>894</v>
      </c>
      <c r="E175" s="291">
        <f>VLOOKUP(A175,T6_CCGBFI_201415!$A:$AF,5,FALSE)+VLOOKUP(A175,T6_CCGBFI_201415!$A:$AF,6,FALSE)+VLOOKUP(A175,T6_CCGBFI_201415!$A:$AF,7,FALSE)+VLOOKUP(A175,T6_CCGBFI_201415!$A:$AF,8,FALSE)</f>
        <v>8474</v>
      </c>
      <c r="F175" s="294">
        <f>VLOOKUP($A175,T6_CCGBFI_201415!$A:$AF,9,FALSE)+VLOOKUP($A175,T6_CCGBFI_201415!$A:$AF,13,FALSE)+VLOOKUP($A175,T6_CCGBFI_201415!$A:$AF,17,FALSE)+VLOOKUP($A175,T6_CCGBFI_201415!$A:$AF,21,FALSE)</f>
        <v>1878</v>
      </c>
      <c r="G175" s="295">
        <f>VLOOKUP($A175,T6_CCGBFI_201415!$A:$AF,10,FALSE)+VLOOKUP($A175,T6_CCGBFI_201415!$A:$AF,14,FALSE)+VLOOKUP($A175,T6_CCGBFI_201415!$A:$AF,18,FALSE)+VLOOKUP($A175,T6_CCGBFI_201415!$A:$AF,22,FALSE)</f>
        <v>6413</v>
      </c>
      <c r="H175" s="94">
        <f t="shared" si="13"/>
        <v>0.75678546141137593</v>
      </c>
      <c r="I175" s="95" t="str">
        <f t="shared" si="11"/>
        <v>74.8% - 76.6%</v>
      </c>
      <c r="J175" s="296">
        <f>VLOOKUP($A175,T6_CCGBFI_201415!$A:$AF,25,FALSE)+VLOOKUP($A175,T6_CCGBFI_201415!$A:$AF,27,FALSE)+VLOOKUP($A175,T6_CCGBFI_201415!$A:$AF,29,FALSE)+VLOOKUP($A175,T6_CCGBFI_201415!$A:$AF,31,FALSE)</f>
        <v>183</v>
      </c>
      <c r="K175" s="96">
        <f t="shared" si="12"/>
        <v>2.1595468491857447E-2</v>
      </c>
      <c r="L175" s="297" t="s">
        <v>898</v>
      </c>
      <c r="M175" s="133">
        <f t="shared" si="14"/>
        <v>0</v>
      </c>
      <c r="N175" s="412">
        <v>-4.9253898799506368E-2</v>
      </c>
      <c r="O175" s="412">
        <v>-0.11507936507936511</v>
      </c>
    </row>
    <row r="176" spans="1:15" s="298" customFormat="1" x14ac:dyDescent="0.2">
      <c r="A176" s="273" t="s">
        <v>899</v>
      </c>
      <c r="B176" s="273" t="s">
        <v>900</v>
      </c>
      <c r="C176" s="273" t="s">
        <v>893</v>
      </c>
      <c r="D176" s="273" t="s">
        <v>894</v>
      </c>
      <c r="E176" s="291">
        <f>VLOOKUP(A176,T6_CCGBFI_201415!$A:$AF,5,FALSE)+VLOOKUP(A176,T6_CCGBFI_201415!$A:$AF,6,FALSE)+VLOOKUP(A176,T6_CCGBFI_201415!$A:$AF,7,FALSE)+VLOOKUP(A176,T6_CCGBFI_201415!$A:$AF,8,FALSE)</f>
        <v>2058</v>
      </c>
      <c r="F176" s="294">
        <f>VLOOKUP($A176,T6_CCGBFI_201415!$A:$AF,9,FALSE)+VLOOKUP($A176,T6_CCGBFI_201415!$A:$AF,13,FALSE)+VLOOKUP($A176,T6_CCGBFI_201415!$A:$AF,17,FALSE)+VLOOKUP($A176,T6_CCGBFI_201415!$A:$AF,21,FALSE)</f>
        <v>479</v>
      </c>
      <c r="G176" s="295">
        <f>VLOOKUP($A176,T6_CCGBFI_201415!$A:$AF,10,FALSE)+VLOOKUP($A176,T6_CCGBFI_201415!$A:$AF,14,FALSE)+VLOOKUP($A176,T6_CCGBFI_201415!$A:$AF,18,FALSE)+VLOOKUP($A176,T6_CCGBFI_201415!$A:$AF,22,FALSE)</f>
        <v>1529</v>
      </c>
      <c r="H176" s="94"/>
      <c r="I176" s="95" t="str">
        <f t="shared" si="11"/>
        <v/>
      </c>
      <c r="J176" s="296">
        <f>VLOOKUP($A176,T6_CCGBFI_201415!$A:$AF,25,FALSE)+VLOOKUP($A176,T6_CCGBFI_201415!$A:$AF,27,FALSE)+VLOOKUP($A176,T6_CCGBFI_201415!$A:$AF,29,FALSE)+VLOOKUP($A176,T6_CCGBFI_201415!$A:$AF,31,FALSE)</f>
        <v>50</v>
      </c>
      <c r="K176" s="96"/>
      <c r="L176" s="297" t="s">
        <v>901</v>
      </c>
      <c r="M176" s="133">
        <f t="shared" si="14"/>
        <v>1</v>
      </c>
      <c r="N176" s="412">
        <v>-0.25109170305676853</v>
      </c>
      <c r="O176" s="412">
        <v>-0.25218023255813948</v>
      </c>
    </row>
    <row r="177" spans="1:15" s="298" customFormat="1" x14ac:dyDescent="0.2">
      <c r="A177" s="273" t="s">
        <v>902</v>
      </c>
      <c r="B177" s="273" t="s">
        <v>903</v>
      </c>
      <c r="C177" s="273" t="s">
        <v>904</v>
      </c>
      <c r="D177" s="273" t="s">
        <v>905</v>
      </c>
      <c r="E177" s="291">
        <f>VLOOKUP(A177,T6_CCGBFI_201415!$A:$AF,5,FALSE)+VLOOKUP(A177,T6_CCGBFI_201415!$A:$AF,6,FALSE)+VLOOKUP(A177,T6_CCGBFI_201415!$A:$AF,7,FALSE)+VLOOKUP(A177,T6_CCGBFI_201415!$A:$AF,8,FALSE)</f>
        <v>1472</v>
      </c>
      <c r="F177" s="294">
        <f>VLOOKUP($A177,T6_CCGBFI_201415!$A:$AF,9,FALSE)+VLOOKUP($A177,T6_CCGBFI_201415!$A:$AF,13,FALSE)+VLOOKUP($A177,T6_CCGBFI_201415!$A:$AF,17,FALSE)+VLOOKUP($A177,T6_CCGBFI_201415!$A:$AF,21,FALSE)</f>
        <v>345</v>
      </c>
      <c r="G177" s="295">
        <f>VLOOKUP($A177,T6_CCGBFI_201415!$A:$AF,10,FALSE)+VLOOKUP($A177,T6_CCGBFI_201415!$A:$AF,14,FALSE)+VLOOKUP($A177,T6_CCGBFI_201415!$A:$AF,18,FALSE)+VLOOKUP($A177,T6_CCGBFI_201415!$A:$AF,22,FALSE)</f>
        <v>1054</v>
      </c>
      <c r="H177" s="94">
        <f t="shared" si="13"/>
        <v>0.71603260869565222</v>
      </c>
      <c r="I177" s="95" t="str">
        <f t="shared" si="11"/>
        <v>69.2% - 73.8%</v>
      </c>
      <c r="J177" s="296">
        <f>VLOOKUP($A177,T6_CCGBFI_201415!$A:$AF,25,FALSE)+VLOOKUP($A177,T6_CCGBFI_201415!$A:$AF,27,FALSE)+VLOOKUP($A177,T6_CCGBFI_201415!$A:$AF,29,FALSE)+VLOOKUP($A177,T6_CCGBFI_201415!$A:$AF,31,FALSE)</f>
        <v>73</v>
      </c>
      <c r="K177" s="96">
        <f t="shared" si="12"/>
        <v>4.9592391304347824E-2</v>
      </c>
      <c r="L177" s="297" t="s">
        <v>906</v>
      </c>
      <c r="M177" s="133">
        <f t="shared" si="14"/>
        <v>0</v>
      </c>
      <c r="N177" s="412">
        <v>2.7215631542219176E-2</v>
      </c>
      <c r="O177" s="412">
        <v>-6.8943706514864034E-2</v>
      </c>
    </row>
    <row r="178" spans="1:15" s="298" customFormat="1" x14ac:dyDescent="0.2">
      <c r="A178" s="273" t="s">
        <v>907</v>
      </c>
      <c r="B178" s="273" t="s">
        <v>908</v>
      </c>
      <c r="C178" s="273" t="s">
        <v>904</v>
      </c>
      <c r="D178" s="273" t="s">
        <v>905</v>
      </c>
      <c r="E178" s="291">
        <f>VLOOKUP(A178,T6_CCGBFI_201415!$A:$AF,5,FALSE)+VLOOKUP(A178,T6_CCGBFI_201415!$A:$AF,6,FALSE)+VLOOKUP(A178,T6_CCGBFI_201415!$A:$AF,7,FALSE)+VLOOKUP(A178,T6_CCGBFI_201415!$A:$AF,8,FALSE)</f>
        <v>1803</v>
      </c>
      <c r="F178" s="294">
        <f>VLOOKUP($A178,T6_CCGBFI_201415!$A:$AF,9,FALSE)+VLOOKUP($A178,T6_CCGBFI_201415!$A:$AF,13,FALSE)+VLOOKUP($A178,T6_CCGBFI_201415!$A:$AF,17,FALSE)+VLOOKUP($A178,T6_CCGBFI_201415!$A:$AF,21,FALSE)</f>
        <v>383</v>
      </c>
      <c r="G178" s="295">
        <f>VLOOKUP($A178,T6_CCGBFI_201415!$A:$AF,10,FALSE)+VLOOKUP($A178,T6_CCGBFI_201415!$A:$AF,14,FALSE)+VLOOKUP($A178,T6_CCGBFI_201415!$A:$AF,18,FALSE)+VLOOKUP($A178,T6_CCGBFI_201415!$A:$AF,22,FALSE)</f>
        <v>1333</v>
      </c>
      <c r="H178" s="94">
        <f t="shared" si="13"/>
        <v>0.73932334997226845</v>
      </c>
      <c r="I178" s="95" t="str">
        <f t="shared" si="11"/>
        <v>71.9% - 75.9%</v>
      </c>
      <c r="J178" s="296">
        <f>VLOOKUP($A178,T6_CCGBFI_201415!$A:$AF,25,FALSE)+VLOOKUP($A178,T6_CCGBFI_201415!$A:$AF,27,FALSE)+VLOOKUP($A178,T6_CCGBFI_201415!$A:$AF,29,FALSE)+VLOOKUP($A178,T6_CCGBFI_201415!$A:$AF,31,FALSE)</f>
        <v>87</v>
      </c>
      <c r="K178" s="96">
        <f t="shared" si="12"/>
        <v>4.8252911813643926E-2</v>
      </c>
      <c r="L178" s="297" t="s">
        <v>909</v>
      </c>
      <c r="M178" s="133">
        <f t="shared" si="14"/>
        <v>0</v>
      </c>
      <c r="N178" s="412">
        <v>7.8256008943544675E-3</v>
      </c>
      <c r="O178" s="412">
        <v>-4.2485395645246893E-2</v>
      </c>
    </row>
    <row r="179" spans="1:15" s="298" customFormat="1" x14ac:dyDescent="0.2">
      <c r="A179" s="273" t="s">
        <v>910</v>
      </c>
      <c r="B179" s="273" t="s">
        <v>911</v>
      </c>
      <c r="C179" s="273" t="s">
        <v>904</v>
      </c>
      <c r="D179" s="273" t="s">
        <v>905</v>
      </c>
      <c r="E179" s="291">
        <f>VLOOKUP(A179,T6_CCGBFI_201415!$A:$AF,5,FALSE)+VLOOKUP(A179,T6_CCGBFI_201415!$A:$AF,6,FALSE)+VLOOKUP(A179,T6_CCGBFI_201415!$A:$AF,7,FALSE)+VLOOKUP(A179,T6_CCGBFI_201415!$A:$AF,8,FALSE)</f>
        <v>3243</v>
      </c>
      <c r="F179" s="294">
        <f>VLOOKUP($A179,T6_CCGBFI_201415!$A:$AF,9,FALSE)+VLOOKUP($A179,T6_CCGBFI_201415!$A:$AF,13,FALSE)+VLOOKUP($A179,T6_CCGBFI_201415!$A:$AF,17,FALSE)+VLOOKUP($A179,T6_CCGBFI_201415!$A:$AF,21,FALSE)</f>
        <v>1015</v>
      </c>
      <c r="G179" s="295">
        <f>VLOOKUP($A179,T6_CCGBFI_201415!$A:$AF,10,FALSE)+VLOOKUP($A179,T6_CCGBFI_201415!$A:$AF,14,FALSE)+VLOOKUP($A179,T6_CCGBFI_201415!$A:$AF,18,FALSE)+VLOOKUP($A179,T6_CCGBFI_201415!$A:$AF,22,FALSE)</f>
        <v>2091</v>
      </c>
      <c r="H179" s="94">
        <f t="shared" si="13"/>
        <v>0.64477335800185009</v>
      </c>
      <c r="I179" s="95" t="str">
        <f t="shared" si="11"/>
        <v>62.8% - 66.1%</v>
      </c>
      <c r="J179" s="296">
        <f>VLOOKUP($A179,T6_CCGBFI_201415!$A:$AF,25,FALSE)+VLOOKUP($A179,T6_CCGBFI_201415!$A:$AF,27,FALSE)+VLOOKUP($A179,T6_CCGBFI_201415!$A:$AF,29,FALSE)+VLOOKUP($A179,T6_CCGBFI_201415!$A:$AF,31,FALSE)</f>
        <v>137</v>
      </c>
      <c r="K179" s="96">
        <f t="shared" si="12"/>
        <v>4.224483502929386E-2</v>
      </c>
      <c r="L179" s="297" t="s">
        <v>912</v>
      </c>
      <c r="M179" s="133">
        <f t="shared" si="14"/>
        <v>0</v>
      </c>
      <c r="N179" s="412">
        <v>-1.5394088669951067E-3</v>
      </c>
      <c r="O179" s="412">
        <v>-7.6331529478780968E-2</v>
      </c>
    </row>
    <row r="180" spans="1:15" s="298" customFormat="1" x14ac:dyDescent="0.2">
      <c r="A180" s="273" t="s">
        <v>913</v>
      </c>
      <c r="B180" s="273" t="s">
        <v>914</v>
      </c>
      <c r="C180" s="273" t="s">
        <v>904</v>
      </c>
      <c r="D180" s="273" t="s">
        <v>905</v>
      </c>
      <c r="E180" s="291">
        <f>VLOOKUP(A180,T6_CCGBFI_201415!$A:$AF,5,FALSE)+VLOOKUP(A180,T6_CCGBFI_201415!$A:$AF,6,FALSE)+VLOOKUP(A180,T6_CCGBFI_201415!$A:$AF,7,FALSE)+VLOOKUP(A180,T6_CCGBFI_201415!$A:$AF,8,FALSE)</f>
        <v>3596</v>
      </c>
      <c r="F180" s="294">
        <f>VLOOKUP($A180,T6_CCGBFI_201415!$A:$AF,9,FALSE)+VLOOKUP($A180,T6_CCGBFI_201415!$A:$AF,13,FALSE)+VLOOKUP($A180,T6_CCGBFI_201415!$A:$AF,17,FALSE)+VLOOKUP($A180,T6_CCGBFI_201415!$A:$AF,21,FALSE)</f>
        <v>1062</v>
      </c>
      <c r="G180" s="295">
        <f>VLOOKUP($A180,T6_CCGBFI_201415!$A:$AF,10,FALSE)+VLOOKUP($A180,T6_CCGBFI_201415!$A:$AF,14,FALSE)+VLOOKUP($A180,T6_CCGBFI_201415!$A:$AF,18,FALSE)+VLOOKUP($A180,T6_CCGBFI_201415!$A:$AF,22,FALSE)</f>
        <v>2481</v>
      </c>
      <c r="H180" s="94">
        <f t="shared" si="13"/>
        <v>0.68993325917686321</v>
      </c>
      <c r="I180" s="95" t="str">
        <f t="shared" si="11"/>
        <v>67.5% - 70.5%</v>
      </c>
      <c r="J180" s="296">
        <f>VLOOKUP($A180,T6_CCGBFI_201415!$A:$AF,25,FALSE)+VLOOKUP($A180,T6_CCGBFI_201415!$A:$AF,27,FALSE)+VLOOKUP($A180,T6_CCGBFI_201415!$A:$AF,29,FALSE)+VLOOKUP($A180,T6_CCGBFI_201415!$A:$AF,31,FALSE)</f>
        <v>53</v>
      </c>
      <c r="K180" s="96">
        <f t="shared" si="12"/>
        <v>1.4738598442714126E-2</v>
      </c>
      <c r="L180" s="297" t="s">
        <v>915</v>
      </c>
      <c r="M180" s="133">
        <f t="shared" si="14"/>
        <v>0</v>
      </c>
      <c r="N180" s="412">
        <v>3.9907460960092456E-2</v>
      </c>
      <c r="O180" s="412">
        <v>-1.7217819076250307E-2</v>
      </c>
    </row>
    <row r="181" spans="1:15" s="298" customFormat="1" x14ac:dyDescent="0.2">
      <c r="A181" s="273" t="s">
        <v>916</v>
      </c>
      <c r="B181" s="273" t="s">
        <v>917</v>
      </c>
      <c r="C181" s="273" t="s">
        <v>904</v>
      </c>
      <c r="D181" s="273" t="s">
        <v>905</v>
      </c>
      <c r="E181" s="291">
        <f>VLOOKUP(A181,T6_CCGBFI_201415!$A:$AF,5,FALSE)+VLOOKUP(A181,T6_CCGBFI_201415!$A:$AF,6,FALSE)+VLOOKUP(A181,T6_CCGBFI_201415!$A:$AF,7,FALSE)+VLOOKUP(A181,T6_CCGBFI_201415!$A:$AF,8,FALSE)</f>
        <v>2014</v>
      </c>
      <c r="F181" s="294">
        <f>VLOOKUP($A181,T6_CCGBFI_201415!$A:$AF,9,FALSE)+VLOOKUP($A181,T6_CCGBFI_201415!$A:$AF,13,FALSE)+VLOOKUP($A181,T6_CCGBFI_201415!$A:$AF,17,FALSE)+VLOOKUP($A181,T6_CCGBFI_201415!$A:$AF,21,FALSE)</f>
        <v>538</v>
      </c>
      <c r="G181" s="295">
        <f>VLOOKUP($A181,T6_CCGBFI_201415!$A:$AF,10,FALSE)+VLOOKUP($A181,T6_CCGBFI_201415!$A:$AF,14,FALSE)+VLOOKUP($A181,T6_CCGBFI_201415!$A:$AF,18,FALSE)+VLOOKUP($A181,T6_CCGBFI_201415!$A:$AF,22,FALSE)</f>
        <v>1368</v>
      </c>
      <c r="H181" s="94"/>
      <c r="I181" s="95" t="str">
        <f t="shared" si="11"/>
        <v/>
      </c>
      <c r="J181" s="296">
        <f>VLOOKUP($A181,T6_CCGBFI_201415!$A:$AF,25,FALSE)+VLOOKUP($A181,T6_CCGBFI_201415!$A:$AF,27,FALSE)+VLOOKUP($A181,T6_CCGBFI_201415!$A:$AF,29,FALSE)+VLOOKUP($A181,T6_CCGBFI_201415!$A:$AF,31,FALSE)</f>
        <v>108</v>
      </c>
      <c r="K181" s="96">
        <f t="shared" si="12"/>
        <v>5.3624627606752732E-2</v>
      </c>
      <c r="L181" s="297" t="s">
        <v>918</v>
      </c>
      <c r="M181" s="133">
        <f t="shared" si="14"/>
        <v>0</v>
      </c>
      <c r="N181" s="412">
        <v>-2.658289028516192E-2</v>
      </c>
      <c r="O181" s="412">
        <v>-0.13487972508591062</v>
      </c>
    </row>
    <row r="182" spans="1:15" s="298" customFormat="1" x14ac:dyDescent="0.2">
      <c r="A182" s="273" t="s">
        <v>919</v>
      </c>
      <c r="B182" s="273" t="s">
        <v>920</v>
      </c>
      <c r="C182" s="273" t="s">
        <v>904</v>
      </c>
      <c r="D182" s="273" t="s">
        <v>905</v>
      </c>
      <c r="E182" s="291">
        <f>VLOOKUP(A182,T6_CCGBFI_201415!$A:$AF,5,FALSE)+VLOOKUP(A182,T6_CCGBFI_201415!$A:$AF,6,FALSE)+VLOOKUP(A182,T6_CCGBFI_201415!$A:$AF,7,FALSE)+VLOOKUP(A182,T6_CCGBFI_201415!$A:$AF,8,FALSE)</f>
        <v>1282</v>
      </c>
      <c r="F182" s="294">
        <f>VLOOKUP($A182,T6_CCGBFI_201415!$A:$AF,9,FALSE)+VLOOKUP($A182,T6_CCGBFI_201415!$A:$AF,13,FALSE)+VLOOKUP($A182,T6_CCGBFI_201415!$A:$AF,17,FALSE)+VLOOKUP($A182,T6_CCGBFI_201415!$A:$AF,21,FALSE)</f>
        <v>462</v>
      </c>
      <c r="G182" s="295">
        <f>VLOOKUP($A182,T6_CCGBFI_201415!$A:$AF,10,FALSE)+VLOOKUP($A182,T6_CCGBFI_201415!$A:$AF,14,FALSE)+VLOOKUP($A182,T6_CCGBFI_201415!$A:$AF,18,FALSE)+VLOOKUP($A182,T6_CCGBFI_201415!$A:$AF,22,FALSE)</f>
        <v>804</v>
      </c>
      <c r="H182" s="94">
        <f t="shared" si="13"/>
        <v>0.62714508580343209</v>
      </c>
      <c r="I182" s="95" t="str">
        <f t="shared" si="11"/>
        <v>60.0% - 65.3%</v>
      </c>
      <c r="J182" s="296">
        <f>VLOOKUP($A182,T6_CCGBFI_201415!$A:$AF,25,FALSE)+VLOOKUP($A182,T6_CCGBFI_201415!$A:$AF,27,FALSE)+VLOOKUP($A182,T6_CCGBFI_201415!$A:$AF,29,FALSE)+VLOOKUP($A182,T6_CCGBFI_201415!$A:$AF,31,FALSE)</f>
        <v>16</v>
      </c>
      <c r="K182" s="96">
        <f t="shared" si="12"/>
        <v>1.2480499219968799E-2</v>
      </c>
      <c r="L182" s="297" t="s">
        <v>921</v>
      </c>
      <c r="M182" s="133">
        <f t="shared" si="14"/>
        <v>0</v>
      </c>
      <c r="N182" s="412">
        <v>-8.2975679542203196E-2</v>
      </c>
      <c r="O182" s="412">
        <v>-9.5271700776287882E-2</v>
      </c>
    </row>
    <row r="183" spans="1:15" s="298" customFormat="1" x14ac:dyDescent="0.2">
      <c r="A183" s="273" t="s">
        <v>922</v>
      </c>
      <c r="B183" s="273" t="s">
        <v>923</v>
      </c>
      <c r="C183" s="273" t="s">
        <v>904</v>
      </c>
      <c r="D183" s="273" t="s">
        <v>905</v>
      </c>
      <c r="E183" s="291">
        <f>VLOOKUP(A183,T6_CCGBFI_201415!$A:$AF,5,FALSE)+VLOOKUP(A183,T6_CCGBFI_201415!$A:$AF,6,FALSE)+VLOOKUP(A183,T6_CCGBFI_201415!$A:$AF,7,FALSE)+VLOOKUP(A183,T6_CCGBFI_201415!$A:$AF,8,FALSE)</f>
        <v>1568</v>
      </c>
      <c r="F183" s="294">
        <f>VLOOKUP($A183,T6_CCGBFI_201415!$A:$AF,9,FALSE)+VLOOKUP($A183,T6_CCGBFI_201415!$A:$AF,13,FALSE)+VLOOKUP($A183,T6_CCGBFI_201415!$A:$AF,17,FALSE)+VLOOKUP($A183,T6_CCGBFI_201415!$A:$AF,21,FALSE)</f>
        <v>468</v>
      </c>
      <c r="G183" s="295">
        <f>VLOOKUP($A183,T6_CCGBFI_201415!$A:$AF,10,FALSE)+VLOOKUP($A183,T6_CCGBFI_201415!$A:$AF,14,FALSE)+VLOOKUP($A183,T6_CCGBFI_201415!$A:$AF,18,FALSE)+VLOOKUP($A183,T6_CCGBFI_201415!$A:$AF,22,FALSE)</f>
        <v>1043</v>
      </c>
      <c r="H183" s="94">
        <f t="shared" si="13"/>
        <v>0.6651785714285714</v>
      </c>
      <c r="I183" s="95" t="str">
        <f t="shared" si="11"/>
        <v>64.1% - 68.8%</v>
      </c>
      <c r="J183" s="296">
        <f>VLOOKUP($A183,T6_CCGBFI_201415!$A:$AF,25,FALSE)+VLOOKUP($A183,T6_CCGBFI_201415!$A:$AF,27,FALSE)+VLOOKUP($A183,T6_CCGBFI_201415!$A:$AF,29,FALSE)+VLOOKUP($A183,T6_CCGBFI_201415!$A:$AF,31,FALSE)</f>
        <v>57</v>
      </c>
      <c r="K183" s="96">
        <f t="shared" si="12"/>
        <v>3.6352040816326529E-2</v>
      </c>
      <c r="L183" s="297" t="s">
        <v>924</v>
      </c>
      <c r="M183" s="133">
        <f t="shared" si="14"/>
        <v>0</v>
      </c>
      <c r="N183" s="412">
        <v>-1.8773466833541974E-2</v>
      </c>
      <c r="O183" s="412">
        <v>-4.3902439024390283E-2</v>
      </c>
    </row>
    <row r="184" spans="1:15" s="298" customFormat="1" x14ac:dyDescent="0.2">
      <c r="A184" s="273" t="s">
        <v>925</v>
      </c>
      <c r="B184" s="273" t="s">
        <v>926</v>
      </c>
      <c r="C184" s="273" t="s">
        <v>904</v>
      </c>
      <c r="D184" s="273" t="s">
        <v>905</v>
      </c>
      <c r="E184" s="291">
        <f>VLOOKUP(A184,T6_CCGBFI_201415!$A:$AF,5,FALSE)+VLOOKUP(A184,T6_CCGBFI_201415!$A:$AF,6,FALSE)+VLOOKUP(A184,T6_CCGBFI_201415!$A:$AF,7,FALSE)+VLOOKUP(A184,T6_CCGBFI_201415!$A:$AF,8,FALSE)</f>
        <v>5231</v>
      </c>
      <c r="F184" s="294">
        <f>VLOOKUP($A184,T6_CCGBFI_201415!$A:$AF,9,FALSE)+VLOOKUP($A184,T6_CCGBFI_201415!$A:$AF,13,FALSE)+VLOOKUP($A184,T6_CCGBFI_201415!$A:$AF,17,FALSE)+VLOOKUP($A184,T6_CCGBFI_201415!$A:$AF,21,FALSE)</f>
        <v>961</v>
      </c>
      <c r="G184" s="295">
        <f>VLOOKUP($A184,T6_CCGBFI_201415!$A:$AF,10,FALSE)+VLOOKUP($A184,T6_CCGBFI_201415!$A:$AF,14,FALSE)+VLOOKUP($A184,T6_CCGBFI_201415!$A:$AF,18,FALSE)+VLOOKUP($A184,T6_CCGBFI_201415!$A:$AF,22,FALSE)</f>
        <v>4155</v>
      </c>
      <c r="H184" s="94">
        <f t="shared" si="13"/>
        <v>0.79430319250621295</v>
      </c>
      <c r="I184" s="95" t="str">
        <f t="shared" si="11"/>
        <v>78.3% - 80.5%</v>
      </c>
      <c r="J184" s="296">
        <f>VLOOKUP($A184,T6_CCGBFI_201415!$A:$AF,25,FALSE)+VLOOKUP($A184,T6_CCGBFI_201415!$A:$AF,27,FALSE)+VLOOKUP($A184,T6_CCGBFI_201415!$A:$AF,29,FALSE)+VLOOKUP($A184,T6_CCGBFI_201415!$A:$AF,31,FALSE)</f>
        <v>115</v>
      </c>
      <c r="K184" s="96">
        <f t="shared" si="12"/>
        <v>2.198432422099025E-2</v>
      </c>
      <c r="L184" s="297" t="s">
        <v>927</v>
      </c>
      <c r="M184" s="133">
        <f t="shared" si="14"/>
        <v>0</v>
      </c>
      <c r="N184" s="412">
        <v>6.3485956136974941E-3</v>
      </c>
      <c r="O184" s="412">
        <v>-5.3555274108919804E-2</v>
      </c>
    </row>
    <row r="185" spans="1:15" s="298" customFormat="1" x14ac:dyDescent="0.2">
      <c r="A185" s="273" t="s">
        <v>928</v>
      </c>
      <c r="B185" s="273" t="s">
        <v>929</v>
      </c>
      <c r="C185" s="273" t="s">
        <v>930</v>
      </c>
      <c r="D185" s="273" t="s">
        <v>931</v>
      </c>
      <c r="E185" s="291">
        <f>VLOOKUP(A185,T6_CCGBFI_201415!$A:$AF,5,FALSE)+VLOOKUP(A185,T6_CCGBFI_201415!$A:$AF,6,FALSE)+VLOOKUP(A185,T6_CCGBFI_201415!$A:$AF,7,FALSE)+VLOOKUP(A185,T6_CCGBFI_201415!$A:$AF,8,FALSE)</f>
        <v>3051</v>
      </c>
      <c r="F185" s="294">
        <f>VLOOKUP($A185,T6_CCGBFI_201415!$A:$AF,9,FALSE)+VLOOKUP($A185,T6_CCGBFI_201415!$A:$AF,13,FALSE)+VLOOKUP($A185,T6_CCGBFI_201415!$A:$AF,17,FALSE)+VLOOKUP($A185,T6_CCGBFI_201415!$A:$AF,21,FALSE)</f>
        <v>335</v>
      </c>
      <c r="G185" s="295">
        <f>VLOOKUP($A185,T6_CCGBFI_201415!$A:$AF,10,FALSE)+VLOOKUP($A185,T6_CCGBFI_201415!$A:$AF,14,FALSE)+VLOOKUP($A185,T6_CCGBFI_201415!$A:$AF,18,FALSE)+VLOOKUP($A185,T6_CCGBFI_201415!$A:$AF,22,FALSE)</f>
        <v>2681</v>
      </c>
      <c r="H185" s="94">
        <f t="shared" si="13"/>
        <v>0.87872828580793183</v>
      </c>
      <c r="I185" s="95" t="str">
        <f t="shared" si="11"/>
        <v>86.7% - 89.0%</v>
      </c>
      <c r="J185" s="296">
        <f>VLOOKUP($A185,T6_CCGBFI_201415!$A:$AF,25,FALSE)+VLOOKUP($A185,T6_CCGBFI_201415!$A:$AF,27,FALSE)+VLOOKUP($A185,T6_CCGBFI_201415!$A:$AF,29,FALSE)+VLOOKUP($A185,T6_CCGBFI_201415!$A:$AF,31,FALSE)</f>
        <v>35</v>
      </c>
      <c r="K185" s="96">
        <f t="shared" si="12"/>
        <v>1.1471648639790232E-2</v>
      </c>
      <c r="L185" s="297" t="s">
        <v>932</v>
      </c>
      <c r="M185" s="133">
        <f t="shared" si="14"/>
        <v>0</v>
      </c>
      <c r="N185" s="412">
        <v>4.701441317776256E-2</v>
      </c>
      <c r="O185" s="412">
        <v>-1.7074742268041287E-2</v>
      </c>
    </row>
    <row r="186" spans="1:15" s="298" customFormat="1" x14ac:dyDescent="0.2">
      <c r="A186" s="273" t="s">
        <v>933</v>
      </c>
      <c r="B186" s="273" t="s">
        <v>934</v>
      </c>
      <c r="C186" s="273" t="s">
        <v>930</v>
      </c>
      <c r="D186" s="273" t="s">
        <v>931</v>
      </c>
      <c r="E186" s="291">
        <f>VLOOKUP(A186,T6_CCGBFI_201415!$A:$AF,5,FALSE)+VLOOKUP(A186,T6_CCGBFI_201415!$A:$AF,6,FALSE)+VLOOKUP(A186,T6_CCGBFI_201415!$A:$AF,7,FALSE)+VLOOKUP(A186,T6_CCGBFI_201415!$A:$AF,8,FALSE)</f>
        <v>4612</v>
      </c>
      <c r="F186" s="294">
        <f>VLOOKUP($A186,T6_CCGBFI_201415!$A:$AF,9,FALSE)+VLOOKUP($A186,T6_CCGBFI_201415!$A:$AF,13,FALSE)+VLOOKUP($A186,T6_CCGBFI_201415!$A:$AF,17,FALSE)+VLOOKUP($A186,T6_CCGBFI_201415!$A:$AF,21,FALSE)</f>
        <v>842</v>
      </c>
      <c r="G186" s="295">
        <f>VLOOKUP($A186,T6_CCGBFI_201415!$A:$AF,10,FALSE)+VLOOKUP($A186,T6_CCGBFI_201415!$A:$AF,14,FALSE)+VLOOKUP($A186,T6_CCGBFI_201415!$A:$AF,18,FALSE)+VLOOKUP($A186,T6_CCGBFI_201415!$A:$AF,22,FALSE)</f>
        <v>3613</v>
      </c>
      <c r="H186" s="94">
        <f t="shared" si="13"/>
        <v>0.78339115351257593</v>
      </c>
      <c r="I186" s="95" t="str">
        <f t="shared" si="11"/>
        <v>77.1% - 79.5%</v>
      </c>
      <c r="J186" s="296">
        <f>VLOOKUP($A186,T6_CCGBFI_201415!$A:$AF,25,FALSE)+VLOOKUP($A186,T6_CCGBFI_201415!$A:$AF,27,FALSE)+VLOOKUP($A186,T6_CCGBFI_201415!$A:$AF,29,FALSE)+VLOOKUP($A186,T6_CCGBFI_201415!$A:$AF,31,FALSE)</f>
        <v>157</v>
      </c>
      <c r="K186" s="96">
        <f t="shared" si="12"/>
        <v>3.4041630529054637E-2</v>
      </c>
      <c r="L186" s="297" t="s">
        <v>935</v>
      </c>
      <c r="M186" s="133">
        <f t="shared" si="14"/>
        <v>0</v>
      </c>
      <c r="N186" s="412">
        <v>-2.4121878967414356E-2</v>
      </c>
      <c r="O186" s="412">
        <v>-8.8897668905570937E-2</v>
      </c>
    </row>
    <row r="187" spans="1:15" s="298" customFormat="1" x14ac:dyDescent="0.2">
      <c r="A187" s="273" t="s">
        <v>936</v>
      </c>
      <c r="B187" s="273" t="s">
        <v>937</v>
      </c>
      <c r="C187" s="273" t="s">
        <v>930</v>
      </c>
      <c r="D187" s="273" t="s">
        <v>931</v>
      </c>
      <c r="E187" s="291">
        <f>VLOOKUP(A187,T6_CCGBFI_201415!$A:$AF,5,FALSE)+VLOOKUP(A187,T6_CCGBFI_201415!$A:$AF,6,FALSE)+VLOOKUP(A187,T6_CCGBFI_201415!$A:$AF,7,FALSE)+VLOOKUP(A187,T6_CCGBFI_201415!$A:$AF,8,FALSE)</f>
        <v>1727</v>
      </c>
      <c r="F187" s="294">
        <f>VLOOKUP($A187,T6_CCGBFI_201415!$A:$AF,9,FALSE)+VLOOKUP($A187,T6_CCGBFI_201415!$A:$AF,13,FALSE)+VLOOKUP($A187,T6_CCGBFI_201415!$A:$AF,17,FALSE)+VLOOKUP($A187,T6_CCGBFI_201415!$A:$AF,21,FALSE)</f>
        <v>280</v>
      </c>
      <c r="G187" s="295">
        <f>VLOOKUP($A187,T6_CCGBFI_201415!$A:$AF,10,FALSE)+VLOOKUP($A187,T6_CCGBFI_201415!$A:$AF,14,FALSE)+VLOOKUP($A187,T6_CCGBFI_201415!$A:$AF,18,FALSE)+VLOOKUP($A187,T6_CCGBFI_201415!$A:$AF,22,FALSE)</f>
        <v>1444</v>
      </c>
      <c r="H187" s="94">
        <f t="shared" si="13"/>
        <v>0.83613202084539662</v>
      </c>
      <c r="I187" s="95" t="str">
        <f t="shared" si="11"/>
        <v>81.8% - 85.3%</v>
      </c>
      <c r="J187" s="296">
        <f>VLOOKUP($A187,T6_CCGBFI_201415!$A:$AF,25,FALSE)+VLOOKUP($A187,T6_CCGBFI_201415!$A:$AF,27,FALSE)+VLOOKUP($A187,T6_CCGBFI_201415!$A:$AF,29,FALSE)+VLOOKUP($A187,T6_CCGBFI_201415!$A:$AF,31,FALSE)</f>
        <v>3</v>
      </c>
      <c r="K187" s="96">
        <f t="shared" si="12"/>
        <v>1.7371163867979154E-3</v>
      </c>
      <c r="L187" s="297" t="s">
        <v>938</v>
      </c>
      <c r="M187" s="133">
        <f t="shared" si="14"/>
        <v>0</v>
      </c>
      <c r="N187" s="412">
        <v>6.3423645320197064E-2</v>
      </c>
      <c r="O187" s="412">
        <v>5.8210784313725394E-2</v>
      </c>
    </row>
    <row r="188" spans="1:15" s="298" customFormat="1" x14ac:dyDescent="0.2">
      <c r="A188" s="273" t="s">
        <v>939</v>
      </c>
      <c r="B188" s="273" t="s">
        <v>940</v>
      </c>
      <c r="C188" s="273" t="s">
        <v>930</v>
      </c>
      <c r="D188" s="273" t="s">
        <v>931</v>
      </c>
      <c r="E188" s="291">
        <f>VLOOKUP(A188,T6_CCGBFI_201415!$A:$AF,5,FALSE)+VLOOKUP(A188,T6_CCGBFI_201415!$A:$AF,6,FALSE)+VLOOKUP(A188,T6_CCGBFI_201415!$A:$AF,7,FALSE)+VLOOKUP(A188,T6_CCGBFI_201415!$A:$AF,8,FALSE)</f>
        <v>2070</v>
      </c>
      <c r="F188" s="294">
        <f>VLOOKUP($A188,T6_CCGBFI_201415!$A:$AF,9,FALSE)+VLOOKUP($A188,T6_CCGBFI_201415!$A:$AF,13,FALSE)+VLOOKUP($A188,T6_CCGBFI_201415!$A:$AF,17,FALSE)+VLOOKUP($A188,T6_CCGBFI_201415!$A:$AF,21,FALSE)</f>
        <v>343</v>
      </c>
      <c r="G188" s="295">
        <f>VLOOKUP($A188,T6_CCGBFI_201415!$A:$AF,10,FALSE)+VLOOKUP($A188,T6_CCGBFI_201415!$A:$AF,14,FALSE)+VLOOKUP($A188,T6_CCGBFI_201415!$A:$AF,18,FALSE)+VLOOKUP($A188,T6_CCGBFI_201415!$A:$AF,22,FALSE)</f>
        <v>1726</v>
      </c>
      <c r="H188" s="94">
        <f t="shared" si="13"/>
        <v>0.83381642512077292</v>
      </c>
      <c r="I188" s="95" t="str">
        <f t="shared" si="11"/>
        <v>81.7% - 84.9%</v>
      </c>
      <c r="J188" s="296">
        <f>VLOOKUP($A188,T6_CCGBFI_201415!$A:$AF,25,FALSE)+VLOOKUP($A188,T6_CCGBFI_201415!$A:$AF,27,FALSE)+VLOOKUP($A188,T6_CCGBFI_201415!$A:$AF,29,FALSE)+VLOOKUP($A188,T6_CCGBFI_201415!$A:$AF,31,FALSE)</f>
        <v>1</v>
      </c>
      <c r="K188" s="96">
        <f t="shared" si="12"/>
        <v>4.8309178743961351E-4</v>
      </c>
      <c r="L188" s="297" t="s">
        <v>941</v>
      </c>
      <c r="M188" s="133">
        <f t="shared" si="14"/>
        <v>0</v>
      </c>
      <c r="N188" s="412">
        <v>-7.9181494661921703E-2</v>
      </c>
      <c r="O188" s="412">
        <v>-9.3298291721419235E-2</v>
      </c>
    </row>
    <row r="189" spans="1:15" s="298" customFormat="1" x14ac:dyDescent="0.2">
      <c r="A189" s="273" t="s">
        <v>942</v>
      </c>
      <c r="B189" s="273" t="s">
        <v>943</v>
      </c>
      <c r="C189" s="273" t="s">
        <v>930</v>
      </c>
      <c r="D189" s="273" t="s">
        <v>931</v>
      </c>
      <c r="E189" s="291">
        <f>VLOOKUP(A189,T6_CCGBFI_201415!$A:$AF,5,FALSE)+VLOOKUP(A189,T6_CCGBFI_201415!$A:$AF,6,FALSE)+VLOOKUP(A189,T6_CCGBFI_201415!$A:$AF,7,FALSE)+VLOOKUP(A189,T6_CCGBFI_201415!$A:$AF,8,FALSE)</f>
        <v>1807</v>
      </c>
      <c r="F189" s="294">
        <f>VLOOKUP($A189,T6_CCGBFI_201415!$A:$AF,9,FALSE)+VLOOKUP($A189,T6_CCGBFI_201415!$A:$AF,13,FALSE)+VLOOKUP($A189,T6_CCGBFI_201415!$A:$AF,17,FALSE)+VLOOKUP($A189,T6_CCGBFI_201415!$A:$AF,21,FALSE)</f>
        <v>434</v>
      </c>
      <c r="G189" s="295">
        <f>VLOOKUP($A189,T6_CCGBFI_201415!$A:$AF,10,FALSE)+VLOOKUP($A189,T6_CCGBFI_201415!$A:$AF,14,FALSE)+VLOOKUP($A189,T6_CCGBFI_201415!$A:$AF,18,FALSE)+VLOOKUP($A189,T6_CCGBFI_201415!$A:$AF,22,FALSE)</f>
        <v>1370</v>
      </c>
      <c r="H189" s="94">
        <f t="shared" si="13"/>
        <v>0.7581627006087438</v>
      </c>
      <c r="I189" s="95" t="str">
        <f t="shared" si="11"/>
        <v>73.8% - 77.7%</v>
      </c>
      <c r="J189" s="296">
        <f>VLOOKUP($A189,T6_CCGBFI_201415!$A:$AF,25,FALSE)+VLOOKUP($A189,T6_CCGBFI_201415!$A:$AF,27,FALSE)+VLOOKUP($A189,T6_CCGBFI_201415!$A:$AF,29,FALSE)+VLOOKUP($A189,T6_CCGBFI_201415!$A:$AF,31,FALSE)</f>
        <v>3</v>
      </c>
      <c r="K189" s="96">
        <f t="shared" si="12"/>
        <v>1.6602102933038186E-3</v>
      </c>
      <c r="L189" s="297" t="s">
        <v>944</v>
      </c>
      <c r="M189" s="133">
        <f t="shared" si="14"/>
        <v>0</v>
      </c>
      <c r="N189" s="412">
        <v>2.2185246810870751E-3</v>
      </c>
      <c r="O189" s="412">
        <v>-4.290254237288138E-2</v>
      </c>
    </row>
    <row r="190" spans="1:15" s="298" customFormat="1" x14ac:dyDescent="0.2">
      <c r="A190" s="273" t="s">
        <v>945</v>
      </c>
      <c r="B190" s="273" t="s">
        <v>946</v>
      </c>
      <c r="C190" s="273" t="s">
        <v>930</v>
      </c>
      <c r="D190" s="273" t="s">
        <v>931</v>
      </c>
      <c r="E190" s="291">
        <f>VLOOKUP(A190,T6_CCGBFI_201415!$A:$AF,5,FALSE)+VLOOKUP(A190,T6_CCGBFI_201415!$A:$AF,6,FALSE)+VLOOKUP(A190,T6_CCGBFI_201415!$A:$AF,7,FALSE)+VLOOKUP(A190,T6_CCGBFI_201415!$A:$AF,8,FALSE)</f>
        <v>2065</v>
      </c>
      <c r="F190" s="294">
        <f>VLOOKUP($A190,T6_CCGBFI_201415!$A:$AF,9,FALSE)+VLOOKUP($A190,T6_CCGBFI_201415!$A:$AF,13,FALSE)+VLOOKUP($A190,T6_CCGBFI_201415!$A:$AF,17,FALSE)+VLOOKUP($A190,T6_CCGBFI_201415!$A:$AF,21,FALSE)</f>
        <v>322</v>
      </c>
      <c r="G190" s="295">
        <f>VLOOKUP($A190,T6_CCGBFI_201415!$A:$AF,10,FALSE)+VLOOKUP($A190,T6_CCGBFI_201415!$A:$AF,14,FALSE)+VLOOKUP($A190,T6_CCGBFI_201415!$A:$AF,18,FALSE)+VLOOKUP($A190,T6_CCGBFI_201415!$A:$AF,22,FALSE)</f>
        <v>1737</v>
      </c>
      <c r="H190" s="94">
        <f t="shared" si="13"/>
        <v>0.8411622276029056</v>
      </c>
      <c r="I190" s="95" t="str">
        <f t="shared" si="11"/>
        <v>82.5% - 85.6%</v>
      </c>
      <c r="J190" s="296">
        <f>VLOOKUP($A190,T6_CCGBFI_201415!$A:$AF,25,FALSE)+VLOOKUP($A190,T6_CCGBFI_201415!$A:$AF,27,FALSE)+VLOOKUP($A190,T6_CCGBFI_201415!$A:$AF,29,FALSE)+VLOOKUP($A190,T6_CCGBFI_201415!$A:$AF,31,FALSE)</f>
        <v>6</v>
      </c>
      <c r="K190" s="96">
        <f t="shared" si="12"/>
        <v>2.9055690072639223E-3</v>
      </c>
      <c r="L190" s="297" t="s">
        <v>947</v>
      </c>
      <c r="M190" s="133">
        <f t="shared" si="14"/>
        <v>0</v>
      </c>
      <c r="N190" s="412">
        <v>-5.0574712643678188E-2</v>
      </c>
      <c r="O190" s="412">
        <v>-0.10178338408003484</v>
      </c>
    </row>
    <row r="191" spans="1:15" s="298" customFormat="1" x14ac:dyDescent="0.2">
      <c r="A191" s="273" t="s">
        <v>948</v>
      </c>
      <c r="B191" s="273" t="s">
        <v>949</v>
      </c>
      <c r="C191" s="273" t="s">
        <v>930</v>
      </c>
      <c r="D191" s="273" t="s">
        <v>931</v>
      </c>
      <c r="E191" s="291">
        <f>VLOOKUP(A191,T6_CCGBFI_201415!$A:$AF,5,FALSE)+VLOOKUP(A191,T6_CCGBFI_201415!$A:$AF,6,FALSE)+VLOOKUP(A191,T6_CCGBFI_201415!$A:$AF,7,FALSE)+VLOOKUP(A191,T6_CCGBFI_201415!$A:$AF,8,FALSE)</f>
        <v>1828</v>
      </c>
      <c r="F191" s="294">
        <f>VLOOKUP($A191,T6_CCGBFI_201415!$A:$AF,9,FALSE)+VLOOKUP($A191,T6_CCGBFI_201415!$A:$AF,13,FALSE)+VLOOKUP($A191,T6_CCGBFI_201415!$A:$AF,17,FALSE)+VLOOKUP($A191,T6_CCGBFI_201415!$A:$AF,21,FALSE)</f>
        <v>566</v>
      </c>
      <c r="G191" s="295">
        <f>VLOOKUP($A191,T6_CCGBFI_201415!$A:$AF,10,FALSE)+VLOOKUP($A191,T6_CCGBFI_201415!$A:$AF,14,FALSE)+VLOOKUP($A191,T6_CCGBFI_201415!$A:$AF,18,FALSE)+VLOOKUP($A191,T6_CCGBFI_201415!$A:$AF,22,FALSE)</f>
        <v>1257</v>
      </c>
      <c r="H191" s="94">
        <f t="shared" si="13"/>
        <v>0.68763676148796504</v>
      </c>
      <c r="I191" s="95" t="str">
        <f t="shared" si="11"/>
        <v>66.6% - 70.8%</v>
      </c>
      <c r="J191" s="296">
        <f>VLOOKUP($A191,T6_CCGBFI_201415!$A:$AF,25,FALSE)+VLOOKUP($A191,T6_CCGBFI_201415!$A:$AF,27,FALSE)+VLOOKUP($A191,T6_CCGBFI_201415!$A:$AF,29,FALSE)+VLOOKUP($A191,T6_CCGBFI_201415!$A:$AF,31,FALSE)</f>
        <v>5</v>
      </c>
      <c r="K191" s="96">
        <f t="shared" si="12"/>
        <v>2.7352297592997811E-3</v>
      </c>
      <c r="L191" s="297" t="s">
        <v>950</v>
      </c>
      <c r="M191" s="133">
        <f t="shared" si="14"/>
        <v>0</v>
      </c>
      <c r="N191" s="412">
        <v>-3.8906414300736047E-2</v>
      </c>
      <c r="O191" s="412">
        <v>-5.8702368692070017E-2</v>
      </c>
    </row>
    <row r="192" spans="1:15" s="298" customFormat="1" x14ac:dyDescent="0.2">
      <c r="A192" s="273" t="s">
        <v>951</v>
      </c>
      <c r="B192" s="273" t="s">
        <v>952</v>
      </c>
      <c r="C192" s="273" t="s">
        <v>930</v>
      </c>
      <c r="D192" s="273" t="s">
        <v>931</v>
      </c>
      <c r="E192" s="291">
        <f>VLOOKUP(A192,T6_CCGBFI_201415!$A:$AF,5,FALSE)+VLOOKUP(A192,T6_CCGBFI_201415!$A:$AF,6,FALSE)+VLOOKUP(A192,T6_CCGBFI_201415!$A:$AF,7,FALSE)+VLOOKUP(A192,T6_CCGBFI_201415!$A:$AF,8,FALSE)</f>
        <v>1444</v>
      </c>
      <c r="F192" s="294">
        <f>VLOOKUP($A192,T6_CCGBFI_201415!$A:$AF,9,FALSE)+VLOOKUP($A192,T6_CCGBFI_201415!$A:$AF,13,FALSE)+VLOOKUP($A192,T6_CCGBFI_201415!$A:$AF,17,FALSE)+VLOOKUP($A192,T6_CCGBFI_201415!$A:$AF,21,FALSE)</f>
        <v>188</v>
      </c>
      <c r="G192" s="295">
        <f>VLOOKUP($A192,T6_CCGBFI_201415!$A:$AF,10,FALSE)+VLOOKUP($A192,T6_CCGBFI_201415!$A:$AF,14,FALSE)+VLOOKUP($A192,T6_CCGBFI_201415!$A:$AF,18,FALSE)+VLOOKUP($A192,T6_CCGBFI_201415!$A:$AF,22,FALSE)</f>
        <v>1234</v>
      </c>
      <c r="H192" s="94">
        <f t="shared" si="13"/>
        <v>0.85457063711911352</v>
      </c>
      <c r="I192" s="95" t="str">
        <f t="shared" si="11"/>
        <v>83.5% - 87.2%</v>
      </c>
      <c r="J192" s="296">
        <f>VLOOKUP($A192,T6_CCGBFI_201415!$A:$AF,25,FALSE)+VLOOKUP($A192,T6_CCGBFI_201415!$A:$AF,27,FALSE)+VLOOKUP($A192,T6_CCGBFI_201415!$A:$AF,29,FALSE)+VLOOKUP($A192,T6_CCGBFI_201415!$A:$AF,31,FALSE)</f>
        <v>22</v>
      </c>
      <c r="K192" s="96">
        <f t="shared" si="12"/>
        <v>1.5235457063711912E-2</v>
      </c>
      <c r="L192" s="297" t="s">
        <v>953</v>
      </c>
      <c r="M192" s="133">
        <f t="shared" si="14"/>
        <v>0</v>
      </c>
      <c r="N192" s="412">
        <v>-3.4759358288770081E-2</v>
      </c>
      <c r="O192" s="412">
        <v>-7.2575465639049486E-2</v>
      </c>
    </row>
    <row r="193" spans="1:15" s="298" customFormat="1" x14ac:dyDescent="0.2">
      <c r="A193" s="273" t="s">
        <v>954</v>
      </c>
      <c r="B193" s="273" t="s">
        <v>955</v>
      </c>
      <c r="C193" s="273" t="s">
        <v>930</v>
      </c>
      <c r="D193" s="273" t="s">
        <v>931</v>
      </c>
      <c r="E193" s="291">
        <f>VLOOKUP(A193,T6_CCGBFI_201415!$A:$AF,5,FALSE)+VLOOKUP(A193,T6_CCGBFI_201415!$A:$AF,6,FALSE)+VLOOKUP(A193,T6_CCGBFI_201415!$A:$AF,7,FALSE)+VLOOKUP(A193,T6_CCGBFI_201415!$A:$AF,8,FALSE)</f>
        <v>2201</v>
      </c>
      <c r="F193" s="294">
        <f>VLOOKUP($A193,T6_CCGBFI_201415!$A:$AF,9,FALSE)+VLOOKUP($A193,T6_CCGBFI_201415!$A:$AF,13,FALSE)+VLOOKUP($A193,T6_CCGBFI_201415!$A:$AF,17,FALSE)+VLOOKUP($A193,T6_CCGBFI_201415!$A:$AF,21,FALSE)</f>
        <v>255</v>
      </c>
      <c r="G193" s="295">
        <f>VLOOKUP($A193,T6_CCGBFI_201415!$A:$AF,10,FALSE)+VLOOKUP($A193,T6_CCGBFI_201415!$A:$AF,14,FALSE)+VLOOKUP($A193,T6_CCGBFI_201415!$A:$AF,18,FALSE)+VLOOKUP($A193,T6_CCGBFI_201415!$A:$AF,22,FALSE)</f>
        <v>1927</v>
      </c>
      <c r="H193" s="94">
        <f t="shared" si="13"/>
        <v>0.87551113130395275</v>
      </c>
      <c r="I193" s="95" t="str">
        <f t="shared" si="11"/>
        <v>86.1% - 88.9%</v>
      </c>
      <c r="J193" s="296">
        <f>VLOOKUP($A193,T6_CCGBFI_201415!$A:$AF,25,FALSE)+VLOOKUP($A193,T6_CCGBFI_201415!$A:$AF,27,FALSE)+VLOOKUP($A193,T6_CCGBFI_201415!$A:$AF,29,FALSE)+VLOOKUP($A193,T6_CCGBFI_201415!$A:$AF,31,FALSE)</f>
        <v>19</v>
      </c>
      <c r="K193" s="96">
        <f t="shared" si="12"/>
        <v>8.6324398000908673E-3</v>
      </c>
      <c r="L193" s="297" t="s">
        <v>956</v>
      </c>
      <c r="M193" s="133">
        <f t="shared" si="14"/>
        <v>0</v>
      </c>
      <c r="N193" s="412">
        <v>-3.9703315881326362E-2</v>
      </c>
      <c r="O193" s="412">
        <v>-5.8597091531223278E-2</v>
      </c>
    </row>
    <row r="194" spans="1:15" s="298" customFormat="1" x14ac:dyDescent="0.2">
      <c r="A194" s="273" t="s">
        <v>957</v>
      </c>
      <c r="B194" s="273" t="s">
        <v>958</v>
      </c>
      <c r="C194" s="273" t="s">
        <v>930</v>
      </c>
      <c r="D194" s="273" t="s">
        <v>931</v>
      </c>
      <c r="E194" s="291">
        <f>VLOOKUP(A194,T6_CCGBFI_201415!$A:$AF,5,FALSE)+VLOOKUP(A194,T6_CCGBFI_201415!$A:$AF,6,FALSE)+VLOOKUP(A194,T6_CCGBFI_201415!$A:$AF,7,FALSE)+VLOOKUP(A194,T6_CCGBFI_201415!$A:$AF,8,FALSE)</f>
        <v>4307</v>
      </c>
      <c r="F194" s="294">
        <f>VLOOKUP($A194,T6_CCGBFI_201415!$A:$AF,9,FALSE)+VLOOKUP($A194,T6_CCGBFI_201415!$A:$AF,13,FALSE)+VLOOKUP($A194,T6_CCGBFI_201415!$A:$AF,17,FALSE)+VLOOKUP($A194,T6_CCGBFI_201415!$A:$AF,21,FALSE)</f>
        <v>633</v>
      </c>
      <c r="G194" s="295">
        <f>VLOOKUP($A194,T6_CCGBFI_201415!$A:$AF,10,FALSE)+VLOOKUP($A194,T6_CCGBFI_201415!$A:$AF,14,FALSE)+VLOOKUP($A194,T6_CCGBFI_201415!$A:$AF,18,FALSE)+VLOOKUP($A194,T6_CCGBFI_201415!$A:$AF,22,FALSE)</f>
        <v>3663</v>
      </c>
      <c r="H194" s="94">
        <f t="shared" si="13"/>
        <v>0.85047596935221736</v>
      </c>
      <c r="I194" s="95" t="str">
        <f t="shared" si="11"/>
        <v>84.0% - 86.1%</v>
      </c>
      <c r="J194" s="296">
        <f>VLOOKUP($A194,T6_CCGBFI_201415!$A:$AF,25,FALSE)+VLOOKUP($A194,T6_CCGBFI_201415!$A:$AF,27,FALSE)+VLOOKUP($A194,T6_CCGBFI_201415!$A:$AF,29,FALSE)+VLOOKUP($A194,T6_CCGBFI_201415!$A:$AF,31,FALSE)</f>
        <v>11</v>
      </c>
      <c r="K194" s="96">
        <f t="shared" si="12"/>
        <v>2.5539818899465985E-3</v>
      </c>
      <c r="L194" s="297" t="s">
        <v>959</v>
      </c>
      <c r="M194" s="133">
        <f t="shared" si="14"/>
        <v>0</v>
      </c>
      <c r="N194" s="412">
        <v>-2.6666666666666616E-2</v>
      </c>
      <c r="O194" s="412">
        <v>-6.734517106972715E-2</v>
      </c>
    </row>
    <row r="195" spans="1:15" s="298" customFormat="1" x14ac:dyDescent="0.2">
      <c r="A195" s="273" t="s">
        <v>960</v>
      </c>
      <c r="B195" s="273" t="s">
        <v>961</v>
      </c>
      <c r="C195" s="273" t="s">
        <v>930</v>
      </c>
      <c r="D195" s="273" t="s">
        <v>931</v>
      </c>
      <c r="E195" s="291">
        <f>VLOOKUP(A195,T6_CCGBFI_201415!$A:$AF,5,FALSE)+VLOOKUP(A195,T6_CCGBFI_201415!$A:$AF,6,FALSE)+VLOOKUP(A195,T6_CCGBFI_201415!$A:$AF,7,FALSE)+VLOOKUP(A195,T6_CCGBFI_201415!$A:$AF,8,FALSE)</f>
        <v>2914</v>
      </c>
      <c r="F195" s="294">
        <f>VLOOKUP($A195,T6_CCGBFI_201415!$A:$AF,9,FALSE)+VLOOKUP($A195,T6_CCGBFI_201415!$A:$AF,13,FALSE)+VLOOKUP($A195,T6_CCGBFI_201415!$A:$AF,17,FALSE)+VLOOKUP($A195,T6_CCGBFI_201415!$A:$AF,21,FALSE)</f>
        <v>382</v>
      </c>
      <c r="G195" s="295">
        <f>VLOOKUP($A195,T6_CCGBFI_201415!$A:$AF,10,FALSE)+VLOOKUP($A195,T6_CCGBFI_201415!$A:$AF,14,FALSE)+VLOOKUP($A195,T6_CCGBFI_201415!$A:$AF,18,FALSE)+VLOOKUP($A195,T6_CCGBFI_201415!$A:$AF,22,FALSE)</f>
        <v>2507</v>
      </c>
      <c r="H195" s="94">
        <f t="shared" si="13"/>
        <v>0.86032944406314349</v>
      </c>
      <c r="I195" s="95" t="str">
        <f t="shared" si="11"/>
        <v>84.7% - 87.2%</v>
      </c>
      <c r="J195" s="296">
        <f>VLOOKUP($A195,T6_CCGBFI_201415!$A:$AF,25,FALSE)+VLOOKUP($A195,T6_CCGBFI_201415!$A:$AF,27,FALSE)+VLOOKUP($A195,T6_CCGBFI_201415!$A:$AF,29,FALSE)+VLOOKUP($A195,T6_CCGBFI_201415!$A:$AF,31,FALSE)</f>
        <v>25</v>
      </c>
      <c r="K195" s="96">
        <f t="shared" si="12"/>
        <v>8.579272477693892E-3</v>
      </c>
      <c r="L195" s="297" t="s">
        <v>962</v>
      </c>
      <c r="M195" s="133">
        <f t="shared" si="14"/>
        <v>0</v>
      </c>
      <c r="N195" s="412">
        <v>-3.6056897122064169E-2</v>
      </c>
      <c r="O195" s="412">
        <v>-7.5800824611481077E-2</v>
      </c>
    </row>
    <row r="196" spans="1:15" s="298" customFormat="1" x14ac:dyDescent="0.2">
      <c r="A196" s="273" t="s">
        <v>963</v>
      </c>
      <c r="B196" s="273" t="s">
        <v>964</v>
      </c>
      <c r="C196" s="273" t="s">
        <v>930</v>
      </c>
      <c r="D196" s="273" t="s">
        <v>931</v>
      </c>
      <c r="E196" s="291">
        <f>VLOOKUP(A196,T6_CCGBFI_201415!$A:$AF,5,FALSE)+VLOOKUP(A196,T6_CCGBFI_201415!$A:$AF,6,FALSE)+VLOOKUP(A196,T6_CCGBFI_201415!$A:$AF,7,FALSE)+VLOOKUP(A196,T6_CCGBFI_201415!$A:$AF,8,FALSE)</f>
        <v>933</v>
      </c>
      <c r="F196" s="294">
        <f>VLOOKUP($A196,T6_CCGBFI_201415!$A:$AF,9,FALSE)+VLOOKUP($A196,T6_CCGBFI_201415!$A:$AF,13,FALSE)+VLOOKUP($A196,T6_CCGBFI_201415!$A:$AF,17,FALSE)+VLOOKUP($A196,T6_CCGBFI_201415!$A:$AF,21,FALSE)</f>
        <v>155</v>
      </c>
      <c r="G196" s="295">
        <f>VLOOKUP($A196,T6_CCGBFI_201415!$A:$AF,10,FALSE)+VLOOKUP($A196,T6_CCGBFI_201415!$A:$AF,14,FALSE)+VLOOKUP($A196,T6_CCGBFI_201415!$A:$AF,18,FALSE)+VLOOKUP($A196,T6_CCGBFI_201415!$A:$AF,22,FALSE)</f>
        <v>762</v>
      </c>
      <c r="H196" s="94"/>
      <c r="I196" s="95" t="str">
        <f t="shared" si="11"/>
        <v/>
      </c>
      <c r="J196" s="296">
        <f>VLOOKUP($A196,T6_CCGBFI_201415!$A:$AF,25,FALSE)+VLOOKUP($A196,T6_CCGBFI_201415!$A:$AF,27,FALSE)+VLOOKUP($A196,T6_CCGBFI_201415!$A:$AF,29,FALSE)+VLOOKUP($A196,T6_CCGBFI_201415!$A:$AF,31,FALSE)</f>
        <v>16</v>
      </c>
      <c r="K196" s="96"/>
      <c r="L196" s="297" t="s">
        <v>965</v>
      </c>
      <c r="M196" s="133">
        <f t="shared" si="14"/>
        <v>1</v>
      </c>
      <c r="N196" s="412">
        <v>-0.12558575445173381</v>
      </c>
      <c r="O196" s="412">
        <v>-0.16547406082289806</v>
      </c>
    </row>
    <row r="197" spans="1:15" s="298" customFormat="1" x14ac:dyDescent="0.2">
      <c r="A197" s="273" t="s">
        <v>966</v>
      </c>
      <c r="B197" s="273" t="s">
        <v>967</v>
      </c>
      <c r="C197" s="273" t="s">
        <v>968</v>
      </c>
      <c r="D197" s="273" t="s">
        <v>969</v>
      </c>
      <c r="E197" s="291">
        <f>VLOOKUP(A197,T6_CCGBFI_201415!$A:$AF,5,FALSE)+VLOOKUP(A197,T6_CCGBFI_201415!$A:$AF,6,FALSE)+VLOOKUP(A197,T6_CCGBFI_201415!$A:$AF,7,FALSE)+VLOOKUP(A197,T6_CCGBFI_201415!$A:$AF,8,FALSE)</f>
        <v>2283</v>
      </c>
      <c r="F197" s="294">
        <f>VLOOKUP($A197,T6_CCGBFI_201415!$A:$AF,9,FALSE)+VLOOKUP($A197,T6_CCGBFI_201415!$A:$AF,13,FALSE)+VLOOKUP($A197,T6_CCGBFI_201415!$A:$AF,17,FALSE)+VLOOKUP($A197,T6_CCGBFI_201415!$A:$AF,21,FALSE)</f>
        <v>550</v>
      </c>
      <c r="G197" s="295">
        <f>VLOOKUP($A197,T6_CCGBFI_201415!$A:$AF,10,FALSE)+VLOOKUP($A197,T6_CCGBFI_201415!$A:$AF,14,FALSE)+VLOOKUP($A197,T6_CCGBFI_201415!$A:$AF,18,FALSE)+VLOOKUP($A197,T6_CCGBFI_201415!$A:$AF,22,FALSE)</f>
        <v>1656</v>
      </c>
      <c r="H197" s="94">
        <f t="shared" si="13"/>
        <v>0.72536136662286466</v>
      </c>
      <c r="I197" s="95" t="str">
        <f t="shared" si="11"/>
        <v>70.7% - 74.3%</v>
      </c>
      <c r="J197" s="296">
        <f>VLOOKUP($A197,T6_CCGBFI_201415!$A:$AF,25,FALSE)+VLOOKUP($A197,T6_CCGBFI_201415!$A:$AF,27,FALSE)+VLOOKUP($A197,T6_CCGBFI_201415!$A:$AF,29,FALSE)+VLOOKUP($A197,T6_CCGBFI_201415!$A:$AF,31,FALSE)</f>
        <v>77</v>
      </c>
      <c r="K197" s="96">
        <f t="shared" si="12"/>
        <v>3.37275514673675E-2</v>
      </c>
      <c r="L197" s="297" t="s">
        <v>970</v>
      </c>
      <c r="M197" s="133">
        <f t="shared" si="14"/>
        <v>0</v>
      </c>
      <c r="N197" s="412">
        <v>1.1968085106383031E-2</v>
      </c>
      <c r="O197" s="412">
        <v>-6.8543451652386733E-2</v>
      </c>
    </row>
    <row r="198" spans="1:15" s="298" customFormat="1" x14ac:dyDescent="0.2">
      <c r="A198" s="273" t="s">
        <v>971</v>
      </c>
      <c r="B198" s="273" t="s">
        <v>972</v>
      </c>
      <c r="C198" s="273" t="s">
        <v>968</v>
      </c>
      <c r="D198" s="273" t="s">
        <v>969</v>
      </c>
      <c r="E198" s="291">
        <f>VLOOKUP(A198,T6_CCGBFI_201415!$A:$AF,5,FALSE)+VLOOKUP(A198,T6_CCGBFI_201415!$A:$AF,6,FALSE)+VLOOKUP(A198,T6_CCGBFI_201415!$A:$AF,7,FALSE)+VLOOKUP(A198,T6_CCGBFI_201415!$A:$AF,8,FALSE)</f>
        <v>1460</v>
      </c>
      <c r="F198" s="294">
        <f>VLOOKUP($A198,T6_CCGBFI_201415!$A:$AF,9,FALSE)+VLOOKUP($A198,T6_CCGBFI_201415!$A:$AF,13,FALSE)+VLOOKUP($A198,T6_CCGBFI_201415!$A:$AF,17,FALSE)+VLOOKUP($A198,T6_CCGBFI_201415!$A:$AF,21,FALSE)</f>
        <v>240</v>
      </c>
      <c r="G198" s="295">
        <f>VLOOKUP($A198,T6_CCGBFI_201415!$A:$AF,10,FALSE)+VLOOKUP($A198,T6_CCGBFI_201415!$A:$AF,14,FALSE)+VLOOKUP($A198,T6_CCGBFI_201415!$A:$AF,18,FALSE)+VLOOKUP($A198,T6_CCGBFI_201415!$A:$AF,22,FALSE)</f>
        <v>1202</v>
      </c>
      <c r="H198" s="94">
        <f t="shared" si="13"/>
        <v>0.82328767123287672</v>
      </c>
      <c r="I198" s="95" t="str">
        <f t="shared" si="11"/>
        <v>80.3% - 84.2%</v>
      </c>
      <c r="J198" s="296">
        <f>VLOOKUP($A198,T6_CCGBFI_201415!$A:$AF,25,FALSE)+VLOOKUP($A198,T6_CCGBFI_201415!$A:$AF,27,FALSE)+VLOOKUP($A198,T6_CCGBFI_201415!$A:$AF,29,FALSE)+VLOOKUP($A198,T6_CCGBFI_201415!$A:$AF,31,FALSE)</f>
        <v>18</v>
      </c>
      <c r="K198" s="96">
        <f t="shared" si="12"/>
        <v>1.2328767123287671E-2</v>
      </c>
      <c r="L198" s="297" t="s">
        <v>973</v>
      </c>
      <c r="M198" s="133">
        <f t="shared" si="14"/>
        <v>0</v>
      </c>
      <c r="N198" s="412">
        <v>-7.3604060913705638E-2</v>
      </c>
      <c r="O198" s="412">
        <v>-0.12522468544038345</v>
      </c>
    </row>
    <row r="199" spans="1:15" s="298" customFormat="1" x14ac:dyDescent="0.2">
      <c r="A199" s="273" t="s">
        <v>974</v>
      </c>
      <c r="B199" s="273" t="s">
        <v>975</v>
      </c>
      <c r="C199" s="273" t="s">
        <v>968</v>
      </c>
      <c r="D199" s="273" t="s">
        <v>969</v>
      </c>
      <c r="E199" s="291">
        <f>VLOOKUP(A199,T6_CCGBFI_201415!$A:$AF,5,FALSE)+VLOOKUP(A199,T6_CCGBFI_201415!$A:$AF,6,FALSE)+VLOOKUP(A199,T6_CCGBFI_201415!$A:$AF,7,FALSE)+VLOOKUP(A199,T6_CCGBFI_201415!$A:$AF,8,FALSE)</f>
        <v>3503</v>
      </c>
      <c r="F199" s="294">
        <f>VLOOKUP($A199,T6_CCGBFI_201415!$A:$AF,9,FALSE)+VLOOKUP($A199,T6_CCGBFI_201415!$A:$AF,13,FALSE)+VLOOKUP($A199,T6_CCGBFI_201415!$A:$AF,17,FALSE)+VLOOKUP($A199,T6_CCGBFI_201415!$A:$AF,21,FALSE)</f>
        <v>652</v>
      </c>
      <c r="G199" s="295">
        <f>VLOOKUP($A199,T6_CCGBFI_201415!$A:$AF,10,FALSE)+VLOOKUP($A199,T6_CCGBFI_201415!$A:$AF,14,FALSE)+VLOOKUP($A199,T6_CCGBFI_201415!$A:$AF,18,FALSE)+VLOOKUP($A199,T6_CCGBFI_201415!$A:$AF,22,FALSE)</f>
        <v>2748</v>
      </c>
      <c r="H199" s="94">
        <f t="shared" si="13"/>
        <v>0.78447045389666004</v>
      </c>
      <c r="I199" s="95" t="str">
        <f t="shared" si="11"/>
        <v>77.1% - 79.8%</v>
      </c>
      <c r="J199" s="296">
        <f>VLOOKUP($A199,T6_CCGBFI_201415!$A:$AF,25,FALSE)+VLOOKUP($A199,T6_CCGBFI_201415!$A:$AF,27,FALSE)+VLOOKUP($A199,T6_CCGBFI_201415!$A:$AF,29,FALSE)+VLOOKUP($A199,T6_CCGBFI_201415!$A:$AF,31,FALSE)</f>
        <v>103</v>
      </c>
      <c r="K199" s="96">
        <f t="shared" si="12"/>
        <v>2.9403368541250356E-2</v>
      </c>
      <c r="L199" s="297" t="s">
        <v>976</v>
      </c>
      <c r="M199" s="133">
        <f t="shared" si="14"/>
        <v>0</v>
      </c>
      <c r="N199" s="412">
        <v>-7.6487252124646243E-3</v>
      </c>
      <c r="O199" s="412">
        <v>-5.4776038855909315E-2</v>
      </c>
    </row>
    <row r="200" spans="1:15" s="298" customFormat="1" x14ac:dyDescent="0.2">
      <c r="A200" s="273" t="s">
        <v>977</v>
      </c>
      <c r="B200" s="273" t="s">
        <v>978</v>
      </c>
      <c r="C200" s="273" t="s">
        <v>968</v>
      </c>
      <c r="D200" s="273" t="s">
        <v>969</v>
      </c>
      <c r="E200" s="291">
        <f>VLOOKUP(A200,T6_CCGBFI_201415!$A:$AF,5,FALSE)+VLOOKUP(A200,T6_CCGBFI_201415!$A:$AF,6,FALSE)+VLOOKUP(A200,T6_CCGBFI_201415!$A:$AF,7,FALSE)+VLOOKUP(A200,T6_CCGBFI_201415!$A:$AF,8,FALSE)</f>
        <v>1286</v>
      </c>
      <c r="F200" s="294">
        <f>VLOOKUP($A200,T6_CCGBFI_201415!$A:$AF,9,FALSE)+VLOOKUP($A200,T6_CCGBFI_201415!$A:$AF,13,FALSE)+VLOOKUP($A200,T6_CCGBFI_201415!$A:$AF,17,FALSE)+VLOOKUP($A200,T6_CCGBFI_201415!$A:$AF,21,FALSE)</f>
        <v>282</v>
      </c>
      <c r="G200" s="295">
        <f>VLOOKUP($A200,T6_CCGBFI_201415!$A:$AF,10,FALSE)+VLOOKUP($A200,T6_CCGBFI_201415!$A:$AF,14,FALSE)+VLOOKUP($A200,T6_CCGBFI_201415!$A:$AF,18,FALSE)+VLOOKUP($A200,T6_CCGBFI_201415!$A:$AF,22,FALSE)</f>
        <v>990</v>
      </c>
      <c r="H200" s="94">
        <f t="shared" si="13"/>
        <v>0.76982892690513216</v>
      </c>
      <c r="I200" s="95" t="str">
        <f t="shared" si="11"/>
        <v>74.6% - 79.2%</v>
      </c>
      <c r="J200" s="296">
        <f>VLOOKUP($A200,T6_CCGBFI_201415!$A:$AF,25,FALSE)+VLOOKUP($A200,T6_CCGBFI_201415!$A:$AF,27,FALSE)+VLOOKUP($A200,T6_CCGBFI_201415!$A:$AF,29,FALSE)+VLOOKUP($A200,T6_CCGBFI_201415!$A:$AF,31,FALSE)</f>
        <v>14</v>
      </c>
      <c r="K200" s="96">
        <f t="shared" si="12"/>
        <v>1.088646967340591E-2</v>
      </c>
      <c r="L200" s="297" t="s">
        <v>979</v>
      </c>
      <c r="M200" s="133">
        <f t="shared" si="14"/>
        <v>0</v>
      </c>
      <c r="N200" s="412">
        <v>6.6334991708125957E-2</v>
      </c>
      <c r="O200" s="412">
        <v>-2.3538344722854987E-2</v>
      </c>
    </row>
    <row r="201" spans="1:15" s="298" customFormat="1" x14ac:dyDescent="0.2">
      <c r="A201" s="273" t="s">
        <v>980</v>
      </c>
      <c r="B201" s="273" t="s">
        <v>981</v>
      </c>
      <c r="C201" s="273" t="s">
        <v>968</v>
      </c>
      <c r="D201" s="273" t="s">
        <v>969</v>
      </c>
      <c r="E201" s="291">
        <f>VLOOKUP(A201,T6_CCGBFI_201415!$A:$AF,5,FALSE)+VLOOKUP(A201,T6_CCGBFI_201415!$A:$AF,6,FALSE)+VLOOKUP(A201,T6_CCGBFI_201415!$A:$AF,7,FALSE)+VLOOKUP(A201,T6_CCGBFI_201415!$A:$AF,8,FALSE)</f>
        <v>1312</v>
      </c>
      <c r="F201" s="294">
        <f>VLOOKUP($A201,T6_CCGBFI_201415!$A:$AF,9,FALSE)+VLOOKUP($A201,T6_CCGBFI_201415!$A:$AF,13,FALSE)+VLOOKUP($A201,T6_CCGBFI_201415!$A:$AF,17,FALSE)+VLOOKUP($A201,T6_CCGBFI_201415!$A:$AF,21,FALSE)</f>
        <v>264</v>
      </c>
      <c r="G201" s="295">
        <f>VLOOKUP($A201,T6_CCGBFI_201415!$A:$AF,10,FALSE)+VLOOKUP($A201,T6_CCGBFI_201415!$A:$AF,14,FALSE)+VLOOKUP($A201,T6_CCGBFI_201415!$A:$AF,18,FALSE)+VLOOKUP($A201,T6_CCGBFI_201415!$A:$AF,22,FALSE)</f>
        <v>1038</v>
      </c>
      <c r="H201" s="94">
        <f t="shared" si="13"/>
        <v>0.79115853658536583</v>
      </c>
      <c r="I201" s="95" t="str">
        <f t="shared" si="11"/>
        <v>76.8% - 81.2%</v>
      </c>
      <c r="J201" s="296">
        <f>VLOOKUP($A201,T6_CCGBFI_201415!$A:$AF,25,FALSE)+VLOOKUP($A201,T6_CCGBFI_201415!$A:$AF,27,FALSE)+VLOOKUP($A201,T6_CCGBFI_201415!$A:$AF,29,FALSE)+VLOOKUP($A201,T6_CCGBFI_201415!$A:$AF,31,FALSE)</f>
        <v>10</v>
      </c>
      <c r="K201" s="96">
        <f t="shared" si="12"/>
        <v>7.621951219512195E-3</v>
      </c>
      <c r="L201" s="297" t="s">
        <v>982</v>
      </c>
      <c r="M201" s="133">
        <f t="shared" si="14"/>
        <v>0</v>
      </c>
      <c r="N201" s="412">
        <v>0.10437710437710446</v>
      </c>
      <c r="O201" s="412">
        <v>1.5267175572519776E-3</v>
      </c>
    </row>
    <row r="202" spans="1:15" s="298" customFormat="1" x14ac:dyDescent="0.2">
      <c r="A202" s="273" t="s">
        <v>983</v>
      </c>
      <c r="B202" s="273" t="s">
        <v>984</v>
      </c>
      <c r="C202" s="273" t="s">
        <v>968</v>
      </c>
      <c r="D202" s="273" t="s">
        <v>969</v>
      </c>
      <c r="E202" s="291">
        <f>VLOOKUP(A202,T6_CCGBFI_201415!$A:$AF,5,FALSE)+VLOOKUP(A202,T6_CCGBFI_201415!$A:$AF,6,FALSE)+VLOOKUP(A202,T6_CCGBFI_201415!$A:$AF,7,FALSE)+VLOOKUP(A202,T6_CCGBFI_201415!$A:$AF,8,FALSE)</f>
        <v>7434</v>
      </c>
      <c r="F202" s="294">
        <f>VLOOKUP($A202,T6_CCGBFI_201415!$A:$AF,9,FALSE)+VLOOKUP($A202,T6_CCGBFI_201415!$A:$AF,13,FALSE)+VLOOKUP($A202,T6_CCGBFI_201415!$A:$AF,17,FALSE)+VLOOKUP($A202,T6_CCGBFI_201415!$A:$AF,21,FALSE)</f>
        <v>1272</v>
      </c>
      <c r="G202" s="295">
        <f>VLOOKUP($A202,T6_CCGBFI_201415!$A:$AF,10,FALSE)+VLOOKUP($A202,T6_CCGBFI_201415!$A:$AF,14,FALSE)+VLOOKUP($A202,T6_CCGBFI_201415!$A:$AF,18,FALSE)+VLOOKUP($A202,T6_CCGBFI_201415!$A:$AF,22,FALSE)</f>
        <v>6081</v>
      </c>
      <c r="H202" s="94">
        <f t="shared" si="13"/>
        <v>0.81799838579499595</v>
      </c>
      <c r="I202" s="95" t="str">
        <f t="shared" si="11"/>
        <v>80.9% - 82.7%</v>
      </c>
      <c r="J202" s="296">
        <f>VLOOKUP($A202,T6_CCGBFI_201415!$A:$AF,25,FALSE)+VLOOKUP($A202,T6_CCGBFI_201415!$A:$AF,27,FALSE)+VLOOKUP($A202,T6_CCGBFI_201415!$A:$AF,29,FALSE)+VLOOKUP($A202,T6_CCGBFI_201415!$A:$AF,31,FALSE)</f>
        <v>81</v>
      </c>
      <c r="K202" s="96">
        <f t="shared" si="12"/>
        <v>1.0895883777239709E-2</v>
      </c>
      <c r="L202" s="297" t="s">
        <v>985</v>
      </c>
      <c r="M202" s="133">
        <f t="shared" si="14"/>
        <v>0</v>
      </c>
      <c r="N202" s="412">
        <v>-2.068238703728098E-2</v>
      </c>
      <c r="O202" s="412">
        <v>-6.0058161588064207E-2</v>
      </c>
    </row>
    <row r="203" spans="1:15" s="298" customFormat="1" x14ac:dyDescent="0.2">
      <c r="A203" s="273" t="s">
        <v>986</v>
      </c>
      <c r="B203" s="273" t="s">
        <v>987</v>
      </c>
      <c r="C203" s="273" t="s">
        <v>968</v>
      </c>
      <c r="D203" s="273" t="s">
        <v>969</v>
      </c>
      <c r="E203" s="291">
        <f>VLOOKUP(A203,T6_CCGBFI_201415!$A:$AF,5,FALSE)+VLOOKUP(A203,T6_CCGBFI_201415!$A:$AF,6,FALSE)+VLOOKUP(A203,T6_CCGBFI_201415!$A:$AF,7,FALSE)+VLOOKUP(A203,T6_CCGBFI_201415!$A:$AF,8,FALSE)</f>
        <v>2378</v>
      </c>
      <c r="F203" s="294">
        <f>VLOOKUP($A203,T6_CCGBFI_201415!$A:$AF,9,FALSE)+VLOOKUP($A203,T6_CCGBFI_201415!$A:$AF,13,FALSE)+VLOOKUP($A203,T6_CCGBFI_201415!$A:$AF,17,FALSE)+VLOOKUP($A203,T6_CCGBFI_201415!$A:$AF,21,FALSE)</f>
        <v>546</v>
      </c>
      <c r="G203" s="295">
        <f>VLOOKUP($A203,T6_CCGBFI_201415!$A:$AF,10,FALSE)+VLOOKUP($A203,T6_CCGBFI_201415!$A:$AF,14,FALSE)+VLOOKUP($A203,T6_CCGBFI_201415!$A:$AF,18,FALSE)+VLOOKUP($A203,T6_CCGBFI_201415!$A:$AF,22,FALSE)</f>
        <v>1820</v>
      </c>
      <c r="H203" s="94">
        <f t="shared" si="13"/>
        <v>0.76534903280067279</v>
      </c>
      <c r="I203" s="95" t="str">
        <f t="shared" ref="I203:I247" si="15">IF(ISNUMBER(H203),TEXT(((2*G203)+(1.96^2)-(1.96*((1.96^2)+(4*G203*(100%-H203)))^0.5))/(2*(E203+(1.96^2))),"0.0%")&amp;" - "&amp;TEXT(((2*G203)+(1.96^2)+(1.96*((1.96^2)+(4*G203*(100%-H203)))^0.5))/(2*(E203+(1.96^2))),"0.0%"),"")</f>
        <v>74.8% - 78.2%</v>
      </c>
      <c r="J203" s="296">
        <f>VLOOKUP($A203,T6_CCGBFI_201415!$A:$AF,25,FALSE)+VLOOKUP($A203,T6_CCGBFI_201415!$A:$AF,27,FALSE)+VLOOKUP($A203,T6_CCGBFI_201415!$A:$AF,29,FALSE)+VLOOKUP($A203,T6_CCGBFI_201415!$A:$AF,31,FALSE)</f>
        <v>12</v>
      </c>
      <c r="K203" s="96">
        <f t="shared" si="12"/>
        <v>5.0462573591253156E-3</v>
      </c>
      <c r="L203" s="297" t="s">
        <v>988</v>
      </c>
      <c r="M203" s="133">
        <f t="shared" si="14"/>
        <v>0</v>
      </c>
      <c r="N203" s="412">
        <v>-7.9721362229102199E-2</v>
      </c>
      <c r="O203" s="412">
        <v>-0.11202389843166538</v>
      </c>
    </row>
    <row r="204" spans="1:15" s="298" customFormat="1" x14ac:dyDescent="0.2">
      <c r="A204" s="273" t="s">
        <v>989</v>
      </c>
      <c r="B204" s="273" t="s">
        <v>990</v>
      </c>
      <c r="C204" s="273" t="s">
        <v>968</v>
      </c>
      <c r="D204" s="273" t="s">
        <v>969</v>
      </c>
      <c r="E204" s="291">
        <f>VLOOKUP(A204,T6_CCGBFI_201415!$A:$AF,5,FALSE)+VLOOKUP(A204,T6_CCGBFI_201415!$A:$AF,6,FALSE)+VLOOKUP(A204,T6_CCGBFI_201415!$A:$AF,7,FALSE)+VLOOKUP(A204,T6_CCGBFI_201415!$A:$AF,8,FALSE)</f>
        <v>1856</v>
      </c>
      <c r="F204" s="294">
        <f>VLOOKUP($A204,T6_CCGBFI_201415!$A:$AF,9,FALSE)+VLOOKUP($A204,T6_CCGBFI_201415!$A:$AF,13,FALSE)+VLOOKUP($A204,T6_CCGBFI_201415!$A:$AF,17,FALSE)+VLOOKUP($A204,T6_CCGBFI_201415!$A:$AF,21,FALSE)</f>
        <v>377</v>
      </c>
      <c r="G204" s="295">
        <f>VLOOKUP($A204,T6_CCGBFI_201415!$A:$AF,10,FALSE)+VLOOKUP($A204,T6_CCGBFI_201415!$A:$AF,14,FALSE)+VLOOKUP($A204,T6_CCGBFI_201415!$A:$AF,18,FALSE)+VLOOKUP($A204,T6_CCGBFI_201415!$A:$AF,22,FALSE)</f>
        <v>1454</v>
      </c>
      <c r="H204" s="94">
        <f t="shared" si="13"/>
        <v>0.78340517241379315</v>
      </c>
      <c r="I204" s="95" t="str">
        <f t="shared" si="15"/>
        <v>76.4% - 80.2%</v>
      </c>
      <c r="J204" s="296">
        <f>VLOOKUP($A204,T6_CCGBFI_201415!$A:$AF,25,FALSE)+VLOOKUP($A204,T6_CCGBFI_201415!$A:$AF,27,FALSE)+VLOOKUP($A204,T6_CCGBFI_201415!$A:$AF,29,FALSE)+VLOOKUP($A204,T6_CCGBFI_201415!$A:$AF,31,FALSE)</f>
        <v>25</v>
      </c>
      <c r="K204" s="96">
        <f t="shared" ref="K204:K247" si="16">J204/E204</f>
        <v>1.3469827586206896E-2</v>
      </c>
      <c r="L204" s="297" t="s">
        <v>991</v>
      </c>
      <c r="M204" s="133">
        <f t="shared" si="14"/>
        <v>0</v>
      </c>
      <c r="N204" s="412">
        <v>-2.4185068349106165E-2</v>
      </c>
      <c r="O204" s="412">
        <v>-5.3544110147883739E-2</v>
      </c>
    </row>
    <row r="205" spans="1:15" s="298" customFormat="1" x14ac:dyDescent="0.2">
      <c r="A205" s="273" t="s">
        <v>992</v>
      </c>
      <c r="B205" s="273" t="s">
        <v>993</v>
      </c>
      <c r="C205" s="273" t="s">
        <v>968</v>
      </c>
      <c r="D205" s="273" t="s">
        <v>969</v>
      </c>
      <c r="E205" s="291">
        <f>VLOOKUP(A205,T6_CCGBFI_201415!$A:$AF,5,FALSE)+VLOOKUP(A205,T6_CCGBFI_201415!$A:$AF,6,FALSE)+VLOOKUP(A205,T6_CCGBFI_201415!$A:$AF,7,FALSE)+VLOOKUP(A205,T6_CCGBFI_201415!$A:$AF,8,FALSE)</f>
        <v>1655</v>
      </c>
      <c r="F205" s="294">
        <f>VLOOKUP($A205,T6_CCGBFI_201415!$A:$AF,9,FALSE)+VLOOKUP($A205,T6_CCGBFI_201415!$A:$AF,13,FALSE)+VLOOKUP($A205,T6_CCGBFI_201415!$A:$AF,17,FALSE)+VLOOKUP($A205,T6_CCGBFI_201415!$A:$AF,21,FALSE)</f>
        <v>286</v>
      </c>
      <c r="G205" s="295">
        <f>VLOOKUP($A205,T6_CCGBFI_201415!$A:$AF,10,FALSE)+VLOOKUP($A205,T6_CCGBFI_201415!$A:$AF,14,FALSE)+VLOOKUP($A205,T6_CCGBFI_201415!$A:$AF,18,FALSE)+VLOOKUP($A205,T6_CCGBFI_201415!$A:$AF,22,FALSE)</f>
        <v>1360</v>
      </c>
      <c r="H205" s="94">
        <f t="shared" si="13"/>
        <v>0.82175226586102723</v>
      </c>
      <c r="I205" s="95" t="str">
        <f t="shared" si="15"/>
        <v>80.3% - 83.9%</v>
      </c>
      <c r="J205" s="296">
        <f>VLOOKUP($A205,T6_CCGBFI_201415!$A:$AF,25,FALSE)+VLOOKUP($A205,T6_CCGBFI_201415!$A:$AF,27,FALSE)+VLOOKUP($A205,T6_CCGBFI_201415!$A:$AF,29,FALSE)+VLOOKUP($A205,T6_CCGBFI_201415!$A:$AF,31,FALSE)</f>
        <v>9</v>
      </c>
      <c r="K205" s="96">
        <f t="shared" si="16"/>
        <v>5.4380664652567976E-3</v>
      </c>
      <c r="L205" s="297" t="s">
        <v>994</v>
      </c>
      <c r="M205" s="133">
        <f t="shared" si="14"/>
        <v>0</v>
      </c>
      <c r="N205" s="412">
        <v>4.2848141146817786E-2</v>
      </c>
      <c r="O205" s="412">
        <v>-5.5904164289788949E-2</v>
      </c>
    </row>
    <row r="206" spans="1:15" s="298" customFormat="1" x14ac:dyDescent="0.2">
      <c r="A206" s="273" t="s">
        <v>995</v>
      </c>
      <c r="B206" s="273" t="s">
        <v>996</v>
      </c>
      <c r="C206" s="273" t="s">
        <v>968</v>
      </c>
      <c r="D206" s="273" t="s">
        <v>969</v>
      </c>
      <c r="E206" s="291">
        <f>VLOOKUP(A206,T6_CCGBFI_201415!$A:$AF,5,FALSE)+VLOOKUP(A206,T6_CCGBFI_201415!$A:$AF,6,FALSE)+VLOOKUP(A206,T6_CCGBFI_201415!$A:$AF,7,FALSE)+VLOOKUP(A206,T6_CCGBFI_201415!$A:$AF,8,FALSE)</f>
        <v>1669</v>
      </c>
      <c r="F206" s="294">
        <f>VLOOKUP($A206,T6_CCGBFI_201415!$A:$AF,9,FALSE)+VLOOKUP($A206,T6_CCGBFI_201415!$A:$AF,13,FALSE)+VLOOKUP($A206,T6_CCGBFI_201415!$A:$AF,17,FALSE)+VLOOKUP($A206,T6_CCGBFI_201415!$A:$AF,21,FALSE)</f>
        <v>265</v>
      </c>
      <c r="G206" s="295">
        <f>VLOOKUP($A206,T6_CCGBFI_201415!$A:$AF,10,FALSE)+VLOOKUP($A206,T6_CCGBFI_201415!$A:$AF,14,FALSE)+VLOOKUP($A206,T6_CCGBFI_201415!$A:$AF,18,FALSE)+VLOOKUP($A206,T6_CCGBFI_201415!$A:$AF,22,FALSE)</f>
        <v>1389</v>
      </c>
      <c r="H206" s="94">
        <f t="shared" si="13"/>
        <v>0.83223487118034756</v>
      </c>
      <c r="I206" s="95" t="str">
        <f t="shared" si="15"/>
        <v>81.4% - 84.9%</v>
      </c>
      <c r="J206" s="296">
        <f>VLOOKUP($A206,T6_CCGBFI_201415!$A:$AF,25,FALSE)+VLOOKUP($A206,T6_CCGBFI_201415!$A:$AF,27,FALSE)+VLOOKUP($A206,T6_CCGBFI_201415!$A:$AF,29,FALSE)+VLOOKUP($A206,T6_CCGBFI_201415!$A:$AF,31,FALSE)</f>
        <v>15</v>
      </c>
      <c r="K206" s="96">
        <f t="shared" si="16"/>
        <v>8.9874176153385259E-3</v>
      </c>
      <c r="L206" s="297" t="s">
        <v>997</v>
      </c>
      <c r="M206" s="133">
        <f t="shared" si="14"/>
        <v>0</v>
      </c>
      <c r="N206" s="412">
        <v>-5.9188275084554709E-2</v>
      </c>
      <c r="O206" s="412">
        <v>-0.13746770025839794</v>
      </c>
    </row>
    <row r="207" spans="1:15" s="298" customFormat="1" x14ac:dyDescent="0.2">
      <c r="A207" s="273" t="s">
        <v>998</v>
      </c>
      <c r="B207" s="273" t="s">
        <v>999</v>
      </c>
      <c r="C207" s="273" t="s">
        <v>1000</v>
      </c>
      <c r="D207" s="273" t="s">
        <v>1001</v>
      </c>
      <c r="E207" s="291">
        <f>VLOOKUP(A207,T6_CCGBFI_201415!$A:$AF,5,FALSE)+VLOOKUP(A207,T6_CCGBFI_201415!$A:$AF,6,FALSE)+VLOOKUP(A207,T6_CCGBFI_201415!$A:$AF,7,FALSE)+VLOOKUP(A207,T6_CCGBFI_201415!$A:$AF,8,FALSE)</f>
        <v>7130</v>
      </c>
      <c r="F207" s="294">
        <f>VLOOKUP($A207,T6_CCGBFI_201415!$A:$AF,9,FALSE)+VLOOKUP($A207,T6_CCGBFI_201415!$A:$AF,13,FALSE)+VLOOKUP($A207,T6_CCGBFI_201415!$A:$AF,17,FALSE)+VLOOKUP($A207,T6_CCGBFI_201415!$A:$AF,21,FALSE)</f>
        <v>1332</v>
      </c>
      <c r="G207" s="295">
        <f>VLOOKUP($A207,T6_CCGBFI_201415!$A:$AF,10,FALSE)+VLOOKUP($A207,T6_CCGBFI_201415!$A:$AF,14,FALSE)+VLOOKUP($A207,T6_CCGBFI_201415!$A:$AF,18,FALSE)+VLOOKUP($A207,T6_CCGBFI_201415!$A:$AF,22,FALSE)</f>
        <v>5723</v>
      </c>
      <c r="H207" s="94">
        <f t="shared" si="13"/>
        <v>0.80266479663394108</v>
      </c>
      <c r="I207" s="95" t="str">
        <f t="shared" si="15"/>
        <v>79.3% - 81.2%</v>
      </c>
      <c r="J207" s="296">
        <f>VLOOKUP($A207,T6_CCGBFI_201415!$A:$AF,25,FALSE)+VLOOKUP($A207,T6_CCGBFI_201415!$A:$AF,27,FALSE)+VLOOKUP($A207,T6_CCGBFI_201415!$A:$AF,29,FALSE)+VLOOKUP($A207,T6_CCGBFI_201415!$A:$AF,31,FALSE)</f>
        <v>75</v>
      </c>
      <c r="K207" s="96">
        <f t="shared" si="16"/>
        <v>1.0518934081346423E-2</v>
      </c>
      <c r="L207" s="297" t="s">
        <v>1002</v>
      </c>
      <c r="M207" s="133">
        <f t="shared" si="14"/>
        <v>0</v>
      </c>
      <c r="N207" s="412">
        <v>-3.8694890117298097E-2</v>
      </c>
      <c r="O207" s="412">
        <v>-5.9242644148304491E-2</v>
      </c>
    </row>
    <row r="208" spans="1:15" s="298" customFormat="1" x14ac:dyDescent="0.2">
      <c r="A208" s="273" t="s">
        <v>1003</v>
      </c>
      <c r="B208" s="273" t="s">
        <v>1004</v>
      </c>
      <c r="C208" s="273" t="s">
        <v>1000</v>
      </c>
      <c r="D208" s="273" t="s">
        <v>1001</v>
      </c>
      <c r="E208" s="291">
        <f>VLOOKUP(A208,T6_CCGBFI_201415!$A:$AF,5,FALSE)+VLOOKUP(A208,T6_CCGBFI_201415!$A:$AF,6,FALSE)+VLOOKUP(A208,T6_CCGBFI_201415!$A:$AF,7,FALSE)+VLOOKUP(A208,T6_CCGBFI_201415!$A:$AF,8,FALSE)</f>
        <v>2022</v>
      </c>
      <c r="F208" s="294">
        <f>VLOOKUP($A208,T6_CCGBFI_201415!$A:$AF,9,FALSE)+VLOOKUP($A208,T6_CCGBFI_201415!$A:$AF,13,FALSE)+VLOOKUP($A208,T6_CCGBFI_201415!$A:$AF,17,FALSE)+VLOOKUP($A208,T6_CCGBFI_201415!$A:$AF,21,FALSE)</f>
        <v>441</v>
      </c>
      <c r="G208" s="295">
        <f>VLOOKUP($A208,T6_CCGBFI_201415!$A:$AF,10,FALSE)+VLOOKUP($A208,T6_CCGBFI_201415!$A:$AF,14,FALSE)+VLOOKUP($A208,T6_CCGBFI_201415!$A:$AF,18,FALSE)+VLOOKUP($A208,T6_CCGBFI_201415!$A:$AF,22,FALSE)</f>
        <v>1562</v>
      </c>
      <c r="H208" s="94">
        <f t="shared" si="13"/>
        <v>0.77250247279920869</v>
      </c>
      <c r="I208" s="95" t="str">
        <f t="shared" si="15"/>
        <v>75.4% - 79.0%</v>
      </c>
      <c r="J208" s="296">
        <f>VLOOKUP($A208,T6_CCGBFI_201415!$A:$AF,25,FALSE)+VLOOKUP($A208,T6_CCGBFI_201415!$A:$AF,27,FALSE)+VLOOKUP($A208,T6_CCGBFI_201415!$A:$AF,29,FALSE)+VLOOKUP($A208,T6_CCGBFI_201415!$A:$AF,31,FALSE)</f>
        <v>19</v>
      </c>
      <c r="K208" s="96">
        <f t="shared" si="16"/>
        <v>9.3966369930761628E-3</v>
      </c>
      <c r="L208" s="297" t="s">
        <v>1005</v>
      </c>
      <c r="M208" s="133">
        <f t="shared" si="14"/>
        <v>0</v>
      </c>
      <c r="N208" s="412">
        <v>2.9531568228105876E-2</v>
      </c>
      <c r="O208" s="412">
        <v>-5.7781919850885322E-2</v>
      </c>
    </row>
    <row r="209" spans="1:15" s="298" customFormat="1" x14ac:dyDescent="0.2">
      <c r="A209" s="273" t="s">
        <v>1006</v>
      </c>
      <c r="B209" s="273" t="s">
        <v>1007</v>
      </c>
      <c r="C209" s="273" t="s">
        <v>1000</v>
      </c>
      <c r="D209" s="273" t="s">
        <v>1001</v>
      </c>
      <c r="E209" s="291">
        <f>VLOOKUP(A209,T6_CCGBFI_201415!$A:$AF,5,FALSE)+VLOOKUP(A209,T6_CCGBFI_201415!$A:$AF,6,FALSE)+VLOOKUP(A209,T6_CCGBFI_201415!$A:$AF,7,FALSE)+VLOOKUP(A209,T6_CCGBFI_201415!$A:$AF,8,FALSE)</f>
        <v>1307</v>
      </c>
      <c r="F209" s="294">
        <f>VLOOKUP($A209,T6_CCGBFI_201415!$A:$AF,9,FALSE)+VLOOKUP($A209,T6_CCGBFI_201415!$A:$AF,13,FALSE)+VLOOKUP($A209,T6_CCGBFI_201415!$A:$AF,17,FALSE)+VLOOKUP($A209,T6_CCGBFI_201415!$A:$AF,21,FALSE)</f>
        <v>333</v>
      </c>
      <c r="G209" s="295">
        <f>VLOOKUP($A209,T6_CCGBFI_201415!$A:$AF,10,FALSE)+VLOOKUP($A209,T6_CCGBFI_201415!$A:$AF,14,FALSE)+VLOOKUP($A209,T6_CCGBFI_201415!$A:$AF,18,FALSE)+VLOOKUP($A209,T6_CCGBFI_201415!$A:$AF,22,FALSE)</f>
        <v>973</v>
      </c>
      <c r="H209" s="94">
        <f t="shared" si="13"/>
        <v>0.74445294567712317</v>
      </c>
      <c r="I209" s="95" t="str">
        <f t="shared" si="15"/>
        <v>72.0% - 76.7%</v>
      </c>
      <c r="J209" s="296">
        <f>VLOOKUP($A209,T6_CCGBFI_201415!$A:$AF,25,FALSE)+VLOOKUP($A209,T6_CCGBFI_201415!$A:$AF,27,FALSE)+VLOOKUP($A209,T6_CCGBFI_201415!$A:$AF,29,FALSE)+VLOOKUP($A209,T6_CCGBFI_201415!$A:$AF,31,FALSE)</f>
        <v>1</v>
      </c>
      <c r="K209" s="96">
        <f t="shared" si="16"/>
        <v>7.6511094108645751E-4</v>
      </c>
      <c r="L209" s="297" t="s">
        <v>1008</v>
      </c>
      <c r="M209" s="133">
        <f t="shared" si="14"/>
        <v>0</v>
      </c>
      <c r="N209" s="412">
        <v>2.8324154209284025E-2</v>
      </c>
      <c r="O209" s="412">
        <v>-9.0978013646701994E-3</v>
      </c>
    </row>
    <row r="210" spans="1:15" s="298" customFormat="1" x14ac:dyDescent="0.2">
      <c r="A210" s="273" t="s">
        <v>1009</v>
      </c>
      <c r="B210" s="273" t="s">
        <v>1010</v>
      </c>
      <c r="C210" s="273" t="s">
        <v>1000</v>
      </c>
      <c r="D210" s="273" t="s">
        <v>1001</v>
      </c>
      <c r="E210" s="291">
        <f>VLOOKUP(A210,T6_CCGBFI_201415!$A:$AF,5,FALSE)+VLOOKUP(A210,T6_CCGBFI_201415!$A:$AF,6,FALSE)+VLOOKUP(A210,T6_CCGBFI_201415!$A:$AF,7,FALSE)+VLOOKUP(A210,T6_CCGBFI_201415!$A:$AF,8,FALSE)</f>
        <v>2524</v>
      </c>
      <c r="F210" s="294">
        <f>VLOOKUP($A210,T6_CCGBFI_201415!$A:$AF,9,FALSE)+VLOOKUP($A210,T6_CCGBFI_201415!$A:$AF,13,FALSE)+VLOOKUP($A210,T6_CCGBFI_201415!$A:$AF,17,FALSE)+VLOOKUP($A210,T6_CCGBFI_201415!$A:$AF,21,FALSE)</f>
        <v>389</v>
      </c>
      <c r="G210" s="295">
        <f>VLOOKUP($A210,T6_CCGBFI_201415!$A:$AF,10,FALSE)+VLOOKUP($A210,T6_CCGBFI_201415!$A:$AF,14,FALSE)+VLOOKUP($A210,T6_CCGBFI_201415!$A:$AF,18,FALSE)+VLOOKUP($A210,T6_CCGBFI_201415!$A:$AF,22,FALSE)</f>
        <v>2105</v>
      </c>
      <c r="H210" s="94">
        <f t="shared" si="13"/>
        <v>0.83399366085578452</v>
      </c>
      <c r="I210" s="95" t="str">
        <f t="shared" si="15"/>
        <v>81.9% - 84.8%</v>
      </c>
      <c r="J210" s="296">
        <f>VLOOKUP($A210,T6_CCGBFI_201415!$A:$AF,25,FALSE)+VLOOKUP($A210,T6_CCGBFI_201415!$A:$AF,27,FALSE)+VLOOKUP($A210,T6_CCGBFI_201415!$A:$AF,29,FALSE)+VLOOKUP($A210,T6_CCGBFI_201415!$A:$AF,31,FALSE)</f>
        <v>30</v>
      </c>
      <c r="K210" s="96">
        <f t="shared" si="16"/>
        <v>1.1885895404120444E-2</v>
      </c>
      <c r="L210" s="297" t="s">
        <v>1011</v>
      </c>
      <c r="M210" s="133">
        <f t="shared" si="14"/>
        <v>0</v>
      </c>
      <c r="N210" s="412">
        <v>2.9363784665579207E-2</v>
      </c>
      <c r="O210" s="412">
        <v>-3.1837360951284976E-2</v>
      </c>
    </row>
    <row r="211" spans="1:15" s="298" customFormat="1" x14ac:dyDescent="0.2">
      <c r="A211" s="273" t="s">
        <v>1012</v>
      </c>
      <c r="B211" s="273" t="s">
        <v>1013</v>
      </c>
      <c r="C211" s="273" t="s">
        <v>1000</v>
      </c>
      <c r="D211" s="273" t="s">
        <v>1001</v>
      </c>
      <c r="E211" s="291">
        <f>VLOOKUP(A211,T6_CCGBFI_201415!$A:$AF,5,FALSE)+VLOOKUP(A211,T6_CCGBFI_201415!$A:$AF,6,FALSE)+VLOOKUP(A211,T6_CCGBFI_201415!$A:$AF,7,FALSE)+VLOOKUP(A211,T6_CCGBFI_201415!$A:$AF,8,FALSE)</f>
        <v>2473</v>
      </c>
      <c r="F211" s="294">
        <f>VLOOKUP($A211,T6_CCGBFI_201415!$A:$AF,9,FALSE)+VLOOKUP($A211,T6_CCGBFI_201415!$A:$AF,13,FALSE)+VLOOKUP($A211,T6_CCGBFI_201415!$A:$AF,17,FALSE)+VLOOKUP($A211,T6_CCGBFI_201415!$A:$AF,21,FALSE)</f>
        <v>455</v>
      </c>
      <c r="G211" s="295">
        <f>VLOOKUP($A211,T6_CCGBFI_201415!$A:$AF,10,FALSE)+VLOOKUP($A211,T6_CCGBFI_201415!$A:$AF,14,FALSE)+VLOOKUP($A211,T6_CCGBFI_201415!$A:$AF,18,FALSE)+VLOOKUP($A211,T6_CCGBFI_201415!$A:$AF,22,FALSE)</f>
        <v>2005</v>
      </c>
      <c r="H211" s="94">
        <f t="shared" si="13"/>
        <v>0.81075616659927219</v>
      </c>
      <c r="I211" s="95" t="str">
        <f t="shared" si="15"/>
        <v>79.5% - 82.6%</v>
      </c>
      <c r="J211" s="296">
        <f>VLOOKUP($A211,T6_CCGBFI_201415!$A:$AF,25,FALSE)+VLOOKUP($A211,T6_CCGBFI_201415!$A:$AF,27,FALSE)+VLOOKUP($A211,T6_CCGBFI_201415!$A:$AF,29,FALSE)+VLOOKUP($A211,T6_CCGBFI_201415!$A:$AF,31,FALSE)</f>
        <v>13</v>
      </c>
      <c r="K211" s="96">
        <f t="shared" si="16"/>
        <v>5.2567731500202186E-3</v>
      </c>
      <c r="L211" s="297" t="s">
        <v>1014</v>
      </c>
      <c r="M211" s="133">
        <f t="shared" si="14"/>
        <v>0</v>
      </c>
      <c r="N211" s="412">
        <v>-3.2472613458528921E-2</v>
      </c>
      <c r="O211" s="412">
        <v>-0.12149200710479569</v>
      </c>
    </row>
    <row r="212" spans="1:15" s="298" customFormat="1" x14ac:dyDescent="0.2">
      <c r="A212" s="273" t="s">
        <v>1015</v>
      </c>
      <c r="B212" s="273" t="s">
        <v>1016</v>
      </c>
      <c r="C212" s="273" t="s">
        <v>1000</v>
      </c>
      <c r="D212" s="273" t="s">
        <v>1001</v>
      </c>
      <c r="E212" s="291">
        <f>VLOOKUP(A212,T6_CCGBFI_201415!$A:$AF,5,FALSE)+VLOOKUP(A212,T6_CCGBFI_201415!$A:$AF,6,FALSE)+VLOOKUP(A212,T6_CCGBFI_201415!$A:$AF,7,FALSE)+VLOOKUP(A212,T6_CCGBFI_201415!$A:$AF,8,FALSE)</f>
        <v>2749</v>
      </c>
      <c r="F212" s="294">
        <f>VLOOKUP($A212,T6_CCGBFI_201415!$A:$AF,9,FALSE)+VLOOKUP($A212,T6_CCGBFI_201415!$A:$AF,13,FALSE)+VLOOKUP($A212,T6_CCGBFI_201415!$A:$AF,17,FALSE)+VLOOKUP($A212,T6_CCGBFI_201415!$A:$AF,21,FALSE)</f>
        <v>679</v>
      </c>
      <c r="G212" s="295">
        <f>VLOOKUP($A212,T6_CCGBFI_201415!$A:$AF,10,FALSE)+VLOOKUP($A212,T6_CCGBFI_201415!$A:$AF,14,FALSE)+VLOOKUP($A212,T6_CCGBFI_201415!$A:$AF,18,FALSE)+VLOOKUP($A212,T6_CCGBFI_201415!$A:$AF,22,FALSE)</f>
        <v>2046</v>
      </c>
      <c r="H212" s="94">
        <f t="shared" si="13"/>
        <v>0.74427064387049835</v>
      </c>
      <c r="I212" s="95" t="str">
        <f t="shared" si="15"/>
        <v>72.8% - 76.0%</v>
      </c>
      <c r="J212" s="296">
        <f>VLOOKUP($A212,T6_CCGBFI_201415!$A:$AF,25,FALSE)+VLOOKUP($A212,T6_CCGBFI_201415!$A:$AF,27,FALSE)+VLOOKUP($A212,T6_CCGBFI_201415!$A:$AF,29,FALSE)+VLOOKUP($A212,T6_CCGBFI_201415!$A:$AF,31,FALSE)</f>
        <v>24</v>
      </c>
      <c r="K212" s="96">
        <f t="shared" si="16"/>
        <v>8.730447435431065E-3</v>
      </c>
      <c r="L212" s="297" t="s">
        <v>1017</v>
      </c>
      <c r="M212" s="133">
        <f t="shared" si="14"/>
        <v>0</v>
      </c>
      <c r="N212" s="412">
        <v>1.1777695988222314E-2</v>
      </c>
      <c r="O212" s="412">
        <v>-1.8155410312272746E-3</v>
      </c>
    </row>
    <row r="213" spans="1:15" s="298" customFormat="1" x14ac:dyDescent="0.2">
      <c r="A213" s="273" t="s">
        <v>1018</v>
      </c>
      <c r="B213" s="273" t="s">
        <v>1019</v>
      </c>
      <c r="C213" s="273" t="s">
        <v>1000</v>
      </c>
      <c r="D213" s="273" t="s">
        <v>1001</v>
      </c>
      <c r="E213" s="291">
        <f>VLOOKUP(A213,T6_CCGBFI_201415!$A:$AF,5,FALSE)+VLOOKUP(A213,T6_CCGBFI_201415!$A:$AF,6,FALSE)+VLOOKUP(A213,T6_CCGBFI_201415!$A:$AF,7,FALSE)+VLOOKUP(A213,T6_CCGBFI_201415!$A:$AF,8,FALSE)</f>
        <v>2053</v>
      </c>
      <c r="F213" s="294">
        <f>VLOOKUP($A213,T6_CCGBFI_201415!$A:$AF,9,FALSE)+VLOOKUP($A213,T6_CCGBFI_201415!$A:$AF,13,FALSE)+VLOOKUP($A213,T6_CCGBFI_201415!$A:$AF,17,FALSE)+VLOOKUP($A213,T6_CCGBFI_201415!$A:$AF,21,FALSE)</f>
        <v>542</v>
      </c>
      <c r="G213" s="295">
        <f>VLOOKUP($A213,T6_CCGBFI_201415!$A:$AF,10,FALSE)+VLOOKUP($A213,T6_CCGBFI_201415!$A:$AF,14,FALSE)+VLOOKUP($A213,T6_CCGBFI_201415!$A:$AF,18,FALSE)+VLOOKUP($A213,T6_CCGBFI_201415!$A:$AF,22,FALSE)</f>
        <v>1483</v>
      </c>
      <c r="H213" s="94">
        <f t="shared" si="13"/>
        <v>0.72235752557233313</v>
      </c>
      <c r="I213" s="95" t="str">
        <f t="shared" si="15"/>
        <v>70.3% - 74.1%</v>
      </c>
      <c r="J213" s="296">
        <f>VLOOKUP($A213,T6_CCGBFI_201415!$A:$AF,25,FALSE)+VLOOKUP($A213,T6_CCGBFI_201415!$A:$AF,27,FALSE)+VLOOKUP($A213,T6_CCGBFI_201415!$A:$AF,29,FALSE)+VLOOKUP($A213,T6_CCGBFI_201415!$A:$AF,31,FALSE)</f>
        <v>28</v>
      </c>
      <c r="K213" s="96">
        <f t="shared" si="16"/>
        <v>1.3638577691183634E-2</v>
      </c>
      <c r="L213" s="297" t="s">
        <v>1020</v>
      </c>
      <c r="M213" s="133">
        <f t="shared" si="14"/>
        <v>0</v>
      </c>
      <c r="N213" s="412">
        <v>-5.3294573643410947E-3</v>
      </c>
      <c r="O213" s="412">
        <v>-0.11470461405778354</v>
      </c>
    </row>
    <row r="214" spans="1:15" s="298" customFormat="1" x14ac:dyDescent="0.2">
      <c r="A214" s="273" t="s">
        <v>1021</v>
      </c>
      <c r="B214" s="273" t="s">
        <v>1022</v>
      </c>
      <c r="C214" s="273" t="s">
        <v>1000</v>
      </c>
      <c r="D214" s="273" t="s">
        <v>1001</v>
      </c>
      <c r="E214" s="291">
        <f>VLOOKUP(A214,T6_CCGBFI_201415!$A:$AF,5,FALSE)+VLOOKUP(A214,T6_CCGBFI_201415!$A:$AF,6,FALSE)+VLOOKUP(A214,T6_CCGBFI_201415!$A:$AF,7,FALSE)+VLOOKUP(A214,T6_CCGBFI_201415!$A:$AF,8,FALSE)</f>
        <v>3410</v>
      </c>
      <c r="F214" s="294">
        <f>VLOOKUP($A214,T6_CCGBFI_201415!$A:$AF,9,FALSE)+VLOOKUP($A214,T6_CCGBFI_201415!$A:$AF,13,FALSE)+VLOOKUP($A214,T6_CCGBFI_201415!$A:$AF,17,FALSE)+VLOOKUP($A214,T6_CCGBFI_201415!$A:$AF,21,FALSE)</f>
        <v>832</v>
      </c>
      <c r="G214" s="295">
        <f>VLOOKUP($A214,T6_CCGBFI_201415!$A:$AF,10,FALSE)+VLOOKUP($A214,T6_CCGBFI_201415!$A:$AF,14,FALSE)+VLOOKUP($A214,T6_CCGBFI_201415!$A:$AF,18,FALSE)+VLOOKUP($A214,T6_CCGBFI_201415!$A:$AF,22,FALSE)</f>
        <v>2494</v>
      </c>
      <c r="H214" s="94">
        <f t="shared" si="13"/>
        <v>0.73137829912023455</v>
      </c>
      <c r="I214" s="95" t="str">
        <f t="shared" si="15"/>
        <v>71.6% - 74.6%</v>
      </c>
      <c r="J214" s="296">
        <f>VLOOKUP($A214,T6_CCGBFI_201415!$A:$AF,25,FALSE)+VLOOKUP($A214,T6_CCGBFI_201415!$A:$AF,27,FALSE)+VLOOKUP($A214,T6_CCGBFI_201415!$A:$AF,29,FALSE)+VLOOKUP($A214,T6_CCGBFI_201415!$A:$AF,31,FALSE)</f>
        <v>84</v>
      </c>
      <c r="K214" s="96">
        <f t="shared" si="16"/>
        <v>2.463343108504399E-2</v>
      </c>
      <c r="L214" s="297" t="s">
        <v>1023</v>
      </c>
      <c r="M214" s="133">
        <f t="shared" si="14"/>
        <v>0</v>
      </c>
      <c r="N214" s="412">
        <v>5.5074257425742568E-2</v>
      </c>
      <c r="O214" s="412">
        <v>2.646280505733678E-3</v>
      </c>
    </row>
    <row r="215" spans="1:15" s="298" customFormat="1" x14ac:dyDescent="0.2">
      <c r="A215" s="273" t="s">
        <v>1024</v>
      </c>
      <c r="B215" s="273" t="s">
        <v>1025</v>
      </c>
      <c r="C215" s="273" t="s">
        <v>1000</v>
      </c>
      <c r="D215" s="273" t="s">
        <v>1001</v>
      </c>
      <c r="E215" s="291">
        <f>VLOOKUP(A215,T6_CCGBFI_201415!$A:$AF,5,FALSE)+VLOOKUP(A215,T6_CCGBFI_201415!$A:$AF,6,FALSE)+VLOOKUP(A215,T6_CCGBFI_201415!$A:$AF,7,FALSE)+VLOOKUP(A215,T6_CCGBFI_201415!$A:$AF,8,FALSE)</f>
        <v>5268</v>
      </c>
      <c r="F215" s="294">
        <f>VLOOKUP($A215,T6_CCGBFI_201415!$A:$AF,9,FALSE)+VLOOKUP($A215,T6_CCGBFI_201415!$A:$AF,13,FALSE)+VLOOKUP($A215,T6_CCGBFI_201415!$A:$AF,17,FALSE)+VLOOKUP($A215,T6_CCGBFI_201415!$A:$AF,21,FALSE)</f>
        <v>907</v>
      </c>
      <c r="G215" s="295">
        <f>VLOOKUP($A215,T6_CCGBFI_201415!$A:$AF,10,FALSE)+VLOOKUP($A215,T6_CCGBFI_201415!$A:$AF,14,FALSE)+VLOOKUP($A215,T6_CCGBFI_201415!$A:$AF,18,FALSE)+VLOOKUP($A215,T6_CCGBFI_201415!$A:$AF,22,FALSE)</f>
        <v>4173</v>
      </c>
      <c r="H215" s="94">
        <f t="shared" si="13"/>
        <v>0.79214123006833714</v>
      </c>
      <c r="I215" s="95" t="str">
        <f t="shared" si="15"/>
        <v>78.1% - 80.3%</v>
      </c>
      <c r="J215" s="296">
        <f>VLOOKUP($A215,T6_CCGBFI_201415!$A:$AF,25,FALSE)+VLOOKUP($A215,T6_CCGBFI_201415!$A:$AF,27,FALSE)+VLOOKUP($A215,T6_CCGBFI_201415!$A:$AF,29,FALSE)+VLOOKUP($A215,T6_CCGBFI_201415!$A:$AF,31,FALSE)</f>
        <v>188</v>
      </c>
      <c r="K215" s="96">
        <f t="shared" si="16"/>
        <v>3.5687167805618827E-2</v>
      </c>
      <c r="L215" s="297" t="s">
        <v>1026</v>
      </c>
      <c r="M215" s="133">
        <f t="shared" si="14"/>
        <v>0</v>
      </c>
      <c r="N215" s="412">
        <v>-3.7104734052275656E-2</v>
      </c>
      <c r="O215" s="412">
        <v>-8.5892764185320103E-2</v>
      </c>
    </row>
    <row r="216" spans="1:15" s="298" customFormat="1" x14ac:dyDescent="0.2">
      <c r="A216" s="273" t="s">
        <v>1027</v>
      </c>
      <c r="B216" s="273" t="s">
        <v>1028</v>
      </c>
      <c r="C216" s="273" t="s">
        <v>1029</v>
      </c>
      <c r="D216" s="273" t="s">
        <v>1030</v>
      </c>
      <c r="E216" s="291">
        <f>VLOOKUP(A216,T6_CCGBFI_201415!$A:$AF,5,FALSE)+VLOOKUP(A216,T6_CCGBFI_201415!$A:$AF,6,FALSE)+VLOOKUP(A216,T6_CCGBFI_201415!$A:$AF,7,FALSE)+VLOOKUP(A216,T6_CCGBFI_201415!$A:$AF,8,FALSE)</f>
        <v>3369</v>
      </c>
      <c r="F216" s="294">
        <f>VLOOKUP($A216,T6_CCGBFI_201415!$A:$AF,9,FALSE)+VLOOKUP($A216,T6_CCGBFI_201415!$A:$AF,13,FALSE)+VLOOKUP($A216,T6_CCGBFI_201415!$A:$AF,17,FALSE)+VLOOKUP($A216,T6_CCGBFI_201415!$A:$AF,21,FALSE)</f>
        <v>613</v>
      </c>
      <c r="G216" s="295">
        <f>VLOOKUP($A216,T6_CCGBFI_201415!$A:$AF,10,FALSE)+VLOOKUP($A216,T6_CCGBFI_201415!$A:$AF,14,FALSE)+VLOOKUP($A216,T6_CCGBFI_201415!$A:$AF,18,FALSE)+VLOOKUP($A216,T6_CCGBFI_201415!$A:$AF,22,FALSE)</f>
        <v>2630</v>
      </c>
      <c r="H216" s="94"/>
      <c r="I216" s="95" t="str">
        <f t="shared" si="15"/>
        <v/>
      </c>
      <c r="J216" s="296">
        <f>VLOOKUP($A216,T6_CCGBFI_201415!$A:$AF,25,FALSE)+VLOOKUP($A216,T6_CCGBFI_201415!$A:$AF,27,FALSE)+VLOOKUP($A216,T6_CCGBFI_201415!$A:$AF,29,FALSE)+VLOOKUP($A216,T6_CCGBFI_201415!$A:$AF,31,FALSE)</f>
        <v>126</v>
      </c>
      <c r="K216" s="96"/>
      <c r="L216" s="297" t="s">
        <v>1031</v>
      </c>
      <c r="M216" s="133">
        <f t="shared" si="14"/>
        <v>1</v>
      </c>
      <c r="N216" s="412">
        <v>-0.10231814548361307</v>
      </c>
      <c r="O216" s="412">
        <v>-0.14012251148545174</v>
      </c>
    </row>
    <row r="217" spans="1:15" s="298" customFormat="1" x14ac:dyDescent="0.2">
      <c r="A217" s="273" t="s">
        <v>1032</v>
      </c>
      <c r="B217" s="273" t="s">
        <v>1033</v>
      </c>
      <c r="C217" s="273" t="s">
        <v>1029</v>
      </c>
      <c r="D217" s="273" t="s">
        <v>1030</v>
      </c>
      <c r="E217" s="291">
        <f>VLOOKUP(A217,T6_CCGBFI_201415!$A:$AF,5,FALSE)+VLOOKUP(A217,T6_CCGBFI_201415!$A:$AF,6,FALSE)+VLOOKUP(A217,T6_CCGBFI_201415!$A:$AF,7,FALSE)+VLOOKUP(A217,T6_CCGBFI_201415!$A:$AF,8,FALSE)</f>
        <v>5101</v>
      </c>
      <c r="F217" s="294">
        <f>VLOOKUP($A217,T6_CCGBFI_201415!$A:$AF,9,FALSE)+VLOOKUP($A217,T6_CCGBFI_201415!$A:$AF,13,FALSE)+VLOOKUP($A217,T6_CCGBFI_201415!$A:$AF,17,FALSE)+VLOOKUP($A217,T6_CCGBFI_201415!$A:$AF,21,FALSE)</f>
        <v>676</v>
      </c>
      <c r="G217" s="295">
        <f>VLOOKUP($A217,T6_CCGBFI_201415!$A:$AF,10,FALSE)+VLOOKUP($A217,T6_CCGBFI_201415!$A:$AF,14,FALSE)+VLOOKUP($A217,T6_CCGBFI_201415!$A:$AF,18,FALSE)+VLOOKUP($A217,T6_CCGBFI_201415!$A:$AF,22,FALSE)</f>
        <v>4341</v>
      </c>
      <c r="H217" s="94">
        <f t="shared" si="13"/>
        <v>0.85100960595961572</v>
      </c>
      <c r="I217" s="95" t="str">
        <f t="shared" si="15"/>
        <v>84.1% - 86.1%</v>
      </c>
      <c r="J217" s="296">
        <f>VLOOKUP($A217,T6_CCGBFI_201415!$A:$AF,25,FALSE)+VLOOKUP($A217,T6_CCGBFI_201415!$A:$AF,27,FALSE)+VLOOKUP($A217,T6_CCGBFI_201415!$A:$AF,29,FALSE)+VLOOKUP($A217,T6_CCGBFI_201415!$A:$AF,31,FALSE)</f>
        <v>84</v>
      </c>
      <c r="K217" s="96">
        <f t="shared" si="16"/>
        <v>1.6467359341305627E-2</v>
      </c>
      <c r="L217" s="297" t="s">
        <v>1034</v>
      </c>
      <c r="M217" s="133">
        <f t="shared" si="14"/>
        <v>0</v>
      </c>
      <c r="N217" s="412">
        <v>1.7960486928756625E-2</v>
      </c>
      <c r="O217" s="412">
        <v>-5.3793359302541255E-2</v>
      </c>
    </row>
    <row r="218" spans="1:15" s="298" customFormat="1" x14ac:dyDescent="0.2">
      <c r="A218" s="273" t="s">
        <v>1035</v>
      </c>
      <c r="B218" s="273" t="s">
        <v>1036</v>
      </c>
      <c r="C218" s="273" t="s">
        <v>1029</v>
      </c>
      <c r="D218" s="273" t="s">
        <v>1030</v>
      </c>
      <c r="E218" s="291">
        <f>VLOOKUP(A218,T6_CCGBFI_201415!$A:$AF,5,FALSE)+VLOOKUP(A218,T6_CCGBFI_201415!$A:$AF,6,FALSE)+VLOOKUP(A218,T6_CCGBFI_201415!$A:$AF,7,FALSE)+VLOOKUP(A218,T6_CCGBFI_201415!$A:$AF,8,FALSE)</f>
        <v>2371</v>
      </c>
      <c r="F218" s="294">
        <f>VLOOKUP($A218,T6_CCGBFI_201415!$A:$AF,9,FALSE)+VLOOKUP($A218,T6_CCGBFI_201415!$A:$AF,13,FALSE)+VLOOKUP($A218,T6_CCGBFI_201415!$A:$AF,17,FALSE)+VLOOKUP($A218,T6_CCGBFI_201415!$A:$AF,21,FALSE)</f>
        <v>570</v>
      </c>
      <c r="G218" s="295">
        <f>VLOOKUP($A218,T6_CCGBFI_201415!$A:$AF,10,FALSE)+VLOOKUP($A218,T6_CCGBFI_201415!$A:$AF,14,FALSE)+VLOOKUP($A218,T6_CCGBFI_201415!$A:$AF,18,FALSE)+VLOOKUP($A218,T6_CCGBFI_201415!$A:$AF,22,FALSE)</f>
        <v>1569</v>
      </c>
      <c r="H218" s="94"/>
      <c r="I218" s="95" t="str">
        <f t="shared" si="15"/>
        <v/>
      </c>
      <c r="J218" s="296">
        <f>VLOOKUP($A218,T6_CCGBFI_201415!$A:$AF,25,FALSE)+VLOOKUP($A218,T6_CCGBFI_201415!$A:$AF,27,FALSE)+VLOOKUP($A218,T6_CCGBFI_201415!$A:$AF,29,FALSE)+VLOOKUP($A218,T6_CCGBFI_201415!$A:$AF,31,FALSE)</f>
        <v>232</v>
      </c>
      <c r="K218" s="96">
        <f t="shared" si="16"/>
        <v>9.7849008857022357E-2</v>
      </c>
      <c r="L218" s="297" t="s">
        <v>1037</v>
      </c>
      <c r="M218" s="133">
        <f t="shared" si="14"/>
        <v>1</v>
      </c>
      <c r="N218" s="412">
        <v>-0.18829168093118798</v>
      </c>
      <c r="O218" s="412">
        <v>-0.21671622068054175</v>
      </c>
    </row>
    <row r="219" spans="1:15" s="298" customFormat="1" x14ac:dyDescent="0.2">
      <c r="A219" s="273" t="s">
        <v>1038</v>
      </c>
      <c r="B219" s="273" t="s">
        <v>1039</v>
      </c>
      <c r="C219" s="273" t="s">
        <v>1029</v>
      </c>
      <c r="D219" s="273" t="s">
        <v>1030</v>
      </c>
      <c r="E219" s="291">
        <f>VLOOKUP(A219,T6_CCGBFI_201415!$A:$AF,5,FALSE)+VLOOKUP(A219,T6_CCGBFI_201415!$A:$AF,6,FALSE)+VLOOKUP(A219,T6_CCGBFI_201415!$A:$AF,7,FALSE)+VLOOKUP(A219,T6_CCGBFI_201415!$A:$AF,8,FALSE)</f>
        <v>4779</v>
      </c>
      <c r="F219" s="294">
        <f>VLOOKUP($A219,T6_CCGBFI_201415!$A:$AF,9,FALSE)+VLOOKUP($A219,T6_CCGBFI_201415!$A:$AF,13,FALSE)+VLOOKUP($A219,T6_CCGBFI_201415!$A:$AF,17,FALSE)+VLOOKUP($A219,T6_CCGBFI_201415!$A:$AF,21,FALSE)</f>
        <v>368</v>
      </c>
      <c r="G219" s="295">
        <f>VLOOKUP($A219,T6_CCGBFI_201415!$A:$AF,10,FALSE)+VLOOKUP($A219,T6_CCGBFI_201415!$A:$AF,14,FALSE)+VLOOKUP($A219,T6_CCGBFI_201415!$A:$AF,18,FALSE)+VLOOKUP($A219,T6_CCGBFI_201415!$A:$AF,22,FALSE)</f>
        <v>4243</v>
      </c>
      <c r="H219" s="94">
        <f t="shared" si="13"/>
        <v>0.88784264490479181</v>
      </c>
      <c r="I219" s="95" t="str">
        <f t="shared" si="15"/>
        <v>87.9% - 89.6%</v>
      </c>
      <c r="J219" s="296">
        <f>VLOOKUP($A219,T6_CCGBFI_201415!$A:$AF,25,FALSE)+VLOOKUP($A219,T6_CCGBFI_201415!$A:$AF,27,FALSE)+VLOOKUP($A219,T6_CCGBFI_201415!$A:$AF,29,FALSE)+VLOOKUP($A219,T6_CCGBFI_201415!$A:$AF,31,FALSE)</f>
        <v>168</v>
      </c>
      <c r="K219" s="96">
        <f t="shared" si="16"/>
        <v>3.5153797865662272E-2</v>
      </c>
      <c r="L219" s="297" t="s">
        <v>1040</v>
      </c>
      <c r="M219" s="133">
        <f t="shared" si="14"/>
        <v>0</v>
      </c>
      <c r="N219" s="412">
        <v>-6.3124877475004948E-2</v>
      </c>
      <c r="O219" s="412">
        <v>-9.4371802160318374E-2</v>
      </c>
    </row>
    <row r="220" spans="1:15" s="298" customFormat="1" x14ac:dyDescent="0.2">
      <c r="A220" s="273" t="s">
        <v>1041</v>
      </c>
      <c r="B220" s="273" t="s">
        <v>1042</v>
      </c>
      <c r="C220" s="273" t="s">
        <v>1029</v>
      </c>
      <c r="D220" s="273" t="s">
        <v>1030</v>
      </c>
      <c r="E220" s="291">
        <f>VLOOKUP(A220,T6_CCGBFI_201415!$A:$AF,5,FALSE)+VLOOKUP(A220,T6_CCGBFI_201415!$A:$AF,6,FALSE)+VLOOKUP(A220,T6_CCGBFI_201415!$A:$AF,7,FALSE)+VLOOKUP(A220,T6_CCGBFI_201415!$A:$AF,8,FALSE)</f>
        <v>429</v>
      </c>
      <c r="F220" s="294">
        <f>VLOOKUP($A220,T6_CCGBFI_201415!$A:$AF,9,FALSE)+VLOOKUP($A220,T6_CCGBFI_201415!$A:$AF,13,FALSE)+VLOOKUP($A220,T6_CCGBFI_201415!$A:$AF,17,FALSE)+VLOOKUP($A220,T6_CCGBFI_201415!$A:$AF,21,FALSE)</f>
        <v>48</v>
      </c>
      <c r="G220" s="295">
        <f>VLOOKUP($A220,T6_CCGBFI_201415!$A:$AF,10,FALSE)+VLOOKUP($A220,T6_CCGBFI_201415!$A:$AF,14,FALSE)+VLOOKUP($A220,T6_CCGBFI_201415!$A:$AF,18,FALSE)+VLOOKUP($A220,T6_CCGBFI_201415!$A:$AF,22,FALSE)</f>
        <v>349</v>
      </c>
      <c r="H220" s="94"/>
      <c r="I220" s="95" t="str">
        <f t="shared" si="15"/>
        <v/>
      </c>
      <c r="J220" s="296">
        <f>VLOOKUP($A220,T6_CCGBFI_201415!$A:$AF,25,FALSE)+VLOOKUP($A220,T6_CCGBFI_201415!$A:$AF,27,FALSE)+VLOOKUP($A220,T6_CCGBFI_201415!$A:$AF,29,FALSE)+VLOOKUP($A220,T6_CCGBFI_201415!$A:$AF,31,FALSE)</f>
        <v>32</v>
      </c>
      <c r="K220" s="96">
        <f t="shared" si="16"/>
        <v>7.4592074592074592E-2</v>
      </c>
      <c r="L220" s="297" t="s">
        <v>1043</v>
      </c>
      <c r="M220" s="133">
        <f t="shared" si="14"/>
        <v>1</v>
      </c>
      <c r="N220" s="412">
        <v>-0.88839750260145678</v>
      </c>
      <c r="O220" s="412">
        <v>-0.89430894308943087</v>
      </c>
    </row>
    <row r="221" spans="1:15" s="298" customFormat="1" x14ac:dyDescent="0.2">
      <c r="A221" s="273" t="s">
        <v>1044</v>
      </c>
      <c r="B221" s="273" t="s">
        <v>1045</v>
      </c>
      <c r="C221" s="273" t="s">
        <v>1029</v>
      </c>
      <c r="D221" s="273" t="s">
        <v>1030</v>
      </c>
      <c r="E221" s="291">
        <f>VLOOKUP(A221,T6_CCGBFI_201415!$A:$AF,5,FALSE)+VLOOKUP(A221,T6_CCGBFI_201415!$A:$AF,6,FALSE)+VLOOKUP(A221,T6_CCGBFI_201415!$A:$AF,7,FALSE)+VLOOKUP(A221,T6_CCGBFI_201415!$A:$AF,8,FALSE)</f>
        <v>2610</v>
      </c>
      <c r="F221" s="294">
        <f>VLOOKUP($A221,T6_CCGBFI_201415!$A:$AF,9,FALSE)+VLOOKUP($A221,T6_CCGBFI_201415!$A:$AF,13,FALSE)+VLOOKUP($A221,T6_CCGBFI_201415!$A:$AF,17,FALSE)+VLOOKUP($A221,T6_CCGBFI_201415!$A:$AF,21,FALSE)</f>
        <v>162</v>
      </c>
      <c r="G221" s="295">
        <f>VLOOKUP($A221,T6_CCGBFI_201415!$A:$AF,10,FALSE)+VLOOKUP($A221,T6_CCGBFI_201415!$A:$AF,14,FALSE)+VLOOKUP($A221,T6_CCGBFI_201415!$A:$AF,18,FALSE)+VLOOKUP($A221,T6_CCGBFI_201415!$A:$AF,22,FALSE)</f>
        <v>2346</v>
      </c>
      <c r="H221" s="94">
        <f t="shared" si="13"/>
        <v>0.89885057471264362</v>
      </c>
      <c r="I221" s="95" t="str">
        <f t="shared" si="15"/>
        <v>88.7% - 91.0%</v>
      </c>
      <c r="J221" s="296">
        <f>VLOOKUP($A221,T6_CCGBFI_201415!$A:$AF,25,FALSE)+VLOOKUP($A221,T6_CCGBFI_201415!$A:$AF,27,FALSE)+VLOOKUP($A221,T6_CCGBFI_201415!$A:$AF,29,FALSE)+VLOOKUP($A221,T6_CCGBFI_201415!$A:$AF,31,FALSE)</f>
        <v>102</v>
      </c>
      <c r="K221" s="96">
        <f t="shared" si="16"/>
        <v>3.9080459770114942E-2</v>
      </c>
      <c r="L221" s="297" t="s">
        <v>1046</v>
      </c>
      <c r="M221" s="133">
        <f t="shared" si="14"/>
        <v>0</v>
      </c>
      <c r="N221" s="412">
        <v>2.1526418786692814E-2</v>
      </c>
      <c r="O221" s="412">
        <v>-2.1739130434782594E-2</v>
      </c>
    </row>
    <row r="222" spans="1:15" s="298" customFormat="1" x14ac:dyDescent="0.2">
      <c r="A222" s="273" t="s">
        <v>1047</v>
      </c>
      <c r="B222" s="273" t="s">
        <v>1048</v>
      </c>
      <c r="C222" s="273" t="s">
        <v>1029</v>
      </c>
      <c r="D222" s="273" t="s">
        <v>1030</v>
      </c>
      <c r="E222" s="291">
        <f>VLOOKUP(A222,T6_CCGBFI_201415!$A:$AF,5,FALSE)+VLOOKUP(A222,T6_CCGBFI_201415!$A:$AF,6,FALSE)+VLOOKUP(A222,T6_CCGBFI_201415!$A:$AF,7,FALSE)+VLOOKUP(A222,T6_CCGBFI_201415!$A:$AF,8,FALSE)</f>
        <v>1681</v>
      </c>
      <c r="F222" s="294">
        <f>VLOOKUP($A222,T6_CCGBFI_201415!$A:$AF,9,FALSE)+VLOOKUP($A222,T6_CCGBFI_201415!$A:$AF,13,FALSE)+VLOOKUP($A222,T6_CCGBFI_201415!$A:$AF,17,FALSE)+VLOOKUP($A222,T6_CCGBFI_201415!$A:$AF,21,FALSE)</f>
        <v>138</v>
      </c>
      <c r="G222" s="295">
        <f>VLOOKUP($A222,T6_CCGBFI_201415!$A:$AF,10,FALSE)+VLOOKUP($A222,T6_CCGBFI_201415!$A:$AF,14,FALSE)+VLOOKUP($A222,T6_CCGBFI_201415!$A:$AF,18,FALSE)+VLOOKUP($A222,T6_CCGBFI_201415!$A:$AF,22,FALSE)</f>
        <v>1487</v>
      </c>
      <c r="H222" s="94">
        <f t="shared" si="13"/>
        <v>0.88459250446162996</v>
      </c>
      <c r="I222" s="95" t="str">
        <f t="shared" si="15"/>
        <v>86.8% - 89.9%</v>
      </c>
      <c r="J222" s="296">
        <f>VLOOKUP($A222,T6_CCGBFI_201415!$A:$AF,25,FALSE)+VLOOKUP($A222,T6_CCGBFI_201415!$A:$AF,27,FALSE)+VLOOKUP($A222,T6_CCGBFI_201415!$A:$AF,29,FALSE)+VLOOKUP($A222,T6_CCGBFI_201415!$A:$AF,31,FALSE)</f>
        <v>56</v>
      </c>
      <c r="K222" s="96">
        <f t="shared" si="16"/>
        <v>3.3313503866745982E-2</v>
      </c>
      <c r="L222" s="297" t="s">
        <v>1049</v>
      </c>
      <c r="M222" s="133">
        <f t="shared" si="14"/>
        <v>0</v>
      </c>
      <c r="N222" s="412">
        <v>8.1028938906752446E-2</v>
      </c>
      <c r="O222" s="412">
        <v>2.8763769889840862E-2</v>
      </c>
    </row>
    <row r="223" spans="1:15" s="298" customFormat="1" x14ac:dyDescent="0.2">
      <c r="A223" s="273" t="s">
        <v>1050</v>
      </c>
      <c r="B223" s="273" t="s">
        <v>1051</v>
      </c>
      <c r="C223" s="273" t="s">
        <v>1029</v>
      </c>
      <c r="D223" s="273" t="s">
        <v>1030</v>
      </c>
      <c r="E223" s="291">
        <f>VLOOKUP(A223,T6_CCGBFI_201415!$A:$AF,5,FALSE)+VLOOKUP(A223,T6_CCGBFI_201415!$A:$AF,6,FALSE)+VLOOKUP(A223,T6_CCGBFI_201415!$A:$AF,7,FALSE)+VLOOKUP(A223,T6_CCGBFI_201415!$A:$AF,8,FALSE)</f>
        <v>4550</v>
      </c>
      <c r="F223" s="294">
        <f>VLOOKUP($A223,T6_CCGBFI_201415!$A:$AF,9,FALSE)+VLOOKUP($A223,T6_CCGBFI_201415!$A:$AF,13,FALSE)+VLOOKUP($A223,T6_CCGBFI_201415!$A:$AF,17,FALSE)+VLOOKUP($A223,T6_CCGBFI_201415!$A:$AF,21,FALSE)</f>
        <v>346</v>
      </c>
      <c r="G223" s="295">
        <f>VLOOKUP($A223,T6_CCGBFI_201415!$A:$AF,10,FALSE)+VLOOKUP($A223,T6_CCGBFI_201415!$A:$AF,14,FALSE)+VLOOKUP($A223,T6_CCGBFI_201415!$A:$AF,18,FALSE)+VLOOKUP($A223,T6_CCGBFI_201415!$A:$AF,22,FALSE)</f>
        <v>4178</v>
      </c>
      <c r="H223" s="94">
        <f t="shared" si="13"/>
        <v>0.91824175824175824</v>
      </c>
      <c r="I223" s="95" t="str">
        <f t="shared" si="15"/>
        <v>91.0% - 92.6%</v>
      </c>
      <c r="J223" s="296">
        <f>VLOOKUP($A223,T6_CCGBFI_201415!$A:$AF,25,FALSE)+VLOOKUP($A223,T6_CCGBFI_201415!$A:$AF,27,FALSE)+VLOOKUP($A223,T6_CCGBFI_201415!$A:$AF,29,FALSE)+VLOOKUP($A223,T6_CCGBFI_201415!$A:$AF,31,FALSE)</f>
        <v>26</v>
      </c>
      <c r="K223" s="96">
        <f t="shared" si="16"/>
        <v>5.7142857142857143E-3</v>
      </c>
      <c r="L223" s="297" t="s">
        <v>1052</v>
      </c>
      <c r="M223" s="133">
        <f t="shared" si="14"/>
        <v>0</v>
      </c>
      <c r="N223" s="412">
        <v>3.3621081326669744E-2</v>
      </c>
      <c r="O223" s="412">
        <v>1.133585241164714E-2</v>
      </c>
    </row>
    <row r="224" spans="1:15" s="298" customFormat="1" x14ac:dyDescent="0.2">
      <c r="A224" s="273" t="s">
        <v>1053</v>
      </c>
      <c r="B224" s="273" t="s">
        <v>1054</v>
      </c>
      <c r="C224" s="273" t="s">
        <v>1029</v>
      </c>
      <c r="D224" s="273" t="s">
        <v>1030</v>
      </c>
      <c r="E224" s="291">
        <f>VLOOKUP(A224,T6_CCGBFI_201415!$A:$AF,5,FALSE)+VLOOKUP(A224,T6_CCGBFI_201415!$A:$AF,6,FALSE)+VLOOKUP(A224,T6_CCGBFI_201415!$A:$AF,7,FALSE)+VLOOKUP(A224,T6_CCGBFI_201415!$A:$AF,8,FALSE)</f>
        <v>4745</v>
      </c>
      <c r="F224" s="294">
        <f>VLOOKUP($A224,T6_CCGBFI_201415!$A:$AF,9,FALSE)+VLOOKUP($A224,T6_CCGBFI_201415!$A:$AF,13,FALSE)+VLOOKUP($A224,T6_CCGBFI_201415!$A:$AF,17,FALSE)+VLOOKUP($A224,T6_CCGBFI_201415!$A:$AF,21,FALSE)</f>
        <v>513</v>
      </c>
      <c r="G224" s="295">
        <f>VLOOKUP($A224,T6_CCGBFI_201415!$A:$AF,10,FALSE)+VLOOKUP($A224,T6_CCGBFI_201415!$A:$AF,14,FALSE)+VLOOKUP($A224,T6_CCGBFI_201415!$A:$AF,18,FALSE)+VLOOKUP($A224,T6_CCGBFI_201415!$A:$AF,22,FALSE)</f>
        <v>4137</v>
      </c>
      <c r="H224" s="94"/>
      <c r="I224" s="95" t="str">
        <f t="shared" si="15"/>
        <v/>
      </c>
      <c r="J224" s="296">
        <f>VLOOKUP($A224,T6_CCGBFI_201415!$A:$AF,25,FALSE)+VLOOKUP($A224,T6_CCGBFI_201415!$A:$AF,27,FALSE)+VLOOKUP($A224,T6_CCGBFI_201415!$A:$AF,29,FALSE)+VLOOKUP($A224,T6_CCGBFI_201415!$A:$AF,31,FALSE)</f>
        <v>95</v>
      </c>
      <c r="K224" s="96"/>
      <c r="L224" s="297" t="s">
        <v>1055</v>
      </c>
      <c r="M224" s="133">
        <f t="shared" si="14"/>
        <v>1</v>
      </c>
      <c r="N224" s="412">
        <v>-0.14303774607188013</v>
      </c>
      <c r="O224" s="412">
        <v>-0.18582704186684973</v>
      </c>
    </row>
    <row r="225" spans="1:15" s="298" customFormat="1" x14ac:dyDescent="0.2">
      <c r="A225" s="273" t="s">
        <v>1056</v>
      </c>
      <c r="B225" s="273" t="s">
        <v>1057</v>
      </c>
      <c r="C225" s="273" t="s">
        <v>1029</v>
      </c>
      <c r="D225" s="273" t="s">
        <v>1030</v>
      </c>
      <c r="E225" s="291">
        <f>VLOOKUP(A225,T6_CCGBFI_201415!$A:$AF,5,FALSE)+VLOOKUP(A225,T6_CCGBFI_201415!$A:$AF,6,FALSE)+VLOOKUP(A225,T6_CCGBFI_201415!$A:$AF,7,FALSE)+VLOOKUP(A225,T6_CCGBFI_201415!$A:$AF,8,FALSE)</f>
        <v>5529</v>
      </c>
      <c r="F225" s="294">
        <f>VLOOKUP($A225,T6_CCGBFI_201415!$A:$AF,9,FALSE)+VLOOKUP($A225,T6_CCGBFI_201415!$A:$AF,13,FALSE)+VLOOKUP($A225,T6_CCGBFI_201415!$A:$AF,17,FALSE)+VLOOKUP($A225,T6_CCGBFI_201415!$A:$AF,21,FALSE)</f>
        <v>520</v>
      </c>
      <c r="G225" s="295">
        <f>VLOOKUP($A225,T6_CCGBFI_201415!$A:$AF,10,FALSE)+VLOOKUP($A225,T6_CCGBFI_201415!$A:$AF,14,FALSE)+VLOOKUP($A225,T6_CCGBFI_201415!$A:$AF,18,FALSE)+VLOOKUP($A225,T6_CCGBFI_201415!$A:$AF,22,FALSE)</f>
        <v>4784</v>
      </c>
      <c r="H225" s="94">
        <f t="shared" si="13"/>
        <v>0.86525592331343826</v>
      </c>
      <c r="I225" s="95" t="str">
        <f t="shared" si="15"/>
        <v>85.6% - 87.4%</v>
      </c>
      <c r="J225" s="296">
        <f>VLOOKUP($A225,T6_CCGBFI_201415!$A:$AF,25,FALSE)+VLOOKUP($A225,T6_CCGBFI_201415!$A:$AF,27,FALSE)+VLOOKUP($A225,T6_CCGBFI_201415!$A:$AF,29,FALSE)+VLOOKUP($A225,T6_CCGBFI_201415!$A:$AF,31,FALSE)</f>
        <v>225</v>
      </c>
      <c r="K225" s="96">
        <f t="shared" si="16"/>
        <v>4.0694519804666304E-2</v>
      </c>
      <c r="L225" s="297" t="s">
        <v>1058</v>
      </c>
      <c r="M225" s="133">
        <f t="shared" si="14"/>
        <v>0</v>
      </c>
      <c r="N225" s="412">
        <v>4.3010752688172005E-2</v>
      </c>
      <c r="O225" s="412">
        <v>-3.9270199826238028E-2</v>
      </c>
    </row>
    <row r="226" spans="1:15" s="298" customFormat="1" x14ac:dyDescent="0.2">
      <c r="A226" s="273" t="s">
        <v>1059</v>
      </c>
      <c r="B226" s="273" t="s">
        <v>1060</v>
      </c>
      <c r="C226" s="273" t="s">
        <v>1029</v>
      </c>
      <c r="D226" s="273" t="s">
        <v>1030</v>
      </c>
      <c r="E226" s="291">
        <f>VLOOKUP(A226,T6_CCGBFI_201415!$A:$AF,5,FALSE)+VLOOKUP(A226,T6_CCGBFI_201415!$A:$AF,6,FALSE)+VLOOKUP(A226,T6_CCGBFI_201415!$A:$AF,7,FALSE)+VLOOKUP(A226,T6_CCGBFI_201415!$A:$AF,8,FALSE)</f>
        <v>4385</v>
      </c>
      <c r="F226" s="294">
        <f>VLOOKUP($A226,T6_CCGBFI_201415!$A:$AF,9,FALSE)+VLOOKUP($A226,T6_CCGBFI_201415!$A:$AF,13,FALSE)+VLOOKUP($A226,T6_CCGBFI_201415!$A:$AF,17,FALSE)+VLOOKUP($A226,T6_CCGBFI_201415!$A:$AF,21,FALSE)</f>
        <v>480</v>
      </c>
      <c r="G226" s="295">
        <f>VLOOKUP($A226,T6_CCGBFI_201415!$A:$AF,10,FALSE)+VLOOKUP($A226,T6_CCGBFI_201415!$A:$AF,14,FALSE)+VLOOKUP($A226,T6_CCGBFI_201415!$A:$AF,18,FALSE)+VLOOKUP($A226,T6_CCGBFI_201415!$A:$AF,22,FALSE)</f>
        <v>3803</v>
      </c>
      <c r="H226" s="94">
        <f t="shared" si="13"/>
        <v>0.86727480045610039</v>
      </c>
      <c r="I226" s="95" t="str">
        <f t="shared" si="15"/>
        <v>85.7% - 87.7%</v>
      </c>
      <c r="J226" s="296">
        <f>VLOOKUP($A226,T6_CCGBFI_201415!$A:$AF,25,FALSE)+VLOOKUP($A226,T6_CCGBFI_201415!$A:$AF,27,FALSE)+VLOOKUP($A226,T6_CCGBFI_201415!$A:$AF,29,FALSE)+VLOOKUP($A226,T6_CCGBFI_201415!$A:$AF,31,FALSE)</f>
        <v>102</v>
      </c>
      <c r="K226" s="96">
        <f t="shared" si="16"/>
        <v>2.3261117445838083E-2</v>
      </c>
      <c r="L226" s="297" t="s">
        <v>1061</v>
      </c>
      <c r="M226" s="133">
        <f t="shared" si="14"/>
        <v>0</v>
      </c>
      <c r="N226" s="412">
        <v>-9.3446351044035536E-2</v>
      </c>
      <c r="O226" s="412">
        <v>-0.12771036403421521</v>
      </c>
    </row>
    <row r="227" spans="1:15" s="298" customFormat="1" x14ac:dyDescent="0.2">
      <c r="A227" s="273" t="s">
        <v>1062</v>
      </c>
      <c r="B227" s="273" t="s">
        <v>1063</v>
      </c>
      <c r="C227" s="273" t="s">
        <v>1029</v>
      </c>
      <c r="D227" s="273" t="s">
        <v>1030</v>
      </c>
      <c r="E227" s="291">
        <f>VLOOKUP(A227,T6_CCGBFI_201415!$A:$AF,5,FALSE)+VLOOKUP(A227,T6_CCGBFI_201415!$A:$AF,6,FALSE)+VLOOKUP(A227,T6_CCGBFI_201415!$A:$AF,7,FALSE)+VLOOKUP(A227,T6_CCGBFI_201415!$A:$AF,8,FALSE)</f>
        <v>4062</v>
      </c>
      <c r="F227" s="294">
        <f>VLOOKUP($A227,T6_CCGBFI_201415!$A:$AF,9,FALSE)+VLOOKUP($A227,T6_CCGBFI_201415!$A:$AF,13,FALSE)+VLOOKUP($A227,T6_CCGBFI_201415!$A:$AF,17,FALSE)+VLOOKUP($A227,T6_CCGBFI_201415!$A:$AF,21,FALSE)</f>
        <v>466</v>
      </c>
      <c r="G227" s="295">
        <f>VLOOKUP($A227,T6_CCGBFI_201415!$A:$AF,10,FALSE)+VLOOKUP($A227,T6_CCGBFI_201415!$A:$AF,14,FALSE)+VLOOKUP($A227,T6_CCGBFI_201415!$A:$AF,18,FALSE)+VLOOKUP($A227,T6_CCGBFI_201415!$A:$AF,22,FALSE)</f>
        <v>2936</v>
      </c>
      <c r="H227" s="94"/>
      <c r="I227" s="95" t="str">
        <f t="shared" si="15"/>
        <v/>
      </c>
      <c r="J227" s="296">
        <f>VLOOKUP($A227,T6_CCGBFI_201415!$A:$AF,25,FALSE)+VLOOKUP($A227,T6_CCGBFI_201415!$A:$AF,27,FALSE)+VLOOKUP($A227,T6_CCGBFI_201415!$A:$AF,29,FALSE)+VLOOKUP($A227,T6_CCGBFI_201415!$A:$AF,31,FALSE)</f>
        <v>660</v>
      </c>
      <c r="K227" s="96">
        <f t="shared" si="16"/>
        <v>0.16248153618906944</v>
      </c>
      <c r="L227" s="297" t="s">
        <v>1064</v>
      </c>
      <c r="M227" s="133">
        <f t="shared" si="14"/>
        <v>0</v>
      </c>
      <c r="N227" s="412">
        <v>-7.4293527803099391E-2</v>
      </c>
      <c r="O227" s="412">
        <v>-0.10999123575810688</v>
      </c>
    </row>
    <row r="228" spans="1:15" s="298" customFormat="1" x14ac:dyDescent="0.2">
      <c r="A228" s="273" t="s">
        <v>1065</v>
      </c>
      <c r="B228" s="273" t="s">
        <v>1066</v>
      </c>
      <c r="C228" s="273" t="s">
        <v>1029</v>
      </c>
      <c r="D228" s="273" t="s">
        <v>1030</v>
      </c>
      <c r="E228" s="291">
        <f>VLOOKUP(A228,T6_CCGBFI_201415!$A:$AF,5,FALSE)+VLOOKUP(A228,T6_CCGBFI_201415!$A:$AF,6,FALSE)+VLOOKUP(A228,T6_CCGBFI_201415!$A:$AF,7,FALSE)+VLOOKUP(A228,T6_CCGBFI_201415!$A:$AF,8,FALSE)</f>
        <v>2271</v>
      </c>
      <c r="F228" s="294">
        <f>VLOOKUP($A228,T6_CCGBFI_201415!$A:$AF,9,FALSE)+VLOOKUP($A228,T6_CCGBFI_201415!$A:$AF,13,FALSE)+VLOOKUP($A228,T6_CCGBFI_201415!$A:$AF,17,FALSE)+VLOOKUP($A228,T6_CCGBFI_201415!$A:$AF,21,FALSE)</f>
        <v>225</v>
      </c>
      <c r="G228" s="295">
        <f>VLOOKUP($A228,T6_CCGBFI_201415!$A:$AF,10,FALSE)+VLOOKUP($A228,T6_CCGBFI_201415!$A:$AF,14,FALSE)+VLOOKUP($A228,T6_CCGBFI_201415!$A:$AF,18,FALSE)+VLOOKUP($A228,T6_CCGBFI_201415!$A:$AF,22,FALSE)</f>
        <v>1967</v>
      </c>
      <c r="H228" s="94">
        <f t="shared" si="13"/>
        <v>0.86613826508146197</v>
      </c>
      <c r="I228" s="95" t="str">
        <f t="shared" si="15"/>
        <v>85.2% - 88.0%</v>
      </c>
      <c r="J228" s="296">
        <f>VLOOKUP($A228,T6_CCGBFI_201415!$A:$AF,25,FALSE)+VLOOKUP($A228,T6_CCGBFI_201415!$A:$AF,27,FALSE)+VLOOKUP($A228,T6_CCGBFI_201415!$A:$AF,29,FALSE)+VLOOKUP($A228,T6_CCGBFI_201415!$A:$AF,31,FALSE)</f>
        <v>79</v>
      </c>
      <c r="K228" s="96">
        <f t="shared" si="16"/>
        <v>3.4786437692646409E-2</v>
      </c>
      <c r="L228" s="297" t="s">
        <v>1067</v>
      </c>
      <c r="M228" s="133">
        <f t="shared" si="14"/>
        <v>0</v>
      </c>
      <c r="N228" s="412">
        <v>-6.6200657894736836E-2</v>
      </c>
      <c r="O228" s="412">
        <v>-0.10059405940594057</v>
      </c>
    </row>
    <row r="229" spans="1:15" s="298" customFormat="1" x14ac:dyDescent="0.2">
      <c r="A229" s="273" t="s">
        <v>1068</v>
      </c>
      <c r="B229" s="273" t="s">
        <v>1069</v>
      </c>
      <c r="C229" s="273" t="s">
        <v>1029</v>
      </c>
      <c r="D229" s="273" t="s">
        <v>1030</v>
      </c>
      <c r="E229" s="291">
        <f>VLOOKUP(A229,T6_CCGBFI_201415!$A:$AF,5,FALSE)+VLOOKUP(A229,T6_CCGBFI_201415!$A:$AF,6,FALSE)+VLOOKUP(A229,T6_CCGBFI_201415!$A:$AF,7,FALSE)+VLOOKUP(A229,T6_CCGBFI_201415!$A:$AF,8,FALSE)</f>
        <v>4102</v>
      </c>
      <c r="F229" s="294">
        <f>VLOOKUP($A229,T6_CCGBFI_201415!$A:$AF,9,FALSE)+VLOOKUP($A229,T6_CCGBFI_201415!$A:$AF,13,FALSE)+VLOOKUP($A229,T6_CCGBFI_201415!$A:$AF,17,FALSE)+VLOOKUP($A229,T6_CCGBFI_201415!$A:$AF,21,FALSE)</f>
        <v>285</v>
      </c>
      <c r="G229" s="295">
        <f>VLOOKUP($A229,T6_CCGBFI_201415!$A:$AF,10,FALSE)+VLOOKUP($A229,T6_CCGBFI_201415!$A:$AF,14,FALSE)+VLOOKUP($A229,T6_CCGBFI_201415!$A:$AF,18,FALSE)+VLOOKUP($A229,T6_CCGBFI_201415!$A:$AF,22,FALSE)</f>
        <v>3727</v>
      </c>
      <c r="H229" s="94">
        <f t="shared" ref="H229:H247" si="17">G229/E229</f>
        <v>0.90858117991223797</v>
      </c>
      <c r="I229" s="95" t="str">
        <f t="shared" si="15"/>
        <v>89.9% - 91.7%</v>
      </c>
      <c r="J229" s="296">
        <f>VLOOKUP($A229,T6_CCGBFI_201415!$A:$AF,25,FALSE)+VLOOKUP($A229,T6_CCGBFI_201415!$A:$AF,27,FALSE)+VLOOKUP($A229,T6_CCGBFI_201415!$A:$AF,29,FALSE)+VLOOKUP($A229,T6_CCGBFI_201415!$A:$AF,31,FALSE)</f>
        <v>90</v>
      </c>
      <c r="K229" s="96">
        <f t="shared" si="16"/>
        <v>2.1940516821062895E-2</v>
      </c>
      <c r="L229" s="297" t="s">
        <v>1070</v>
      </c>
      <c r="M229" s="133">
        <f t="shared" si="14"/>
        <v>0</v>
      </c>
      <c r="N229" s="412">
        <v>8.853910477127469E-3</v>
      </c>
      <c r="O229" s="412">
        <v>-9.4180149722289386E-3</v>
      </c>
    </row>
    <row r="230" spans="1:15" s="298" customFormat="1" x14ac:dyDescent="0.2">
      <c r="A230" s="273" t="s">
        <v>1071</v>
      </c>
      <c r="B230" s="273" t="s">
        <v>1072</v>
      </c>
      <c r="C230" s="273" t="s">
        <v>1029</v>
      </c>
      <c r="D230" s="273" t="s">
        <v>1030</v>
      </c>
      <c r="E230" s="291">
        <f>VLOOKUP(A230,T6_CCGBFI_201415!$A:$AF,5,FALSE)+VLOOKUP(A230,T6_CCGBFI_201415!$A:$AF,6,FALSE)+VLOOKUP(A230,T6_CCGBFI_201415!$A:$AF,7,FALSE)+VLOOKUP(A230,T6_CCGBFI_201415!$A:$AF,8,FALSE)</f>
        <v>3211</v>
      </c>
      <c r="F230" s="294">
        <f>VLOOKUP($A230,T6_CCGBFI_201415!$A:$AF,9,FALSE)+VLOOKUP($A230,T6_CCGBFI_201415!$A:$AF,13,FALSE)+VLOOKUP($A230,T6_CCGBFI_201415!$A:$AF,17,FALSE)+VLOOKUP($A230,T6_CCGBFI_201415!$A:$AF,21,FALSE)</f>
        <v>338</v>
      </c>
      <c r="G230" s="295">
        <f>VLOOKUP($A230,T6_CCGBFI_201415!$A:$AF,10,FALSE)+VLOOKUP($A230,T6_CCGBFI_201415!$A:$AF,14,FALSE)+VLOOKUP($A230,T6_CCGBFI_201415!$A:$AF,18,FALSE)+VLOOKUP($A230,T6_CCGBFI_201415!$A:$AF,22,FALSE)</f>
        <v>2849</v>
      </c>
      <c r="H230" s="94">
        <f t="shared" si="17"/>
        <v>0.88726253503581443</v>
      </c>
      <c r="I230" s="95" t="str">
        <f t="shared" si="15"/>
        <v>87.6% - 89.8%</v>
      </c>
      <c r="J230" s="296">
        <f>VLOOKUP($A230,T6_CCGBFI_201415!$A:$AF,25,FALSE)+VLOOKUP($A230,T6_CCGBFI_201415!$A:$AF,27,FALSE)+VLOOKUP($A230,T6_CCGBFI_201415!$A:$AF,29,FALSE)+VLOOKUP($A230,T6_CCGBFI_201415!$A:$AF,31,FALSE)</f>
        <v>24</v>
      </c>
      <c r="K230" s="96">
        <f t="shared" si="16"/>
        <v>7.47430706944877E-3</v>
      </c>
      <c r="L230" s="297" t="s">
        <v>1073</v>
      </c>
      <c r="M230" s="133">
        <f t="shared" ref="M230:M247" si="18">IF(N230&lt;-10%,1,IF(O230&gt;20%,1,0))</f>
        <v>0</v>
      </c>
      <c r="N230" s="412">
        <v>-8.4924479908805917E-2</v>
      </c>
      <c r="O230" s="412">
        <v>-8.6746302616609761E-2</v>
      </c>
    </row>
    <row r="231" spans="1:15" s="298" customFormat="1" x14ac:dyDescent="0.2">
      <c r="A231" s="273" t="s">
        <v>1074</v>
      </c>
      <c r="B231" s="273" t="s">
        <v>1075</v>
      </c>
      <c r="C231" s="273" t="s">
        <v>1029</v>
      </c>
      <c r="D231" s="273" t="s">
        <v>1030</v>
      </c>
      <c r="E231" s="291">
        <f>VLOOKUP(A231,T6_CCGBFI_201415!$A:$AF,5,FALSE)+VLOOKUP(A231,T6_CCGBFI_201415!$A:$AF,6,FALSE)+VLOOKUP(A231,T6_CCGBFI_201415!$A:$AF,7,FALSE)+VLOOKUP(A231,T6_CCGBFI_201415!$A:$AF,8,FALSE)</f>
        <v>3040</v>
      </c>
      <c r="F231" s="294">
        <f>VLOOKUP($A231,T6_CCGBFI_201415!$A:$AF,9,FALSE)+VLOOKUP($A231,T6_CCGBFI_201415!$A:$AF,13,FALSE)+VLOOKUP($A231,T6_CCGBFI_201415!$A:$AF,17,FALSE)+VLOOKUP($A231,T6_CCGBFI_201415!$A:$AF,21,FALSE)</f>
        <v>710</v>
      </c>
      <c r="G231" s="295">
        <f>VLOOKUP($A231,T6_CCGBFI_201415!$A:$AF,10,FALSE)+VLOOKUP($A231,T6_CCGBFI_201415!$A:$AF,14,FALSE)+VLOOKUP($A231,T6_CCGBFI_201415!$A:$AF,18,FALSE)+VLOOKUP($A231,T6_CCGBFI_201415!$A:$AF,22,FALSE)</f>
        <v>2238</v>
      </c>
      <c r="H231" s="94">
        <f t="shared" si="17"/>
        <v>0.73618421052631577</v>
      </c>
      <c r="I231" s="95" t="str">
        <f t="shared" si="15"/>
        <v>72.0% - 75.2%</v>
      </c>
      <c r="J231" s="296">
        <f>VLOOKUP($A231,T6_CCGBFI_201415!$A:$AF,25,FALSE)+VLOOKUP($A231,T6_CCGBFI_201415!$A:$AF,27,FALSE)+VLOOKUP($A231,T6_CCGBFI_201415!$A:$AF,29,FALSE)+VLOOKUP($A231,T6_CCGBFI_201415!$A:$AF,31,FALSE)</f>
        <v>92</v>
      </c>
      <c r="K231" s="96">
        <f t="shared" si="16"/>
        <v>3.0263157894736843E-2</v>
      </c>
      <c r="L231" s="297" t="s">
        <v>1076</v>
      </c>
      <c r="M231" s="133">
        <f t="shared" si="18"/>
        <v>0</v>
      </c>
      <c r="N231" s="412">
        <v>6.2565536525690302E-2</v>
      </c>
      <c r="O231" s="412">
        <v>3.050847457627115E-2</v>
      </c>
    </row>
    <row r="232" spans="1:15" s="298" customFormat="1" x14ac:dyDescent="0.2">
      <c r="A232" s="273" t="s">
        <v>1077</v>
      </c>
      <c r="B232" s="273" t="s">
        <v>1078</v>
      </c>
      <c r="C232" s="273" t="s">
        <v>1029</v>
      </c>
      <c r="D232" s="273" t="s">
        <v>1030</v>
      </c>
      <c r="E232" s="291">
        <f>VLOOKUP(A232,T6_CCGBFI_201415!$A:$AF,5,FALSE)+VLOOKUP(A232,T6_CCGBFI_201415!$A:$AF,6,FALSE)+VLOOKUP(A232,T6_CCGBFI_201415!$A:$AF,7,FALSE)+VLOOKUP(A232,T6_CCGBFI_201415!$A:$AF,8,FALSE)</f>
        <v>3937</v>
      </c>
      <c r="F232" s="294">
        <f>VLOOKUP($A232,T6_CCGBFI_201415!$A:$AF,9,FALSE)+VLOOKUP($A232,T6_CCGBFI_201415!$A:$AF,13,FALSE)+VLOOKUP($A232,T6_CCGBFI_201415!$A:$AF,17,FALSE)+VLOOKUP($A232,T6_CCGBFI_201415!$A:$AF,21,FALSE)</f>
        <v>624</v>
      </c>
      <c r="G232" s="295">
        <f>VLOOKUP($A232,T6_CCGBFI_201415!$A:$AF,10,FALSE)+VLOOKUP($A232,T6_CCGBFI_201415!$A:$AF,14,FALSE)+VLOOKUP($A232,T6_CCGBFI_201415!$A:$AF,18,FALSE)+VLOOKUP($A232,T6_CCGBFI_201415!$A:$AF,22,FALSE)</f>
        <v>3280</v>
      </c>
      <c r="H232" s="94">
        <f t="shared" si="17"/>
        <v>0.8331216662433325</v>
      </c>
      <c r="I232" s="95" t="str">
        <f t="shared" si="15"/>
        <v>82.1% - 84.4%</v>
      </c>
      <c r="J232" s="296">
        <f>VLOOKUP($A232,T6_CCGBFI_201415!$A:$AF,25,FALSE)+VLOOKUP($A232,T6_CCGBFI_201415!$A:$AF,27,FALSE)+VLOOKUP($A232,T6_CCGBFI_201415!$A:$AF,29,FALSE)+VLOOKUP($A232,T6_CCGBFI_201415!$A:$AF,31,FALSE)</f>
        <v>33</v>
      </c>
      <c r="K232" s="96">
        <f t="shared" si="16"/>
        <v>8.3820167640335282E-3</v>
      </c>
      <c r="L232" s="297" t="s">
        <v>1079</v>
      </c>
      <c r="M232" s="133">
        <f t="shared" si="18"/>
        <v>0</v>
      </c>
      <c r="N232" s="412">
        <v>-8.035505722961922E-2</v>
      </c>
      <c r="O232" s="412">
        <v>-0.12218506131549611</v>
      </c>
    </row>
    <row r="233" spans="1:15" s="298" customFormat="1" x14ac:dyDescent="0.2">
      <c r="A233" s="273" t="s">
        <v>1080</v>
      </c>
      <c r="B233" s="273" t="s">
        <v>1081</v>
      </c>
      <c r="C233" s="273" t="s">
        <v>1029</v>
      </c>
      <c r="D233" s="273" t="s">
        <v>1030</v>
      </c>
      <c r="E233" s="291">
        <f>VLOOKUP(A233,T6_CCGBFI_201415!$A:$AF,5,FALSE)+VLOOKUP(A233,T6_CCGBFI_201415!$A:$AF,6,FALSE)+VLOOKUP(A233,T6_CCGBFI_201415!$A:$AF,7,FALSE)+VLOOKUP(A233,T6_CCGBFI_201415!$A:$AF,8,FALSE)</f>
        <v>3996</v>
      </c>
      <c r="F233" s="294">
        <f>VLOOKUP($A233,T6_CCGBFI_201415!$A:$AF,9,FALSE)+VLOOKUP($A233,T6_CCGBFI_201415!$A:$AF,13,FALSE)+VLOOKUP($A233,T6_CCGBFI_201415!$A:$AF,17,FALSE)+VLOOKUP($A233,T6_CCGBFI_201415!$A:$AF,21,FALSE)</f>
        <v>332</v>
      </c>
      <c r="G233" s="295">
        <f>VLOOKUP($A233,T6_CCGBFI_201415!$A:$AF,10,FALSE)+VLOOKUP($A233,T6_CCGBFI_201415!$A:$AF,14,FALSE)+VLOOKUP($A233,T6_CCGBFI_201415!$A:$AF,18,FALSE)+VLOOKUP($A233,T6_CCGBFI_201415!$A:$AF,22,FALSE)</f>
        <v>3623</v>
      </c>
      <c r="H233" s="94">
        <f t="shared" si="17"/>
        <v>0.90665665665665662</v>
      </c>
      <c r="I233" s="95" t="str">
        <f t="shared" si="15"/>
        <v>89.7% - 91.5%</v>
      </c>
      <c r="J233" s="296">
        <f>VLOOKUP($A233,T6_CCGBFI_201415!$A:$AF,25,FALSE)+VLOOKUP($A233,T6_CCGBFI_201415!$A:$AF,27,FALSE)+VLOOKUP($A233,T6_CCGBFI_201415!$A:$AF,29,FALSE)+VLOOKUP($A233,T6_CCGBFI_201415!$A:$AF,31,FALSE)</f>
        <v>41</v>
      </c>
      <c r="K233" s="96">
        <f t="shared" si="16"/>
        <v>1.026026026026026E-2</v>
      </c>
      <c r="L233" s="297" t="s">
        <v>1082</v>
      </c>
      <c r="M233" s="133">
        <f t="shared" si="18"/>
        <v>0</v>
      </c>
      <c r="N233" s="412">
        <v>-8.7671232876712302E-2</v>
      </c>
      <c r="O233" s="412">
        <v>-0.12079207920792079</v>
      </c>
    </row>
    <row r="234" spans="1:15" s="298" customFormat="1" x14ac:dyDescent="0.2">
      <c r="A234" s="273" t="s">
        <v>1083</v>
      </c>
      <c r="B234" s="273" t="s">
        <v>1084</v>
      </c>
      <c r="C234" s="273" t="s">
        <v>1029</v>
      </c>
      <c r="D234" s="273" t="s">
        <v>1030</v>
      </c>
      <c r="E234" s="291">
        <f>VLOOKUP(A234,T6_CCGBFI_201415!$A:$AF,5,FALSE)+VLOOKUP(A234,T6_CCGBFI_201415!$A:$AF,6,FALSE)+VLOOKUP(A234,T6_CCGBFI_201415!$A:$AF,7,FALSE)+VLOOKUP(A234,T6_CCGBFI_201415!$A:$AF,8,FALSE)</f>
        <v>2919</v>
      </c>
      <c r="F234" s="294">
        <f>VLOOKUP($A234,T6_CCGBFI_201415!$A:$AF,9,FALSE)+VLOOKUP($A234,T6_CCGBFI_201415!$A:$AF,13,FALSE)+VLOOKUP($A234,T6_CCGBFI_201415!$A:$AF,17,FALSE)+VLOOKUP($A234,T6_CCGBFI_201415!$A:$AF,21,FALSE)</f>
        <v>248</v>
      </c>
      <c r="G234" s="295">
        <f>VLOOKUP($A234,T6_CCGBFI_201415!$A:$AF,10,FALSE)+VLOOKUP($A234,T6_CCGBFI_201415!$A:$AF,14,FALSE)+VLOOKUP($A234,T6_CCGBFI_201415!$A:$AF,18,FALSE)+VLOOKUP($A234,T6_CCGBFI_201415!$A:$AF,22,FALSE)</f>
        <v>2573</v>
      </c>
      <c r="H234" s="94">
        <f t="shared" si="17"/>
        <v>0.881466255566975</v>
      </c>
      <c r="I234" s="95" t="str">
        <f t="shared" si="15"/>
        <v>86.9% - 89.3%</v>
      </c>
      <c r="J234" s="296">
        <f>VLOOKUP($A234,T6_CCGBFI_201415!$A:$AF,25,FALSE)+VLOOKUP($A234,T6_CCGBFI_201415!$A:$AF,27,FALSE)+VLOOKUP($A234,T6_CCGBFI_201415!$A:$AF,29,FALSE)+VLOOKUP($A234,T6_CCGBFI_201415!$A:$AF,31,FALSE)</f>
        <v>98</v>
      </c>
      <c r="K234" s="96">
        <f t="shared" si="16"/>
        <v>3.3573141486810551E-2</v>
      </c>
      <c r="L234" s="297" t="s">
        <v>1085</v>
      </c>
      <c r="M234" s="133">
        <f t="shared" si="18"/>
        <v>0</v>
      </c>
      <c r="N234" s="412">
        <v>6.7276051188299713E-2</v>
      </c>
      <c r="O234" s="412">
        <v>1.9559902200489088E-2</v>
      </c>
    </row>
    <row r="235" spans="1:15" s="298" customFormat="1" x14ac:dyDescent="0.2">
      <c r="A235" s="273" t="s">
        <v>1086</v>
      </c>
      <c r="B235" s="273" t="s">
        <v>1087</v>
      </c>
      <c r="C235" s="273" t="s">
        <v>1029</v>
      </c>
      <c r="D235" s="273" t="s">
        <v>1030</v>
      </c>
      <c r="E235" s="291">
        <f>VLOOKUP(A235,T6_CCGBFI_201415!$A:$AF,5,FALSE)+VLOOKUP(A235,T6_CCGBFI_201415!$A:$AF,6,FALSE)+VLOOKUP(A235,T6_CCGBFI_201415!$A:$AF,7,FALSE)+VLOOKUP(A235,T6_CCGBFI_201415!$A:$AF,8,FALSE)</f>
        <v>2498</v>
      </c>
      <c r="F235" s="294">
        <f>VLOOKUP($A235,T6_CCGBFI_201415!$A:$AF,9,FALSE)+VLOOKUP($A235,T6_CCGBFI_201415!$A:$AF,13,FALSE)+VLOOKUP($A235,T6_CCGBFI_201415!$A:$AF,17,FALSE)+VLOOKUP($A235,T6_CCGBFI_201415!$A:$AF,21,FALSE)</f>
        <v>270</v>
      </c>
      <c r="G235" s="295">
        <f>VLOOKUP($A235,T6_CCGBFI_201415!$A:$AF,10,FALSE)+VLOOKUP($A235,T6_CCGBFI_201415!$A:$AF,14,FALSE)+VLOOKUP($A235,T6_CCGBFI_201415!$A:$AF,18,FALSE)+VLOOKUP($A235,T6_CCGBFI_201415!$A:$AF,22,FALSE)</f>
        <v>2168</v>
      </c>
      <c r="H235" s="94">
        <f t="shared" si="17"/>
        <v>0.86789431545236184</v>
      </c>
      <c r="I235" s="95" t="str">
        <f t="shared" si="15"/>
        <v>85.4% - 88.1%</v>
      </c>
      <c r="J235" s="296">
        <f>VLOOKUP($A235,T6_CCGBFI_201415!$A:$AF,25,FALSE)+VLOOKUP($A235,T6_CCGBFI_201415!$A:$AF,27,FALSE)+VLOOKUP($A235,T6_CCGBFI_201415!$A:$AF,29,FALSE)+VLOOKUP($A235,T6_CCGBFI_201415!$A:$AF,31,FALSE)</f>
        <v>60</v>
      </c>
      <c r="K235" s="96">
        <f t="shared" si="16"/>
        <v>2.4019215372297838E-2</v>
      </c>
      <c r="L235" s="297" t="s">
        <v>1088</v>
      </c>
      <c r="M235" s="133">
        <f t="shared" si="18"/>
        <v>0</v>
      </c>
      <c r="N235" s="412">
        <v>0.20501688374336702</v>
      </c>
      <c r="O235" s="412">
        <v>9.3695271453590134E-2</v>
      </c>
    </row>
    <row r="236" spans="1:15" s="298" customFormat="1" x14ac:dyDescent="0.2">
      <c r="A236" s="273" t="s">
        <v>1089</v>
      </c>
      <c r="B236" s="273" t="s">
        <v>1090</v>
      </c>
      <c r="C236" s="273" t="s">
        <v>1029</v>
      </c>
      <c r="D236" s="273" t="s">
        <v>1030</v>
      </c>
      <c r="E236" s="291">
        <f>VLOOKUP(A236,T6_CCGBFI_201415!$A:$AF,5,FALSE)+VLOOKUP(A236,T6_CCGBFI_201415!$A:$AF,6,FALSE)+VLOOKUP(A236,T6_CCGBFI_201415!$A:$AF,7,FALSE)+VLOOKUP(A236,T6_CCGBFI_201415!$A:$AF,8,FALSE)</f>
        <v>4676</v>
      </c>
      <c r="F236" s="294">
        <f>VLOOKUP($A236,T6_CCGBFI_201415!$A:$AF,9,FALSE)+VLOOKUP($A236,T6_CCGBFI_201415!$A:$AF,13,FALSE)+VLOOKUP($A236,T6_CCGBFI_201415!$A:$AF,17,FALSE)+VLOOKUP($A236,T6_CCGBFI_201415!$A:$AF,21,FALSE)</f>
        <v>332</v>
      </c>
      <c r="G236" s="295">
        <f>VLOOKUP($A236,T6_CCGBFI_201415!$A:$AF,10,FALSE)+VLOOKUP($A236,T6_CCGBFI_201415!$A:$AF,14,FALSE)+VLOOKUP($A236,T6_CCGBFI_201415!$A:$AF,18,FALSE)+VLOOKUP($A236,T6_CCGBFI_201415!$A:$AF,22,FALSE)</f>
        <v>4265</v>
      </c>
      <c r="H236" s="94">
        <f t="shared" si="17"/>
        <v>0.91210436270316508</v>
      </c>
      <c r="I236" s="95" t="str">
        <f t="shared" si="15"/>
        <v>90.4% - 92.0%</v>
      </c>
      <c r="J236" s="296">
        <f>VLOOKUP($A236,T6_CCGBFI_201415!$A:$AF,25,FALSE)+VLOOKUP($A236,T6_CCGBFI_201415!$A:$AF,27,FALSE)+VLOOKUP($A236,T6_CCGBFI_201415!$A:$AF,29,FALSE)+VLOOKUP($A236,T6_CCGBFI_201415!$A:$AF,31,FALSE)</f>
        <v>79</v>
      </c>
      <c r="K236" s="96">
        <f t="shared" si="16"/>
        <v>1.6894781864841744E-2</v>
      </c>
      <c r="L236" s="297" t="s">
        <v>1091</v>
      </c>
      <c r="M236" s="133">
        <f t="shared" si="18"/>
        <v>0</v>
      </c>
      <c r="N236" s="412">
        <v>3.6347517730496381E-2</v>
      </c>
      <c r="O236" s="412">
        <v>-1.7440638789661733E-2</v>
      </c>
    </row>
    <row r="237" spans="1:15" s="298" customFormat="1" x14ac:dyDescent="0.2">
      <c r="A237" s="273" t="s">
        <v>1092</v>
      </c>
      <c r="B237" s="273" t="s">
        <v>1093</v>
      </c>
      <c r="C237" s="273" t="s">
        <v>1029</v>
      </c>
      <c r="D237" s="273" t="s">
        <v>1030</v>
      </c>
      <c r="E237" s="291">
        <f>VLOOKUP(A237,T6_CCGBFI_201415!$A:$AF,5,FALSE)+VLOOKUP(A237,T6_CCGBFI_201415!$A:$AF,6,FALSE)+VLOOKUP(A237,T6_CCGBFI_201415!$A:$AF,7,FALSE)+VLOOKUP(A237,T6_CCGBFI_201415!$A:$AF,8,FALSE)</f>
        <v>4415</v>
      </c>
      <c r="F237" s="294">
        <f>VLOOKUP($A237,T6_CCGBFI_201415!$A:$AF,9,FALSE)+VLOOKUP($A237,T6_CCGBFI_201415!$A:$AF,13,FALSE)+VLOOKUP($A237,T6_CCGBFI_201415!$A:$AF,17,FALSE)+VLOOKUP($A237,T6_CCGBFI_201415!$A:$AF,21,FALSE)</f>
        <v>431</v>
      </c>
      <c r="G237" s="295">
        <f>VLOOKUP($A237,T6_CCGBFI_201415!$A:$AF,10,FALSE)+VLOOKUP($A237,T6_CCGBFI_201415!$A:$AF,14,FALSE)+VLOOKUP($A237,T6_CCGBFI_201415!$A:$AF,18,FALSE)+VLOOKUP($A237,T6_CCGBFI_201415!$A:$AF,22,FALSE)</f>
        <v>3808</v>
      </c>
      <c r="H237" s="94">
        <f t="shared" si="17"/>
        <v>0.86251415628539074</v>
      </c>
      <c r="I237" s="95" t="str">
        <f t="shared" si="15"/>
        <v>85.2% - 87.2%</v>
      </c>
      <c r="J237" s="296">
        <f>VLOOKUP($A237,T6_CCGBFI_201415!$A:$AF,25,FALSE)+VLOOKUP($A237,T6_CCGBFI_201415!$A:$AF,27,FALSE)+VLOOKUP($A237,T6_CCGBFI_201415!$A:$AF,29,FALSE)+VLOOKUP($A237,T6_CCGBFI_201415!$A:$AF,31,FALSE)</f>
        <v>176</v>
      </c>
      <c r="K237" s="96">
        <f>J237/E237</f>
        <v>3.9864099660249154E-2</v>
      </c>
      <c r="L237" s="297" t="s">
        <v>1094</v>
      </c>
      <c r="M237" s="133">
        <f t="shared" si="18"/>
        <v>0</v>
      </c>
      <c r="N237" s="412">
        <v>-7.1894050872398529E-2</v>
      </c>
      <c r="O237" s="412">
        <v>-0.12174259001392485</v>
      </c>
    </row>
    <row r="238" spans="1:15" s="298" customFormat="1" x14ac:dyDescent="0.2">
      <c r="A238" s="273" t="s">
        <v>1095</v>
      </c>
      <c r="B238" s="273" t="s">
        <v>1096</v>
      </c>
      <c r="C238" s="273" t="s">
        <v>1029</v>
      </c>
      <c r="D238" s="273" t="s">
        <v>1030</v>
      </c>
      <c r="E238" s="291">
        <f>VLOOKUP(A238,T6_CCGBFI_201415!$A:$AF,5,FALSE)+VLOOKUP(A238,T6_CCGBFI_201415!$A:$AF,6,FALSE)+VLOOKUP(A238,T6_CCGBFI_201415!$A:$AF,7,FALSE)+VLOOKUP(A238,T6_CCGBFI_201415!$A:$AF,8,FALSE)</f>
        <v>2826</v>
      </c>
      <c r="F238" s="294">
        <f>VLOOKUP($A238,T6_CCGBFI_201415!$A:$AF,9,FALSE)+VLOOKUP($A238,T6_CCGBFI_201415!$A:$AF,13,FALSE)+VLOOKUP($A238,T6_CCGBFI_201415!$A:$AF,17,FALSE)+VLOOKUP($A238,T6_CCGBFI_201415!$A:$AF,21,FALSE)</f>
        <v>238</v>
      </c>
      <c r="G238" s="295">
        <f>VLOOKUP($A238,T6_CCGBFI_201415!$A:$AF,10,FALSE)+VLOOKUP($A238,T6_CCGBFI_201415!$A:$AF,14,FALSE)+VLOOKUP($A238,T6_CCGBFI_201415!$A:$AF,18,FALSE)+VLOOKUP($A238,T6_CCGBFI_201415!$A:$AF,22,FALSE)</f>
        <v>2552</v>
      </c>
      <c r="H238" s="94"/>
      <c r="I238" s="95" t="str">
        <f t="shared" si="15"/>
        <v/>
      </c>
      <c r="J238" s="296">
        <f>VLOOKUP($A238,T6_CCGBFI_201415!$A:$AF,25,FALSE)+VLOOKUP($A238,T6_CCGBFI_201415!$A:$AF,27,FALSE)+VLOOKUP($A238,T6_CCGBFI_201415!$A:$AF,29,FALSE)+VLOOKUP($A238,T6_CCGBFI_201415!$A:$AF,31,FALSE)</f>
        <v>36</v>
      </c>
      <c r="K238" s="96"/>
      <c r="L238" s="297" t="s">
        <v>1097</v>
      </c>
      <c r="M238" s="133">
        <f t="shared" si="18"/>
        <v>1</v>
      </c>
      <c r="N238" s="412">
        <v>-0.14570737605804107</v>
      </c>
      <c r="O238" s="412">
        <v>-0.17392575270388777</v>
      </c>
    </row>
    <row r="239" spans="1:15" s="298" customFormat="1" x14ac:dyDescent="0.2">
      <c r="A239" s="273" t="s">
        <v>1098</v>
      </c>
      <c r="B239" s="273" t="s">
        <v>1099</v>
      </c>
      <c r="C239" s="273" t="s">
        <v>1029</v>
      </c>
      <c r="D239" s="273" t="s">
        <v>1030</v>
      </c>
      <c r="E239" s="291">
        <f>VLOOKUP(A239,T6_CCGBFI_201415!$A:$AF,5,FALSE)+VLOOKUP(A239,T6_CCGBFI_201415!$A:$AF,6,FALSE)+VLOOKUP(A239,T6_CCGBFI_201415!$A:$AF,7,FALSE)+VLOOKUP(A239,T6_CCGBFI_201415!$A:$AF,8,FALSE)</f>
        <v>6022</v>
      </c>
      <c r="F239" s="294">
        <f>VLOOKUP($A239,T6_CCGBFI_201415!$A:$AF,9,FALSE)+VLOOKUP($A239,T6_CCGBFI_201415!$A:$AF,13,FALSE)+VLOOKUP($A239,T6_CCGBFI_201415!$A:$AF,17,FALSE)+VLOOKUP($A239,T6_CCGBFI_201415!$A:$AF,21,FALSE)</f>
        <v>387</v>
      </c>
      <c r="G239" s="295">
        <f>VLOOKUP($A239,T6_CCGBFI_201415!$A:$AF,10,FALSE)+VLOOKUP($A239,T6_CCGBFI_201415!$A:$AF,14,FALSE)+VLOOKUP($A239,T6_CCGBFI_201415!$A:$AF,18,FALSE)+VLOOKUP($A239,T6_CCGBFI_201415!$A:$AF,22,FALSE)</f>
        <v>5433</v>
      </c>
      <c r="H239" s="94">
        <f t="shared" si="17"/>
        <v>0.90219196280305547</v>
      </c>
      <c r="I239" s="95" t="str">
        <f t="shared" si="15"/>
        <v>89.4% - 90.9%</v>
      </c>
      <c r="J239" s="296">
        <f>VLOOKUP($A239,T6_CCGBFI_201415!$A:$AF,25,FALSE)+VLOOKUP($A239,T6_CCGBFI_201415!$A:$AF,27,FALSE)+VLOOKUP($A239,T6_CCGBFI_201415!$A:$AF,29,FALSE)+VLOOKUP($A239,T6_CCGBFI_201415!$A:$AF,31,FALSE)</f>
        <v>202</v>
      </c>
      <c r="K239" s="96">
        <f t="shared" si="16"/>
        <v>3.3543673198272998E-2</v>
      </c>
      <c r="L239" s="297" t="s">
        <v>1100</v>
      </c>
      <c r="M239" s="133">
        <f t="shared" si="18"/>
        <v>0</v>
      </c>
      <c r="N239" s="412">
        <v>-3.3541967581447563E-2</v>
      </c>
      <c r="O239" s="412">
        <v>-5.640864932623002E-2</v>
      </c>
    </row>
    <row r="240" spans="1:15" s="298" customFormat="1" x14ac:dyDescent="0.2">
      <c r="A240" s="273" t="s">
        <v>1101</v>
      </c>
      <c r="B240" s="273" t="s">
        <v>1102</v>
      </c>
      <c r="C240" s="273" t="s">
        <v>1029</v>
      </c>
      <c r="D240" s="273" t="s">
        <v>1030</v>
      </c>
      <c r="E240" s="291">
        <f>VLOOKUP(A240,T6_CCGBFI_201415!$A:$AF,5,FALSE)+VLOOKUP(A240,T6_CCGBFI_201415!$A:$AF,6,FALSE)+VLOOKUP(A240,T6_CCGBFI_201415!$A:$AF,7,FALSE)+VLOOKUP(A240,T6_CCGBFI_201415!$A:$AF,8,FALSE)</f>
        <v>4102</v>
      </c>
      <c r="F240" s="294">
        <f>VLOOKUP($A240,T6_CCGBFI_201415!$A:$AF,9,FALSE)+VLOOKUP($A240,T6_CCGBFI_201415!$A:$AF,13,FALSE)+VLOOKUP($A240,T6_CCGBFI_201415!$A:$AF,17,FALSE)+VLOOKUP($A240,T6_CCGBFI_201415!$A:$AF,21,FALSE)</f>
        <v>567</v>
      </c>
      <c r="G240" s="295">
        <f>VLOOKUP($A240,T6_CCGBFI_201415!$A:$AF,10,FALSE)+VLOOKUP($A240,T6_CCGBFI_201415!$A:$AF,14,FALSE)+VLOOKUP($A240,T6_CCGBFI_201415!$A:$AF,18,FALSE)+VLOOKUP($A240,T6_CCGBFI_201415!$A:$AF,22,FALSE)</f>
        <v>3329</v>
      </c>
      <c r="H240" s="94"/>
      <c r="I240" s="95" t="str">
        <f t="shared" si="15"/>
        <v/>
      </c>
      <c r="J240" s="296">
        <f>VLOOKUP($A240,T6_CCGBFI_201415!$A:$AF,25,FALSE)+VLOOKUP($A240,T6_CCGBFI_201415!$A:$AF,27,FALSE)+VLOOKUP($A240,T6_CCGBFI_201415!$A:$AF,29,FALSE)+VLOOKUP($A240,T6_CCGBFI_201415!$A:$AF,31,FALSE)</f>
        <v>206</v>
      </c>
      <c r="K240" s="96">
        <f t="shared" si="16"/>
        <v>5.0219405168210628E-2</v>
      </c>
      <c r="L240" s="297" t="s">
        <v>1103</v>
      </c>
      <c r="M240" s="133">
        <f t="shared" si="18"/>
        <v>0</v>
      </c>
      <c r="N240" s="412">
        <v>-9.7072419106317365E-2</v>
      </c>
      <c r="O240" s="412">
        <v>-0.13221916649037446</v>
      </c>
    </row>
    <row r="241" spans="1:36" s="298" customFormat="1" x14ac:dyDescent="0.2">
      <c r="A241" s="273" t="s">
        <v>1104</v>
      </c>
      <c r="B241" s="273" t="s">
        <v>1105</v>
      </c>
      <c r="C241" s="273" t="s">
        <v>1029</v>
      </c>
      <c r="D241" s="273" t="s">
        <v>1030</v>
      </c>
      <c r="E241" s="291">
        <f>VLOOKUP(A241,T6_CCGBFI_201415!$A:$AF,5,FALSE)+VLOOKUP(A241,T6_CCGBFI_201415!$A:$AF,6,FALSE)+VLOOKUP(A241,T6_CCGBFI_201415!$A:$AF,7,FALSE)+VLOOKUP(A241,T6_CCGBFI_201415!$A:$AF,8,FALSE)</f>
        <v>2481</v>
      </c>
      <c r="F241" s="294">
        <f>VLOOKUP($A241,T6_CCGBFI_201415!$A:$AF,9,FALSE)+VLOOKUP($A241,T6_CCGBFI_201415!$A:$AF,13,FALSE)+VLOOKUP($A241,T6_CCGBFI_201415!$A:$AF,17,FALSE)+VLOOKUP($A241,T6_CCGBFI_201415!$A:$AF,21,FALSE)</f>
        <v>161</v>
      </c>
      <c r="G241" s="295">
        <f>VLOOKUP($A241,T6_CCGBFI_201415!$A:$AF,10,FALSE)+VLOOKUP($A241,T6_CCGBFI_201415!$A:$AF,14,FALSE)+VLOOKUP($A241,T6_CCGBFI_201415!$A:$AF,18,FALSE)+VLOOKUP($A241,T6_CCGBFI_201415!$A:$AF,22,FALSE)</f>
        <v>2266</v>
      </c>
      <c r="H241" s="94">
        <f t="shared" si="17"/>
        <v>0.91334139459895203</v>
      </c>
      <c r="I241" s="95" t="str">
        <f t="shared" si="15"/>
        <v>90.2% - 92.4%</v>
      </c>
      <c r="J241" s="296">
        <f>VLOOKUP($A241,T6_CCGBFI_201415!$A:$AF,25,FALSE)+VLOOKUP($A241,T6_CCGBFI_201415!$A:$AF,27,FALSE)+VLOOKUP($A241,T6_CCGBFI_201415!$A:$AF,29,FALSE)+VLOOKUP($A241,T6_CCGBFI_201415!$A:$AF,31,FALSE)</f>
        <v>54</v>
      </c>
      <c r="K241" s="96">
        <f t="shared" si="16"/>
        <v>2.1765417170495769E-2</v>
      </c>
      <c r="L241" s="297" t="s">
        <v>1106</v>
      </c>
      <c r="M241" s="133">
        <f t="shared" si="18"/>
        <v>0</v>
      </c>
      <c r="N241" s="412">
        <v>-8.9875275128393217E-2</v>
      </c>
      <c r="O241" s="412">
        <v>-0.11708185053380782</v>
      </c>
    </row>
    <row r="242" spans="1:36" s="298" customFormat="1" x14ac:dyDescent="0.2">
      <c r="A242" s="273" t="s">
        <v>1107</v>
      </c>
      <c r="B242" s="273" t="s">
        <v>1108</v>
      </c>
      <c r="C242" s="273" t="s">
        <v>1029</v>
      </c>
      <c r="D242" s="273" t="s">
        <v>1030</v>
      </c>
      <c r="E242" s="291">
        <f>VLOOKUP(A242,T6_CCGBFI_201415!$A:$AF,5,FALSE)+VLOOKUP(A242,T6_CCGBFI_201415!$A:$AF,6,FALSE)+VLOOKUP(A242,T6_CCGBFI_201415!$A:$AF,7,FALSE)+VLOOKUP(A242,T6_CCGBFI_201415!$A:$AF,8,FALSE)</f>
        <v>4452</v>
      </c>
      <c r="F242" s="294">
        <f>VLOOKUP($A242,T6_CCGBFI_201415!$A:$AF,9,FALSE)+VLOOKUP($A242,T6_CCGBFI_201415!$A:$AF,13,FALSE)+VLOOKUP($A242,T6_CCGBFI_201415!$A:$AF,17,FALSE)+VLOOKUP($A242,T6_CCGBFI_201415!$A:$AF,21,FALSE)</f>
        <v>465</v>
      </c>
      <c r="G242" s="295">
        <f>VLOOKUP($A242,T6_CCGBFI_201415!$A:$AF,10,FALSE)+VLOOKUP($A242,T6_CCGBFI_201415!$A:$AF,14,FALSE)+VLOOKUP($A242,T6_CCGBFI_201415!$A:$AF,18,FALSE)+VLOOKUP($A242,T6_CCGBFI_201415!$A:$AF,22,FALSE)</f>
        <v>3902</v>
      </c>
      <c r="H242" s="94">
        <f t="shared" si="17"/>
        <v>0.87646001796945194</v>
      </c>
      <c r="I242" s="95" t="str">
        <f t="shared" si="15"/>
        <v>86.6% - 88.6%</v>
      </c>
      <c r="J242" s="296">
        <f>VLOOKUP($A242,T6_CCGBFI_201415!$A:$AF,25,FALSE)+VLOOKUP($A242,T6_CCGBFI_201415!$A:$AF,27,FALSE)+VLOOKUP($A242,T6_CCGBFI_201415!$A:$AF,29,FALSE)+VLOOKUP($A242,T6_CCGBFI_201415!$A:$AF,31,FALSE)</f>
        <v>85</v>
      </c>
      <c r="K242" s="96">
        <f t="shared" si="16"/>
        <v>1.9092542677448338E-2</v>
      </c>
      <c r="L242" s="297" t="s">
        <v>1109</v>
      </c>
      <c r="M242" s="133">
        <f t="shared" si="18"/>
        <v>0</v>
      </c>
      <c r="N242" s="412">
        <v>-3.7613488975356657E-2</v>
      </c>
      <c r="O242" s="412">
        <v>-0.10042432814710045</v>
      </c>
    </row>
    <row r="243" spans="1:36" s="298" customFormat="1" x14ac:dyDescent="0.2">
      <c r="A243" s="273" t="s">
        <v>1110</v>
      </c>
      <c r="B243" s="273" t="s">
        <v>1111</v>
      </c>
      <c r="C243" s="273" t="s">
        <v>1029</v>
      </c>
      <c r="D243" s="273" t="s">
        <v>1030</v>
      </c>
      <c r="E243" s="291">
        <f>VLOOKUP(A243,T6_CCGBFI_201415!$A:$AF,5,FALSE)+VLOOKUP(A243,T6_CCGBFI_201415!$A:$AF,6,FALSE)+VLOOKUP(A243,T6_CCGBFI_201415!$A:$AF,7,FALSE)+VLOOKUP(A243,T6_CCGBFI_201415!$A:$AF,8,FALSE)</f>
        <v>2454</v>
      </c>
      <c r="F243" s="294">
        <f>VLOOKUP($A243,T6_CCGBFI_201415!$A:$AF,9,FALSE)+VLOOKUP($A243,T6_CCGBFI_201415!$A:$AF,13,FALSE)+VLOOKUP($A243,T6_CCGBFI_201415!$A:$AF,17,FALSE)+VLOOKUP($A243,T6_CCGBFI_201415!$A:$AF,21,FALSE)</f>
        <v>423</v>
      </c>
      <c r="G243" s="295">
        <f>VLOOKUP($A243,T6_CCGBFI_201415!$A:$AF,10,FALSE)+VLOOKUP($A243,T6_CCGBFI_201415!$A:$AF,14,FALSE)+VLOOKUP($A243,T6_CCGBFI_201415!$A:$AF,18,FALSE)+VLOOKUP($A243,T6_CCGBFI_201415!$A:$AF,22,FALSE)</f>
        <v>2025</v>
      </c>
      <c r="H243" s="94">
        <f t="shared" si="17"/>
        <v>0.82518337408312958</v>
      </c>
      <c r="I243" s="95" t="str">
        <f t="shared" si="15"/>
        <v>81.0% - 84.0%</v>
      </c>
      <c r="J243" s="296">
        <f>VLOOKUP($A243,T6_CCGBFI_201415!$A:$AF,25,FALSE)+VLOOKUP($A243,T6_CCGBFI_201415!$A:$AF,27,FALSE)+VLOOKUP($A243,T6_CCGBFI_201415!$A:$AF,29,FALSE)+VLOOKUP($A243,T6_CCGBFI_201415!$A:$AF,31,FALSE)</f>
        <v>6</v>
      </c>
      <c r="K243" s="96">
        <f t="shared" si="16"/>
        <v>2.4449877750611247E-3</v>
      </c>
      <c r="L243" s="297" t="s">
        <v>1112</v>
      </c>
      <c r="M243" s="133">
        <f t="shared" si="18"/>
        <v>0</v>
      </c>
      <c r="N243" s="412">
        <v>-5.2875337707448899E-2</v>
      </c>
      <c r="O243" s="412">
        <v>-8.5692995529061067E-2</v>
      </c>
    </row>
    <row r="244" spans="1:36" s="298" customFormat="1" x14ac:dyDescent="0.2">
      <c r="A244" s="273" t="s">
        <v>1113</v>
      </c>
      <c r="B244" s="273" t="s">
        <v>1114</v>
      </c>
      <c r="C244" s="273" t="s">
        <v>1029</v>
      </c>
      <c r="D244" s="273" t="s">
        <v>1030</v>
      </c>
      <c r="E244" s="291">
        <f>VLOOKUP(A244,T6_CCGBFI_201415!$A:$AF,5,FALSE)+VLOOKUP(A244,T6_CCGBFI_201415!$A:$AF,6,FALSE)+VLOOKUP(A244,T6_CCGBFI_201415!$A:$AF,7,FALSE)+VLOOKUP(A244,T6_CCGBFI_201415!$A:$AF,8,FALSE)</f>
        <v>4507</v>
      </c>
      <c r="F244" s="294">
        <f>VLOOKUP($A244,T6_CCGBFI_201415!$A:$AF,9,FALSE)+VLOOKUP($A244,T6_CCGBFI_201415!$A:$AF,13,FALSE)+VLOOKUP($A244,T6_CCGBFI_201415!$A:$AF,17,FALSE)+VLOOKUP($A244,T6_CCGBFI_201415!$A:$AF,21,FALSE)</f>
        <v>487</v>
      </c>
      <c r="G244" s="295">
        <f>VLOOKUP($A244,T6_CCGBFI_201415!$A:$AF,10,FALSE)+VLOOKUP($A244,T6_CCGBFI_201415!$A:$AF,14,FALSE)+VLOOKUP($A244,T6_CCGBFI_201415!$A:$AF,18,FALSE)+VLOOKUP($A244,T6_CCGBFI_201415!$A:$AF,22,FALSE)</f>
        <v>3761</v>
      </c>
      <c r="H244" s="94"/>
      <c r="I244" s="95" t="str">
        <f t="shared" si="15"/>
        <v/>
      </c>
      <c r="J244" s="296">
        <f>VLOOKUP($A244,T6_CCGBFI_201415!$A:$AF,25,FALSE)+VLOOKUP($A244,T6_CCGBFI_201415!$A:$AF,27,FALSE)+VLOOKUP($A244,T6_CCGBFI_201415!$A:$AF,29,FALSE)+VLOOKUP($A244,T6_CCGBFI_201415!$A:$AF,31,FALSE)</f>
        <v>259</v>
      </c>
      <c r="K244" s="96">
        <f t="shared" si="16"/>
        <v>5.7466163745285112E-2</v>
      </c>
      <c r="L244" s="297" t="s">
        <v>1115</v>
      </c>
      <c r="M244" s="133">
        <f t="shared" si="18"/>
        <v>0</v>
      </c>
      <c r="N244" s="412">
        <v>-5.2968439638049203E-3</v>
      </c>
      <c r="O244" s="412">
        <v>-4.1471714164185491E-2</v>
      </c>
    </row>
    <row r="245" spans="1:36" s="298" customFormat="1" x14ac:dyDescent="0.2">
      <c r="A245" s="273" t="s">
        <v>1116</v>
      </c>
      <c r="B245" s="273" t="s">
        <v>1117</v>
      </c>
      <c r="C245" s="273" t="s">
        <v>1029</v>
      </c>
      <c r="D245" s="273" t="s">
        <v>1030</v>
      </c>
      <c r="E245" s="291">
        <f>VLOOKUP(A245,T6_CCGBFI_201415!$A:$AF,5,FALSE)+VLOOKUP(A245,T6_CCGBFI_201415!$A:$AF,6,FALSE)+VLOOKUP(A245,T6_CCGBFI_201415!$A:$AF,7,FALSE)+VLOOKUP(A245,T6_CCGBFI_201415!$A:$AF,8,FALSE)</f>
        <v>4453</v>
      </c>
      <c r="F245" s="294">
        <f>VLOOKUP($A245,T6_CCGBFI_201415!$A:$AF,9,FALSE)+VLOOKUP($A245,T6_CCGBFI_201415!$A:$AF,13,FALSE)+VLOOKUP($A245,T6_CCGBFI_201415!$A:$AF,17,FALSE)+VLOOKUP($A245,T6_CCGBFI_201415!$A:$AF,21,FALSE)</f>
        <v>625</v>
      </c>
      <c r="G245" s="295">
        <f>VLOOKUP($A245,T6_CCGBFI_201415!$A:$AF,10,FALSE)+VLOOKUP($A245,T6_CCGBFI_201415!$A:$AF,14,FALSE)+VLOOKUP($A245,T6_CCGBFI_201415!$A:$AF,18,FALSE)+VLOOKUP($A245,T6_CCGBFI_201415!$A:$AF,22,FALSE)</f>
        <v>3593</v>
      </c>
      <c r="H245" s="94"/>
      <c r="I245" s="95" t="str">
        <f t="shared" si="15"/>
        <v/>
      </c>
      <c r="J245" s="296">
        <f>VLOOKUP($A245,T6_CCGBFI_201415!$A:$AF,25,FALSE)+VLOOKUP($A245,T6_CCGBFI_201415!$A:$AF,27,FALSE)+VLOOKUP($A245,T6_CCGBFI_201415!$A:$AF,29,FALSE)+VLOOKUP($A245,T6_CCGBFI_201415!$A:$AF,31,FALSE)</f>
        <v>235</v>
      </c>
      <c r="K245" s="96">
        <f t="shared" si="16"/>
        <v>5.2773411183471813E-2</v>
      </c>
      <c r="L245" s="297" t="s">
        <v>1118</v>
      </c>
      <c r="M245" s="133">
        <f t="shared" si="18"/>
        <v>0</v>
      </c>
      <c r="N245" s="412">
        <v>-4.4010304851867743E-2</v>
      </c>
      <c r="O245" s="412">
        <v>-6.7824994766589874E-2</v>
      </c>
    </row>
    <row r="246" spans="1:36" s="298" customFormat="1" x14ac:dyDescent="0.2">
      <c r="A246" s="273" t="s">
        <v>1119</v>
      </c>
      <c r="B246" s="273" t="s">
        <v>1120</v>
      </c>
      <c r="C246" s="273" t="s">
        <v>1029</v>
      </c>
      <c r="D246" s="291" t="s">
        <v>1030</v>
      </c>
      <c r="E246" s="291">
        <f>VLOOKUP(A246,T6_CCGBFI_201415!$A:$AF,5,FALSE)+VLOOKUP(A246,T6_CCGBFI_201415!$A:$AF,6,FALSE)+VLOOKUP(A246,T6_CCGBFI_201415!$A:$AF,7,FALSE)+VLOOKUP(A246,T6_CCGBFI_201415!$A:$AF,8,FALSE)</f>
        <v>5327</v>
      </c>
      <c r="F246" s="294">
        <f>VLOOKUP($A246,T6_CCGBFI_201415!$A:$AF,9,FALSE)+VLOOKUP($A246,T6_CCGBFI_201415!$A:$AF,13,FALSE)+VLOOKUP($A246,T6_CCGBFI_201415!$A:$AF,17,FALSE)+VLOOKUP($A246,T6_CCGBFI_201415!$A:$AF,21,FALSE)</f>
        <v>339</v>
      </c>
      <c r="G246" s="295">
        <f>VLOOKUP($A246,T6_CCGBFI_201415!$A:$AF,10,FALSE)+VLOOKUP($A246,T6_CCGBFI_201415!$A:$AF,14,FALSE)+VLOOKUP($A246,T6_CCGBFI_201415!$A:$AF,18,FALSE)+VLOOKUP($A246,T6_CCGBFI_201415!$A:$AF,22,FALSE)</f>
        <v>4933</v>
      </c>
      <c r="H246" s="94">
        <f t="shared" si="17"/>
        <v>0.92603716913835177</v>
      </c>
      <c r="I246" s="95" t="str">
        <f t="shared" si="15"/>
        <v>91.9% - 93.3%</v>
      </c>
      <c r="J246" s="296">
        <f>VLOOKUP($A246,T6_CCGBFI_201415!$A:$AF,25,FALSE)+VLOOKUP($A246,T6_CCGBFI_201415!$A:$AF,27,FALSE)+VLOOKUP($A246,T6_CCGBFI_201415!$A:$AF,29,FALSE)+VLOOKUP($A246,T6_CCGBFI_201415!$A:$AF,31,FALSE)</f>
        <v>55</v>
      </c>
      <c r="K246" s="96">
        <f t="shared" si="16"/>
        <v>1.0324760653275766E-2</v>
      </c>
      <c r="L246" s="297" t="s">
        <v>1121</v>
      </c>
      <c r="M246" s="133">
        <f t="shared" si="18"/>
        <v>0</v>
      </c>
      <c r="N246" s="412">
        <v>6.2849162011173076E-2</v>
      </c>
      <c r="O246" s="412">
        <v>3.5795026375282646E-3</v>
      </c>
    </row>
    <row r="247" spans="1:36" s="298" customFormat="1" x14ac:dyDescent="0.2">
      <c r="A247" s="299" t="s">
        <v>1122</v>
      </c>
      <c r="B247" s="299" t="s">
        <v>1123</v>
      </c>
      <c r="C247" s="299" t="s">
        <v>1029</v>
      </c>
      <c r="D247" s="299" t="s">
        <v>1030</v>
      </c>
      <c r="E247" s="300">
        <f>VLOOKUP(A247,T6_CCGBFI_201415!$A:$AF,5,FALSE)+VLOOKUP(A247,T6_CCGBFI_201415!$A:$AF,6,FALSE)+VLOOKUP(A247,T6_CCGBFI_201415!$A:$AF,7,FALSE)+VLOOKUP(A247,T6_CCGBFI_201415!$A:$AF,8,FALSE)</f>
        <v>2296</v>
      </c>
      <c r="F247" s="391">
        <f>VLOOKUP($A247,T6_CCGBFI_201415!$A:$AF,9,FALSE)+VLOOKUP($A247,T6_CCGBFI_201415!$A:$AF,13,FALSE)+VLOOKUP($A247,T6_CCGBFI_201415!$A:$AF,17,FALSE)+VLOOKUP($A247,T6_CCGBFI_201415!$A:$AF,21,FALSE)</f>
        <v>197</v>
      </c>
      <c r="G247" s="301">
        <f>VLOOKUP($A247,T6_CCGBFI_201415!$A:$AF,10,FALSE)+VLOOKUP($A247,T6_CCGBFI_201415!$A:$AF,14,FALSE)+VLOOKUP($A247,T6_CCGBFI_201415!$A:$AF,18,FALSE)+VLOOKUP($A247,T6_CCGBFI_201415!$A:$AF,22,FALSE)</f>
        <v>2005</v>
      </c>
      <c r="H247" s="98">
        <f t="shared" si="17"/>
        <v>0.87325783972125437</v>
      </c>
      <c r="I247" s="271" t="str">
        <f t="shared" si="15"/>
        <v>85.9% - 88.6%</v>
      </c>
      <c r="J247" s="302">
        <f>VLOOKUP($A247,T6_CCGBFI_201415!$A:$AF,25,FALSE)+VLOOKUP($A247,T6_CCGBFI_201415!$A:$AF,27,FALSE)+VLOOKUP($A247,T6_CCGBFI_201415!$A:$AF,29,FALSE)+VLOOKUP($A247,T6_CCGBFI_201415!$A:$AF,31,FALSE)</f>
        <v>94</v>
      </c>
      <c r="K247" s="99">
        <f t="shared" si="16"/>
        <v>4.0940766550522645E-2</v>
      </c>
      <c r="L247" s="297" t="s">
        <v>1124</v>
      </c>
      <c r="M247" s="133">
        <f t="shared" si="18"/>
        <v>0</v>
      </c>
      <c r="N247" s="412">
        <v>6.576063130206089E-3</v>
      </c>
      <c r="O247" s="412">
        <v>-0.11214230471771081</v>
      </c>
    </row>
    <row r="248" spans="1:36" s="298" customFormat="1" x14ac:dyDescent="0.2">
      <c r="A248" s="273"/>
      <c r="B248" s="273"/>
      <c r="C248" s="273"/>
      <c r="D248" s="273"/>
      <c r="E248" s="303"/>
      <c r="F248" s="303"/>
      <c r="G248" s="303"/>
      <c r="H248" s="303"/>
      <c r="I248" s="303"/>
      <c r="J248" s="303"/>
      <c r="K248" s="303"/>
      <c r="L248" s="297"/>
      <c r="M248" s="274"/>
      <c r="N248" s="274"/>
      <c r="O248" s="274"/>
    </row>
    <row r="249" spans="1:36" s="298" customFormat="1" x14ac:dyDescent="0.2">
      <c r="A249" s="112" t="s">
        <v>42</v>
      </c>
      <c r="B249" s="273"/>
      <c r="C249" s="273"/>
      <c r="D249" s="273"/>
      <c r="E249" s="273"/>
      <c r="F249" s="304"/>
      <c r="G249" s="304"/>
      <c r="H249" s="304"/>
      <c r="I249" s="304"/>
      <c r="J249" s="273"/>
      <c r="K249" s="273"/>
      <c r="L249" s="297"/>
      <c r="M249" s="274"/>
      <c r="N249" s="274"/>
      <c r="O249" s="274"/>
    </row>
    <row r="250" spans="1:36" s="298" customFormat="1" x14ac:dyDescent="0.2">
      <c r="A250" s="291"/>
      <c r="B250" s="116" t="s">
        <v>293</v>
      </c>
      <c r="C250" s="273"/>
      <c r="D250" s="273"/>
      <c r="E250" s="273"/>
      <c r="F250" s="304"/>
      <c r="G250" s="304"/>
      <c r="H250" s="304"/>
      <c r="I250" s="304"/>
      <c r="J250" s="273"/>
      <c r="K250" s="273"/>
      <c r="L250" s="297"/>
      <c r="M250" s="274"/>
      <c r="N250" s="274"/>
      <c r="O250" s="274"/>
    </row>
    <row r="251" spans="1:36" s="298" customFormat="1" x14ac:dyDescent="0.2">
      <c r="B251" s="116" t="s">
        <v>294</v>
      </c>
      <c r="C251" s="273"/>
      <c r="D251" s="273"/>
      <c r="E251" s="273"/>
      <c r="F251" s="304"/>
      <c r="G251" s="304"/>
      <c r="H251" s="304"/>
      <c r="I251" s="304"/>
      <c r="J251" s="273"/>
      <c r="K251" s="273"/>
      <c r="L251" s="297"/>
      <c r="M251" s="274"/>
      <c r="N251" s="274"/>
      <c r="O251" s="274"/>
    </row>
    <row r="252" spans="1:36" s="298" customFormat="1" x14ac:dyDescent="0.2">
      <c r="A252" s="305"/>
      <c r="B252" s="116" t="s">
        <v>295</v>
      </c>
      <c r="C252" s="273"/>
      <c r="D252" s="273"/>
      <c r="E252" s="273"/>
      <c r="F252" s="304"/>
      <c r="G252" s="304"/>
      <c r="H252" s="304"/>
      <c r="I252" s="304"/>
      <c r="J252" s="273"/>
      <c r="K252" s="273"/>
      <c r="L252" s="297"/>
      <c r="M252" s="274"/>
      <c r="N252" s="274"/>
      <c r="O252" s="274"/>
    </row>
    <row r="253" spans="1:36" s="298" customFormat="1" x14ac:dyDescent="0.2">
      <c r="B253" s="111" t="s">
        <v>1382</v>
      </c>
      <c r="C253" s="273"/>
      <c r="D253" s="273"/>
      <c r="E253" s="273"/>
      <c r="F253" s="304"/>
      <c r="G253" s="304"/>
      <c r="H253" s="304"/>
      <c r="I253" s="304"/>
      <c r="J253" s="273"/>
      <c r="K253" s="273"/>
      <c r="L253" s="297"/>
      <c r="M253" s="274"/>
      <c r="N253" s="274"/>
      <c r="O253" s="274"/>
    </row>
    <row r="254" spans="1:36" x14ac:dyDescent="0.2">
      <c r="A254" s="274">
        <v>1</v>
      </c>
    </row>
    <row r="256" spans="1:36" s="298" customFormat="1" x14ac:dyDescent="0.2">
      <c r="A256" s="273"/>
      <c r="B256" s="273"/>
      <c r="C256" s="273"/>
      <c r="D256" s="273"/>
      <c r="E256" s="295"/>
      <c r="F256" s="295"/>
      <c r="G256" s="295"/>
      <c r="H256" s="295"/>
      <c r="I256" s="295"/>
      <c r="J256" s="295"/>
      <c r="K256" s="295"/>
      <c r="L256" s="273"/>
      <c r="M256" s="274"/>
      <c r="N256" s="274"/>
      <c r="O256" s="274"/>
      <c r="P256" s="273"/>
      <c r="Q256" s="273"/>
      <c r="R256" s="273"/>
      <c r="S256" s="273"/>
      <c r="T256" s="273"/>
      <c r="U256" s="273"/>
      <c r="V256" s="273"/>
      <c r="W256" s="273"/>
      <c r="X256" s="273"/>
      <c r="Y256" s="273"/>
      <c r="Z256" s="273"/>
      <c r="AA256" s="273"/>
      <c r="AB256" s="273"/>
      <c r="AC256" s="273"/>
      <c r="AD256" s="273"/>
      <c r="AE256" s="273"/>
      <c r="AF256" s="273"/>
      <c r="AG256" s="273"/>
      <c r="AH256" s="273"/>
      <c r="AI256" s="273"/>
      <c r="AJ256" s="273"/>
    </row>
  </sheetData>
  <mergeCells count="4">
    <mergeCell ref="F6:I6"/>
    <mergeCell ref="J6:K6"/>
    <mergeCell ref="F7:I7"/>
    <mergeCell ref="J7:K7"/>
  </mergeCells>
  <conditionalFormatting sqref="E37:E247">
    <cfRule type="expression" dxfId="109" priority="11" stopIfTrue="1">
      <formula>M37=1</formula>
    </cfRule>
  </conditionalFormatting>
  <conditionalFormatting sqref="D246">
    <cfRule type="expression" dxfId="108" priority="10" stopIfTrue="1">
      <formula>L246=1</formula>
    </cfRule>
  </conditionalFormatting>
  <conditionalFormatting sqref="A250">
    <cfRule type="expression" dxfId="107" priority="12" stopIfTrue="1">
      <formula>A254=1</formula>
    </cfRule>
  </conditionalFormatting>
  <conditionalFormatting sqref="E10:E36">
    <cfRule type="expression" dxfId="106" priority="9" stopIfTrue="1">
      <formula>M10=1</formula>
    </cfRule>
  </conditionalFormatting>
  <conditionalFormatting sqref="K10:K247">
    <cfRule type="cellIs" dxfId="105" priority="7" stopIfTrue="1" operator="greaterThan">
      <formula>0.05</formula>
    </cfRule>
    <cfRule type="cellIs" dxfId="104" priority="8" stopIfTrue="1" operator="lessThan">
      <formula>0</formula>
    </cfRule>
  </conditionalFormatting>
  <conditionalFormatting sqref="K9">
    <cfRule type="cellIs" dxfId="103" priority="5" stopIfTrue="1" operator="greaterThan">
      <formula>0.05</formula>
    </cfRule>
    <cfRule type="cellIs" dxfId="102" priority="6" stopIfTrue="1" operator="lessThan">
      <formula>0</formula>
    </cfRule>
  </conditionalFormatting>
  <conditionalFormatting sqref="E9">
    <cfRule type="expression" dxfId="101" priority="13" stopIfTrue="1">
      <formula>M9=1</formula>
    </cfRule>
  </conditionalFormatting>
  <conditionalFormatting sqref="N36:N247">
    <cfRule type="cellIs" dxfId="100" priority="4" stopIfTrue="1" operator="lessThan">
      <formula>-0.1</formula>
    </cfRule>
  </conditionalFormatting>
  <conditionalFormatting sqref="N9:N35">
    <cfRule type="cellIs" dxfId="99" priority="3" stopIfTrue="1" operator="lessThan">
      <formula>-0.1</formula>
    </cfRule>
  </conditionalFormatting>
  <conditionalFormatting sqref="O9:O35">
    <cfRule type="cellIs" dxfId="98" priority="2" stopIfTrue="1" operator="greaterThan">
      <formula>0.2</formula>
    </cfRule>
  </conditionalFormatting>
  <conditionalFormatting sqref="O37:O247">
    <cfRule type="cellIs" dxfId="97" priority="1" stopIfTrue="1" operator="greaterThan">
      <formula>0.2</formula>
    </cfRule>
  </conditionalFormatting>
  <pageMargins left="0.39370078740157483" right="0.39370078740157483" top="0.39370078740157483" bottom="0.59055118110236227" header="0.51181102362204722" footer="0.51181102362204722"/>
  <pageSetup paperSize="9" scale="24" fitToHeight="2" orientation="landscape" r:id="rId1"/>
  <headerFooter alignWithMargins="0">
    <oddFooter>&amp;L&amp;6&amp;F &amp;A&amp;R&amp;6Standards and Quality Analytical Team (SAT)</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AA212"/>
  <sheetViews>
    <sheetView workbookViewId="0"/>
  </sheetViews>
  <sheetFormatPr defaultRowHeight="15" x14ac:dyDescent="0.25"/>
  <cols>
    <col min="1" max="16384" width="9.140625" style="105"/>
  </cols>
  <sheetData>
    <row r="1" spans="1:27" ht="64.5" x14ac:dyDescent="0.25">
      <c r="A1" s="105" t="s">
        <v>296</v>
      </c>
      <c r="B1" s="105" t="s">
        <v>297</v>
      </c>
      <c r="C1" s="105" t="s">
        <v>69</v>
      </c>
      <c r="D1" s="105" t="s">
        <v>440</v>
      </c>
      <c r="E1" s="105" t="s">
        <v>69</v>
      </c>
      <c r="F1" s="105" t="s">
        <v>1125</v>
      </c>
      <c r="G1" s="106" t="s">
        <v>1324</v>
      </c>
      <c r="H1" s="106" t="s">
        <v>1325</v>
      </c>
      <c r="I1" s="106" t="s">
        <v>1326</v>
      </c>
      <c r="J1" s="106" t="s">
        <v>1327</v>
      </c>
      <c r="K1" s="106" t="s">
        <v>1328</v>
      </c>
      <c r="L1" s="106" t="s">
        <v>1329</v>
      </c>
      <c r="M1" s="106" t="s">
        <v>1330</v>
      </c>
      <c r="O1" s="105" t="s">
        <v>296</v>
      </c>
      <c r="P1" s="105" t="s">
        <v>297</v>
      </c>
      <c r="Q1" s="105" t="s">
        <v>69</v>
      </c>
      <c r="R1" s="105" t="s">
        <v>440</v>
      </c>
      <c r="S1" s="105" t="s">
        <v>69</v>
      </c>
      <c r="T1" s="105" t="s">
        <v>1125</v>
      </c>
      <c r="U1" s="106" t="s">
        <v>1324</v>
      </c>
      <c r="V1" s="106" t="s">
        <v>1325</v>
      </c>
      <c r="W1" s="106" t="s">
        <v>1326</v>
      </c>
      <c r="X1" s="106" t="s">
        <v>1327</v>
      </c>
      <c r="Y1" s="106" t="s">
        <v>1328</v>
      </c>
      <c r="Z1" s="106" t="s">
        <v>1329</v>
      </c>
      <c r="AA1" s="106" t="s">
        <v>1330</v>
      </c>
    </row>
    <row r="2" spans="1:27" x14ac:dyDescent="0.25">
      <c r="A2" s="105" t="s">
        <v>1331</v>
      </c>
      <c r="B2" s="105" t="s">
        <v>304</v>
      </c>
      <c r="C2" s="105" t="s">
        <v>545</v>
      </c>
      <c r="D2" s="105" t="s">
        <v>546</v>
      </c>
      <c r="E2" s="105" t="s">
        <v>548</v>
      </c>
      <c r="F2" s="105" t="s">
        <v>1263</v>
      </c>
      <c r="G2" s="117">
        <v>0.12100456621004566</v>
      </c>
      <c r="H2" s="117">
        <v>5.4794520547945202E-2</v>
      </c>
      <c r="I2" s="117">
        <v>0.78995433789954339</v>
      </c>
      <c r="J2" s="27">
        <v>3.4246575342465752E-2</v>
      </c>
      <c r="K2" s="117">
        <v>0.17579908675799086</v>
      </c>
      <c r="L2" s="27">
        <v>-4.7826086956521685E-2</v>
      </c>
      <c r="M2" s="27">
        <v>-0.15930902111324374</v>
      </c>
      <c r="O2" s="105" t="s">
        <v>1331</v>
      </c>
      <c r="P2" s="105" t="s">
        <v>304</v>
      </c>
      <c r="Q2" s="105" t="s">
        <v>464</v>
      </c>
      <c r="R2" s="105" t="s">
        <v>1128</v>
      </c>
      <c r="S2" s="105" t="s">
        <v>467</v>
      </c>
      <c r="T2" s="105" t="s">
        <v>1260</v>
      </c>
      <c r="U2" s="117">
        <v>0.21560846560846561</v>
      </c>
      <c r="V2" s="117">
        <v>5.1587301587301584E-2</v>
      </c>
      <c r="W2" s="117">
        <v>0.73280423280423279</v>
      </c>
      <c r="X2" s="27">
        <v>0</v>
      </c>
      <c r="Y2" s="117">
        <v>0.26719576719576721</v>
      </c>
      <c r="Z2" s="27">
        <v>1.4765100671140896E-2</v>
      </c>
      <c r="AA2" s="27">
        <v>-7.5794621026894826E-2</v>
      </c>
    </row>
    <row r="3" spans="1:27" x14ac:dyDescent="0.25">
      <c r="A3" s="105" t="s">
        <v>1331</v>
      </c>
      <c r="B3" s="105" t="s">
        <v>304</v>
      </c>
      <c r="C3" s="105" t="s">
        <v>545</v>
      </c>
      <c r="D3" s="105" t="s">
        <v>546</v>
      </c>
      <c r="E3" s="105" t="s">
        <v>543</v>
      </c>
      <c r="F3" s="105" t="s">
        <v>1250</v>
      </c>
      <c r="G3" s="117">
        <v>0.15404040404040403</v>
      </c>
      <c r="H3" s="117">
        <v>5.808080808080808E-2</v>
      </c>
      <c r="I3" s="117">
        <v>0.77020202020202022</v>
      </c>
      <c r="J3" s="27">
        <v>1.7676767676767676E-2</v>
      </c>
      <c r="K3" s="117">
        <v>0.2121212121212121</v>
      </c>
      <c r="L3" s="27">
        <v>1.538461538461533E-2</v>
      </c>
      <c r="M3" s="27">
        <v>-0.13913043478260867</v>
      </c>
      <c r="O3" s="105" t="s">
        <v>1331</v>
      </c>
      <c r="P3" s="105" t="s">
        <v>304</v>
      </c>
      <c r="Q3" s="105" t="s">
        <v>617</v>
      </c>
      <c r="R3" s="105" t="s">
        <v>1135</v>
      </c>
      <c r="S3" s="105" t="s">
        <v>620</v>
      </c>
      <c r="T3" s="105" t="s">
        <v>1312</v>
      </c>
      <c r="U3" s="117">
        <v>0.25951557093425603</v>
      </c>
      <c r="V3" s="117">
        <v>7.2664359861591699E-2</v>
      </c>
      <c r="W3" s="117">
        <v>0.66782006920415227</v>
      </c>
      <c r="X3" s="27">
        <v>0</v>
      </c>
      <c r="Y3" s="117">
        <v>0.33217993079584773</v>
      </c>
      <c r="Z3" s="27">
        <v>-4.3046357615894038E-2</v>
      </c>
      <c r="AA3" s="27">
        <v>-7.9617834394904441E-2</v>
      </c>
    </row>
    <row r="4" spans="1:27" x14ac:dyDescent="0.25">
      <c r="A4" s="105" t="s">
        <v>1331</v>
      </c>
      <c r="B4" s="105" t="s">
        <v>304</v>
      </c>
      <c r="C4" s="105" t="s">
        <v>545</v>
      </c>
      <c r="D4" s="105" t="s">
        <v>546</v>
      </c>
      <c r="E4" s="105" t="s">
        <v>554</v>
      </c>
      <c r="F4" s="105" t="s">
        <v>1274</v>
      </c>
      <c r="G4" s="117">
        <v>0.18264840182648401</v>
      </c>
      <c r="H4" s="117">
        <v>3.8812785388127852E-2</v>
      </c>
      <c r="I4" s="117">
        <v>0.73287671232876717</v>
      </c>
      <c r="J4" s="27">
        <v>4.5662100456621002E-2</v>
      </c>
      <c r="K4" s="117">
        <v>0.22146118721461186</v>
      </c>
      <c r="L4" s="27">
        <v>0.14360313315926887</v>
      </c>
      <c r="M4" s="27">
        <v>-8.7500000000000022E-2</v>
      </c>
      <c r="O4" s="105" t="s">
        <v>1331</v>
      </c>
      <c r="P4" s="105" t="s">
        <v>304</v>
      </c>
      <c r="Q4" s="105" t="s">
        <v>464</v>
      </c>
      <c r="R4" s="105" t="s">
        <v>1128</v>
      </c>
      <c r="S4" s="105" t="s">
        <v>462</v>
      </c>
      <c r="T4" s="105" t="s">
        <v>1134</v>
      </c>
      <c r="U4" s="117">
        <v>0.25259515570934254</v>
      </c>
      <c r="V4" s="117">
        <v>0.10380622837370242</v>
      </c>
      <c r="W4" s="117">
        <v>0.643598615916955</v>
      </c>
      <c r="X4" s="27">
        <v>0</v>
      </c>
      <c r="Y4" s="117">
        <v>0.35640138408304495</v>
      </c>
      <c r="Z4" s="27">
        <v>-9.1194968553459099E-2</v>
      </c>
      <c r="AA4" s="27">
        <v>-0.19944598337950137</v>
      </c>
    </row>
    <row r="5" spans="1:27" x14ac:dyDescent="0.25">
      <c r="A5" s="105" t="s">
        <v>1331</v>
      </c>
      <c r="B5" s="105" t="s">
        <v>304</v>
      </c>
      <c r="C5" s="105" t="s">
        <v>565</v>
      </c>
      <c r="D5" s="105" t="s">
        <v>1162</v>
      </c>
      <c r="E5" s="105" t="s">
        <v>583</v>
      </c>
      <c r="F5" s="105" t="s">
        <v>308</v>
      </c>
      <c r="G5" s="117">
        <v>0.16546762589928057</v>
      </c>
      <c r="H5" s="117">
        <v>7.4340527577937646E-2</v>
      </c>
      <c r="I5" s="117">
        <v>0.72422062350119909</v>
      </c>
      <c r="J5" s="27">
        <v>3.5971223021582732E-2</v>
      </c>
      <c r="K5" s="117">
        <v>0.23980815347721823</v>
      </c>
      <c r="L5" s="27">
        <v>1.4598540145985384E-2</v>
      </c>
      <c r="M5" s="27">
        <v>-2.5700934579439227E-2</v>
      </c>
      <c r="O5" s="105" t="s">
        <v>1331</v>
      </c>
      <c r="P5" s="105" t="s">
        <v>304</v>
      </c>
      <c r="Q5" s="105" t="s">
        <v>712</v>
      </c>
      <c r="R5" s="105" t="s">
        <v>1147</v>
      </c>
      <c r="S5" s="105" t="s">
        <v>721</v>
      </c>
      <c r="T5" s="105" t="s">
        <v>1258</v>
      </c>
      <c r="U5" s="117">
        <v>0.27164179104477609</v>
      </c>
      <c r="V5" s="117">
        <v>0.11343283582089553</v>
      </c>
      <c r="W5" s="117">
        <v>0.61492537313432838</v>
      </c>
      <c r="X5" s="27">
        <v>0</v>
      </c>
      <c r="Y5" s="117">
        <v>0.38507462686567162</v>
      </c>
      <c r="Z5" s="27">
        <v>0.12040133779264206</v>
      </c>
      <c r="AA5" s="27">
        <v>-5.8988764044943798E-2</v>
      </c>
    </row>
    <row r="6" spans="1:27" x14ac:dyDescent="0.25">
      <c r="A6" s="105" t="s">
        <v>1331</v>
      </c>
      <c r="B6" s="105" t="s">
        <v>304</v>
      </c>
      <c r="C6" s="105" t="s">
        <v>464</v>
      </c>
      <c r="D6" s="105" t="s">
        <v>1128</v>
      </c>
      <c r="E6" s="105" t="s">
        <v>470</v>
      </c>
      <c r="F6" s="105" t="s">
        <v>1283</v>
      </c>
      <c r="G6" s="117">
        <v>0.20973348783314022</v>
      </c>
      <c r="H6" s="117">
        <v>4.8667439165701043E-2</v>
      </c>
      <c r="I6" s="117">
        <v>0.7334878331402086</v>
      </c>
      <c r="J6" s="27">
        <v>8.1112398609501733E-3</v>
      </c>
      <c r="K6" s="117">
        <v>0.25840092699884126</v>
      </c>
      <c r="L6" s="27">
        <v>-2.3121387283236983E-3</v>
      </c>
      <c r="M6" s="27">
        <v>-9.8223615464994807E-2</v>
      </c>
      <c r="O6" s="105" t="s">
        <v>1331</v>
      </c>
      <c r="P6" s="105" t="s">
        <v>304</v>
      </c>
      <c r="Q6" s="105" t="s">
        <v>481</v>
      </c>
      <c r="R6" s="105" t="s">
        <v>482</v>
      </c>
      <c r="S6" s="105" t="s">
        <v>496</v>
      </c>
      <c r="T6" s="105" t="s">
        <v>1175</v>
      </c>
      <c r="U6" s="117">
        <v>0.23748668796592121</v>
      </c>
      <c r="V6" s="117">
        <v>0.16187433439829607</v>
      </c>
      <c r="W6" s="117">
        <v>0.60063897763578278</v>
      </c>
      <c r="X6" s="27">
        <v>0</v>
      </c>
      <c r="Y6" s="117">
        <v>0.39936102236421728</v>
      </c>
      <c r="Z6" s="27">
        <v>0.20076726342711004</v>
      </c>
      <c r="AA6" s="27">
        <v>0.10340775558166859</v>
      </c>
    </row>
    <row r="7" spans="1:27" x14ac:dyDescent="0.25">
      <c r="A7" s="105" t="s">
        <v>1331</v>
      </c>
      <c r="B7" s="105" t="s">
        <v>304</v>
      </c>
      <c r="C7" s="105" t="s">
        <v>591</v>
      </c>
      <c r="D7" s="105" t="s">
        <v>1157</v>
      </c>
      <c r="E7" s="105" t="s">
        <v>603</v>
      </c>
      <c r="F7" s="105" t="s">
        <v>1313</v>
      </c>
      <c r="G7" s="117">
        <v>0.20355731225296442</v>
      </c>
      <c r="H7" s="117">
        <v>6.3241106719367585E-2</v>
      </c>
      <c r="I7" s="117">
        <v>0.68972332015810278</v>
      </c>
      <c r="J7" s="27">
        <v>4.3478260869565216E-2</v>
      </c>
      <c r="K7" s="117">
        <v>0.26679841897233203</v>
      </c>
      <c r="L7" s="27">
        <v>9.0517241379310276E-2</v>
      </c>
      <c r="M7" s="27">
        <v>-5.9479553903345694E-2</v>
      </c>
      <c r="O7" s="105" t="s">
        <v>1331</v>
      </c>
      <c r="P7" s="105" t="s">
        <v>304</v>
      </c>
      <c r="Q7" s="105" t="s">
        <v>712</v>
      </c>
      <c r="R7" s="105" t="s">
        <v>1147</v>
      </c>
      <c r="S7" s="105" t="s">
        <v>727</v>
      </c>
      <c r="T7" s="105" t="s">
        <v>1222</v>
      </c>
      <c r="U7" s="117">
        <v>0.32765151515151514</v>
      </c>
      <c r="V7" s="117">
        <v>0.15435606060606061</v>
      </c>
      <c r="W7" s="117">
        <v>0.5179924242424242</v>
      </c>
      <c r="X7" s="27">
        <v>0</v>
      </c>
      <c r="Y7" s="117">
        <v>0.48200757575757575</v>
      </c>
      <c r="Z7" s="27">
        <v>-2.3126734505087843E-2</v>
      </c>
      <c r="AA7" s="27">
        <v>-6.2166962699822359E-2</v>
      </c>
    </row>
    <row r="8" spans="1:27" x14ac:dyDescent="0.25">
      <c r="A8" s="105" t="s">
        <v>1331</v>
      </c>
      <c r="B8" s="105" t="s">
        <v>304</v>
      </c>
      <c r="C8" s="105" t="s">
        <v>464</v>
      </c>
      <c r="D8" s="105" t="s">
        <v>1128</v>
      </c>
      <c r="E8" s="105" t="s">
        <v>467</v>
      </c>
      <c r="F8" s="105" t="s">
        <v>1260</v>
      </c>
      <c r="G8" s="117">
        <v>0.21560846560846561</v>
      </c>
      <c r="H8" s="117">
        <v>5.1587301587301584E-2</v>
      </c>
      <c r="I8" s="117">
        <v>0.73280423280423279</v>
      </c>
      <c r="J8" s="27">
        <v>0</v>
      </c>
      <c r="K8" s="117">
        <v>0.26719576719576721</v>
      </c>
      <c r="L8" s="27">
        <v>1.4765100671140896E-2</v>
      </c>
      <c r="M8" s="27">
        <v>-7.5794621026894826E-2</v>
      </c>
      <c r="O8" s="105" t="s">
        <v>1331</v>
      </c>
      <c r="P8" s="105" t="s">
        <v>304</v>
      </c>
      <c r="Q8" s="105" t="s">
        <v>565</v>
      </c>
      <c r="R8" s="105" t="s">
        <v>1162</v>
      </c>
      <c r="S8" s="105" t="s">
        <v>571</v>
      </c>
      <c r="T8" s="105" t="s">
        <v>1310</v>
      </c>
      <c r="U8" s="117">
        <v>0.4352078239608802</v>
      </c>
      <c r="V8" s="117">
        <v>0.11735941320293398</v>
      </c>
      <c r="W8" s="117">
        <v>0.44743276283618583</v>
      </c>
      <c r="X8" s="27">
        <v>0</v>
      </c>
      <c r="Y8" s="117">
        <v>0.55256723716381417</v>
      </c>
      <c r="Z8" s="27">
        <v>0.23939393939393949</v>
      </c>
      <c r="AA8" s="27">
        <v>7.3490813648293907E-2</v>
      </c>
    </row>
    <row r="9" spans="1:27" x14ac:dyDescent="0.25">
      <c r="A9" s="105" t="s">
        <v>1331</v>
      </c>
      <c r="B9" s="105" t="s">
        <v>304</v>
      </c>
      <c r="C9" s="105" t="s">
        <v>565</v>
      </c>
      <c r="D9" s="105" t="s">
        <v>1162</v>
      </c>
      <c r="E9" s="105" t="s">
        <v>586</v>
      </c>
      <c r="F9" s="105" t="s">
        <v>1289</v>
      </c>
      <c r="G9" s="117">
        <v>0.21778350515463918</v>
      </c>
      <c r="H9" s="117">
        <v>7.4742268041237112E-2</v>
      </c>
      <c r="I9" s="117">
        <v>0.6829896907216495</v>
      </c>
      <c r="J9" s="27">
        <v>2.4484536082474227E-2</v>
      </c>
      <c r="K9" s="117">
        <v>0.2925257731958763</v>
      </c>
      <c r="L9" s="27">
        <v>3.1914893617021267E-2</v>
      </c>
      <c r="M9" s="27">
        <v>-3.3623910336239127E-2</v>
      </c>
      <c r="O9" s="105" t="s">
        <v>1331</v>
      </c>
      <c r="P9" s="105" t="s">
        <v>304</v>
      </c>
      <c r="Q9" s="105" t="s">
        <v>1029</v>
      </c>
      <c r="R9" s="105" t="s">
        <v>1030</v>
      </c>
      <c r="S9" s="105" t="s">
        <v>1044</v>
      </c>
      <c r="T9" s="105" t="s">
        <v>21</v>
      </c>
      <c r="U9" s="117">
        <v>0.49841269841269842</v>
      </c>
      <c r="V9" s="117">
        <v>0.29206349206349208</v>
      </c>
      <c r="W9" s="117">
        <v>0.20952380952380953</v>
      </c>
      <c r="X9" s="27">
        <v>0</v>
      </c>
      <c r="Y9" s="117">
        <v>0.79047619047619055</v>
      </c>
      <c r="Z9" s="27">
        <v>-9.0909090909090939E-2</v>
      </c>
      <c r="AA9" s="27">
        <v>-0.19127086007702188</v>
      </c>
    </row>
    <row r="10" spans="1:27" x14ac:dyDescent="0.25">
      <c r="A10" s="105" t="s">
        <v>1331</v>
      </c>
      <c r="B10" s="105" t="s">
        <v>304</v>
      </c>
      <c r="C10" s="105" t="s">
        <v>617</v>
      </c>
      <c r="D10" s="105" t="s">
        <v>1135</v>
      </c>
      <c r="E10" s="105" t="s">
        <v>615</v>
      </c>
      <c r="F10" s="105" t="s">
        <v>318</v>
      </c>
      <c r="G10" s="117">
        <v>0.21246458923512748</v>
      </c>
      <c r="H10" s="117">
        <v>8.0736543909348438E-2</v>
      </c>
      <c r="I10" s="117">
        <v>0.67847025495750712</v>
      </c>
      <c r="J10" s="27">
        <v>2.8328611898016998E-2</v>
      </c>
      <c r="K10" s="117">
        <v>0.29320113314447593</v>
      </c>
      <c r="L10" s="27">
        <v>-7.0323488045006544E-3</v>
      </c>
      <c r="M10" s="27">
        <v>-9.3709884467265692E-2</v>
      </c>
      <c r="O10" s="105" t="s">
        <v>1331</v>
      </c>
      <c r="P10" s="105" t="s">
        <v>304</v>
      </c>
      <c r="Q10" s="105" t="s">
        <v>1029</v>
      </c>
      <c r="R10" s="105" t="s">
        <v>1030</v>
      </c>
      <c r="S10" s="105" t="s">
        <v>1047</v>
      </c>
      <c r="T10" s="105" t="s">
        <v>1264</v>
      </c>
      <c r="U10" s="117">
        <v>0.53830645161290325</v>
      </c>
      <c r="V10" s="117">
        <v>0.29838709677419356</v>
      </c>
      <c r="W10" s="117">
        <v>0.16330645161290322</v>
      </c>
      <c r="X10" s="27">
        <v>0</v>
      </c>
      <c r="Y10" s="117">
        <v>0.83669354838709675</v>
      </c>
      <c r="Z10" s="27">
        <v>1.6393442622950838E-2</v>
      </c>
      <c r="AA10" s="27">
        <v>-2.3622047244094446E-2</v>
      </c>
    </row>
    <row r="11" spans="1:27" x14ac:dyDescent="0.25">
      <c r="A11" s="105" t="s">
        <v>1331</v>
      </c>
      <c r="B11" s="105" t="s">
        <v>304</v>
      </c>
      <c r="C11" s="105" t="s">
        <v>712</v>
      </c>
      <c r="D11" s="105" t="s">
        <v>1147</v>
      </c>
      <c r="E11" s="105" t="s">
        <v>718</v>
      </c>
      <c r="F11" s="105" t="s">
        <v>1148</v>
      </c>
      <c r="G11" s="117">
        <v>0.21797004991680533</v>
      </c>
      <c r="H11" s="117">
        <v>8.8186356073211319E-2</v>
      </c>
      <c r="I11" s="117">
        <v>0.68718801996672207</v>
      </c>
      <c r="J11" s="27">
        <v>6.6555740432612314E-3</v>
      </c>
      <c r="K11" s="117">
        <v>0.30615640599001664</v>
      </c>
      <c r="L11" s="27">
        <v>1.1784511784511675E-2</v>
      </c>
      <c r="M11" s="27">
        <v>-8.1039755351681952E-2</v>
      </c>
      <c r="O11" s="105" t="s">
        <v>1331</v>
      </c>
      <c r="P11" s="105" t="s">
        <v>304</v>
      </c>
      <c r="Q11" s="105" t="s">
        <v>770</v>
      </c>
      <c r="R11" s="105" t="s">
        <v>771</v>
      </c>
      <c r="S11" s="105" t="s">
        <v>788</v>
      </c>
      <c r="T11" s="105" t="s">
        <v>1298</v>
      </c>
      <c r="U11" s="117">
        <v>0.35073068893528186</v>
      </c>
      <c r="V11" s="117">
        <v>0.1336116910229645</v>
      </c>
      <c r="W11" s="117">
        <v>0.51461377870563674</v>
      </c>
      <c r="X11" s="27">
        <v>1.0438413361169101E-3</v>
      </c>
      <c r="Y11" s="117">
        <v>0.48434237995824636</v>
      </c>
      <c r="Z11" s="27">
        <v>6.9196428571428603E-2</v>
      </c>
      <c r="AA11" s="27">
        <v>-9.021842355175691E-2</v>
      </c>
    </row>
    <row r="12" spans="1:27" x14ac:dyDescent="0.25">
      <c r="A12" s="105" t="s">
        <v>1331</v>
      </c>
      <c r="B12" s="105" t="s">
        <v>304</v>
      </c>
      <c r="C12" s="105" t="s">
        <v>464</v>
      </c>
      <c r="D12" s="105" t="s">
        <v>1128</v>
      </c>
      <c r="E12" s="105" t="s">
        <v>473</v>
      </c>
      <c r="F12" s="105" t="s">
        <v>1237</v>
      </c>
      <c r="G12" s="117">
        <v>0.23111782477341389</v>
      </c>
      <c r="H12" s="117">
        <v>8.1570996978851965E-2</v>
      </c>
      <c r="I12" s="117">
        <v>0.68429003021148038</v>
      </c>
      <c r="J12" s="27">
        <v>3.0211480362537764E-3</v>
      </c>
      <c r="K12" s="117">
        <v>0.31268882175226587</v>
      </c>
      <c r="L12" s="27">
        <v>6.7741935483870863E-2</v>
      </c>
      <c r="M12" s="27">
        <v>-1.7804154302670572E-2</v>
      </c>
      <c r="O12" s="105" t="s">
        <v>1331</v>
      </c>
      <c r="P12" s="105" t="s">
        <v>304</v>
      </c>
      <c r="Q12" s="105" t="s">
        <v>879</v>
      </c>
      <c r="R12" s="105" t="s">
        <v>1199</v>
      </c>
      <c r="S12" s="105" t="s">
        <v>888</v>
      </c>
      <c r="T12" s="105" t="s">
        <v>1206</v>
      </c>
      <c r="U12" s="117">
        <v>0.34718498659517427</v>
      </c>
      <c r="V12" s="117">
        <v>0.13404825737265416</v>
      </c>
      <c r="W12" s="117">
        <v>0.51742627345844505</v>
      </c>
      <c r="X12" s="27">
        <v>1.3404825737265416E-3</v>
      </c>
      <c r="Y12" s="117">
        <v>0.48123324396782841</v>
      </c>
      <c r="Z12" s="27">
        <v>-3.3678756476683946E-2</v>
      </c>
      <c r="AA12" s="27">
        <v>-0.12338425381903639</v>
      </c>
    </row>
    <row r="13" spans="1:27" x14ac:dyDescent="0.25">
      <c r="A13" s="105" t="s">
        <v>1331</v>
      </c>
      <c r="B13" s="105" t="s">
        <v>304</v>
      </c>
      <c r="C13" s="105" t="s">
        <v>545</v>
      </c>
      <c r="D13" s="105" t="s">
        <v>546</v>
      </c>
      <c r="E13" s="105" t="s">
        <v>551</v>
      </c>
      <c r="F13" s="105" t="s">
        <v>1297</v>
      </c>
      <c r="G13" s="117">
        <v>0.21542738012508686</v>
      </c>
      <c r="H13" s="117">
        <v>0.10006949270326616</v>
      </c>
      <c r="I13" s="117">
        <v>0.63933287004864492</v>
      </c>
      <c r="J13" s="27">
        <v>4.5170257123002086E-2</v>
      </c>
      <c r="K13" s="117">
        <v>0.31549687282835304</v>
      </c>
      <c r="L13" s="27">
        <v>1.3380281690140938E-2</v>
      </c>
      <c r="M13" s="27">
        <v>-5.3911900065746199E-2</v>
      </c>
      <c r="O13" s="105" t="s">
        <v>1331</v>
      </c>
      <c r="P13" s="105" t="s">
        <v>304</v>
      </c>
      <c r="Q13" s="105" t="s">
        <v>481</v>
      </c>
      <c r="R13" s="105" t="s">
        <v>482</v>
      </c>
      <c r="S13" s="105" t="s">
        <v>484</v>
      </c>
      <c r="T13" s="105" t="s">
        <v>1178</v>
      </c>
      <c r="U13" s="117">
        <v>0.28888888888888886</v>
      </c>
      <c r="V13" s="117">
        <v>6.8148148148148152E-2</v>
      </c>
      <c r="W13" s="117">
        <v>0.64148148148148143</v>
      </c>
      <c r="X13" s="27">
        <v>1.4814814814814814E-3</v>
      </c>
      <c r="Y13" s="117">
        <v>0.35703703703703704</v>
      </c>
      <c r="Z13" s="27">
        <v>0.12876254180602009</v>
      </c>
      <c r="AA13" s="27">
        <v>4.006163328197232E-2</v>
      </c>
    </row>
    <row r="14" spans="1:27" x14ac:dyDescent="0.25">
      <c r="A14" s="105" t="s">
        <v>1331</v>
      </c>
      <c r="B14" s="105" t="s">
        <v>304</v>
      </c>
      <c r="C14" s="105" t="s">
        <v>481</v>
      </c>
      <c r="D14" s="105" t="s">
        <v>482</v>
      </c>
      <c r="E14" s="105" t="s">
        <v>514</v>
      </c>
      <c r="F14" s="105" t="s">
        <v>1136</v>
      </c>
      <c r="G14" s="117">
        <v>0.20085929108485501</v>
      </c>
      <c r="H14" s="117">
        <v>0.13104189044038669</v>
      </c>
      <c r="I14" s="117">
        <v>0.66595059076262086</v>
      </c>
      <c r="J14" s="27">
        <v>2.1482277121374865E-3</v>
      </c>
      <c r="K14" s="117">
        <v>0.33190118152524173</v>
      </c>
      <c r="L14" s="27">
        <v>8.0046403712296987E-2</v>
      </c>
      <c r="M14" s="27">
        <v>-4.5128205128205146E-2</v>
      </c>
      <c r="O14" s="105" t="s">
        <v>1331</v>
      </c>
      <c r="P14" s="105" t="s">
        <v>304</v>
      </c>
      <c r="Q14" s="105" t="s">
        <v>634</v>
      </c>
      <c r="R14" s="105" t="s">
        <v>635</v>
      </c>
      <c r="S14" s="105" t="s">
        <v>649</v>
      </c>
      <c r="T14" s="105" t="s">
        <v>1184</v>
      </c>
      <c r="U14" s="117">
        <v>0.5188536953242836</v>
      </c>
      <c r="V14" s="117">
        <v>0.13273001508295626</v>
      </c>
      <c r="W14" s="117">
        <v>0.34690799396681749</v>
      </c>
      <c r="X14" s="27">
        <v>1.5082956259426848E-3</v>
      </c>
      <c r="Y14" s="117">
        <v>0.65158371040723984</v>
      </c>
      <c r="Z14" s="27">
        <v>8.1566068515497525E-2</v>
      </c>
      <c r="AA14" s="27">
        <v>-2.0679468242245203E-2</v>
      </c>
    </row>
    <row r="15" spans="1:27" x14ac:dyDescent="0.25">
      <c r="A15" s="105" t="s">
        <v>1331</v>
      </c>
      <c r="B15" s="105" t="s">
        <v>304</v>
      </c>
      <c r="C15" s="105" t="s">
        <v>617</v>
      </c>
      <c r="D15" s="105" t="s">
        <v>1135</v>
      </c>
      <c r="E15" s="105" t="s">
        <v>620</v>
      </c>
      <c r="F15" s="105" t="s">
        <v>1312</v>
      </c>
      <c r="G15" s="117">
        <v>0.25951557093425603</v>
      </c>
      <c r="H15" s="117">
        <v>7.2664359861591699E-2</v>
      </c>
      <c r="I15" s="117">
        <v>0.66782006920415227</v>
      </c>
      <c r="J15" s="27">
        <v>0</v>
      </c>
      <c r="K15" s="117">
        <v>0.33217993079584773</v>
      </c>
      <c r="L15" s="27">
        <v>-4.3046357615894038E-2</v>
      </c>
      <c r="M15" s="27">
        <v>-7.9617834394904441E-2</v>
      </c>
      <c r="O15" s="105" t="s">
        <v>1331</v>
      </c>
      <c r="P15" s="105" t="s">
        <v>304</v>
      </c>
      <c r="Q15" s="105" t="s">
        <v>481</v>
      </c>
      <c r="R15" s="105" t="s">
        <v>482</v>
      </c>
      <c r="S15" s="105" t="s">
        <v>514</v>
      </c>
      <c r="T15" s="105" t="s">
        <v>1136</v>
      </c>
      <c r="U15" s="117">
        <v>0.20085929108485501</v>
      </c>
      <c r="V15" s="117">
        <v>0.13104189044038669</v>
      </c>
      <c r="W15" s="117">
        <v>0.66595059076262086</v>
      </c>
      <c r="X15" s="27">
        <v>2.1482277121374865E-3</v>
      </c>
      <c r="Y15" s="117">
        <v>0.33190118152524173</v>
      </c>
      <c r="Z15" s="27">
        <v>8.0046403712296987E-2</v>
      </c>
      <c r="AA15" s="27">
        <v>-4.5128205128205146E-2</v>
      </c>
    </row>
    <row r="16" spans="1:27" x14ac:dyDescent="0.25">
      <c r="A16" s="105" t="s">
        <v>1331</v>
      </c>
      <c r="B16" s="105" t="s">
        <v>304</v>
      </c>
      <c r="C16" s="105" t="s">
        <v>689</v>
      </c>
      <c r="D16" s="105" t="s">
        <v>1138</v>
      </c>
      <c r="E16" s="105" t="s">
        <v>695</v>
      </c>
      <c r="F16" s="105" t="s">
        <v>310</v>
      </c>
      <c r="G16" s="117">
        <v>0.22247706422018348</v>
      </c>
      <c r="H16" s="117">
        <v>0.11467889908256881</v>
      </c>
      <c r="I16" s="117">
        <v>0.62958715596330272</v>
      </c>
      <c r="J16" s="27">
        <v>3.3256880733944956E-2</v>
      </c>
      <c r="K16" s="117">
        <v>0.33715596330275233</v>
      </c>
      <c r="L16" s="27">
        <v>-9.2611862643080078E-2</v>
      </c>
      <c r="M16" s="27">
        <v>-0.1417322834645669</v>
      </c>
      <c r="O16" s="105" t="s">
        <v>1331</v>
      </c>
      <c r="P16" s="105" t="s">
        <v>304</v>
      </c>
      <c r="Q16" s="105" t="s">
        <v>565</v>
      </c>
      <c r="R16" s="105" t="s">
        <v>1162</v>
      </c>
      <c r="S16" s="105" t="s">
        <v>574</v>
      </c>
      <c r="T16" s="105" t="s">
        <v>1308</v>
      </c>
      <c r="U16" s="117">
        <v>0.29515418502202645</v>
      </c>
      <c r="V16" s="117">
        <v>0.1277533039647577</v>
      </c>
      <c r="W16" s="117">
        <v>0.57488986784140972</v>
      </c>
      <c r="X16" s="27">
        <v>2.2026431718061676E-3</v>
      </c>
      <c r="Y16" s="117">
        <v>0.42290748898678415</v>
      </c>
      <c r="Z16" s="27">
        <v>-4.2194092827004259E-2</v>
      </c>
      <c r="AA16" s="27">
        <v>-0.16849816849816845</v>
      </c>
    </row>
    <row r="17" spans="1:27" x14ac:dyDescent="0.25">
      <c r="A17" s="105" t="s">
        <v>1331</v>
      </c>
      <c r="B17" s="105" t="s">
        <v>304</v>
      </c>
      <c r="C17" s="105" t="s">
        <v>545</v>
      </c>
      <c r="D17" s="105" t="s">
        <v>546</v>
      </c>
      <c r="E17" s="105" t="s">
        <v>557</v>
      </c>
      <c r="F17" s="105" t="s">
        <v>1173</v>
      </c>
      <c r="G17" s="117">
        <v>0.32014388489208634</v>
      </c>
      <c r="H17" s="117">
        <v>1.7985611510791366E-2</v>
      </c>
      <c r="I17" s="117">
        <v>0.64388489208633093</v>
      </c>
      <c r="J17" s="27">
        <v>1.7985611510791366E-2</v>
      </c>
      <c r="K17" s="117">
        <v>0.33812949640287771</v>
      </c>
      <c r="L17" s="27">
        <v>0.18803418803418803</v>
      </c>
      <c r="M17" s="27">
        <v>-3.5842293906810374E-3</v>
      </c>
      <c r="O17" s="105" t="s">
        <v>1331</v>
      </c>
      <c r="P17" s="105" t="s">
        <v>304</v>
      </c>
      <c r="Q17" s="105" t="s">
        <v>770</v>
      </c>
      <c r="R17" s="105" t="s">
        <v>771</v>
      </c>
      <c r="S17" s="105" t="s">
        <v>776</v>
      </c>
      <c r="T17" s="105" t="s">
        <v>357</v>
      </c>
      <c r="U17" s="117">
        <v>0.32208293153326906</v>
      </c>
      <c r="V17" s="117">
        <v>0.15911282545805208</v>
      </c>
      <c r="W17" s="117">
        <v>0.51591128254580521</v>
      </c>
      <c r="X17" s="27">
        <v>2.8929604628736743E-3</v>
      </c>
      <c r="Y17" s="117">
        <v>0.48119575699132111</v>
      </c>
      <c r="Z17" s="27">
        <v>-3.1746031746031744E-2</v>
      </c>
      <c r="AA17" s="27">
        <v>-5.812897366030878E-2</v>
      </c>
    </row>
    <row r="18" spans="1:27" x14ac:dyDescent="0.25">
      <c r="A18" s="105" t="s">
        <v>1331</v>
      </c>
      <c r="B18" s="105" t="s">
        <v>304</v>
      </c>
      <c r="C18" s="105" t="s">
        <v>565</v>
      </c>
      <c r="D18" s="105" t="s">
        <v>1162</v>
      </c>
      <c r="E18" s="105" t="s">
        <v>580</v>
      </c>
      <c r="F18" s="105" t="s">
        <v>1261</v>
      </c>
      <c r="G18" s="117">
        <v>0.26845637583892618</v>
      </c>
      <c r="H18" s="117">
        <v>6.9798657718120799E-2</v>
      </c>
      <c r="I18" s="117">
        <v>0.65503355704697985</v>
      </c>
      <c r="J18" s="27">
        <v>6.7114093959731542E-3</v>
      </c>
      <c r="K18" s="117">
        <v>0.338255033557047</v>
      </c>
      <c r="L18" s="27">
        <v>1.4986376021798309E-2</v>
      </c>
      <c r="M18" s="27">
        <v>-9.1463414634146312E-2</v>
      </c>
      <c r="O18" s="105" t="s">
        <v>1331</v>
      </c>
      <c r="P18" s="105" t="s">
        <v>304</v>
      </c>
      <c r="Q18" s="105" t="s">
        <v>634</v>
      </c>
      <c r="R18" s="105" t="s">
        <v>635</v>
      </c>
      <c r="S18" s="105" t="s">
        <v>643</v>
      </c>
      <c r="T18" s="105" t="s">
        <v>1304</v>
      </c>
      <c r="U18" s="117">
        <v>0.32282282282282282</v>
      </c>
      <c r="V18" s="117">
        <v>0.1006006006006006</v>
      </c>
      <c r="W18" s="117">
        <v>0.57357357357357353</v>
      </c>
      <c r="X18" s="27">
        <v>3.003003003003003E-3</v>
      </c>
      <c r="Y18" s="117">
        <v>0.42342342342342343</v>
      </c>
      <c r="Z18" s="27">
        <v>3.9001560062402518E-2</v>
      </c>
      <c r="AA18" s="27">
        <v>-0.11788079470198676</v>
      </c>
    </row>
    <row r="19" spans="1:27" x14ac:dyDescent="0.25">
      <c r="A19" s="105" t="s">
        <v>1331</v>
      </c>
      <c r="B19" s="105" t="s">
        <v>304</v>
      </c>
      <c r="C19" s="105" t="s">
        <v>519</v>
      </c>
      <c r="D19" s="105" t="s">
        <v>520</v>
      </c>
      <c r="E19" s="105" t="s">
        <v>540</v>
      </c>
      <c r="F19" s="105" t="s">
        <v>1142</v>
      </c>
      <c r="G19" s="117">
        <v>0.24363636363636362</v>
      </c>
      <c r="H19" s="117">
        <v>0.10181818181818182</v>
      </c>
      <c r="I19" s="117">
        <v>0.63272727272727269</v>
      </c>
      <c r="J19" s="27">
        <v>2.181818181818182E-2</v>
      </c>
      <c r="K19" s="117">
        <v>0.34545454545454546</v>
      </c>
      <c r="L19" s="27">
        <v>0.10441767068273089</v>
      </c>
      <c r="M19" s="27">
        <v>-0.13522012578616349</v>
      </c>
      <c r="O19" s="105" t="s">
        <v>1331</v>
      </c>
      <c r="P19" s="105" t="s">
        <v>304</v>
      </c>
      <c r="Q19" s="105" t="s">
        <v>464</v>
      </c>
      <c r="R19" s="105" t="s">
        <v>1128</v>
      </c>
      <c r="S19" s="105" t="s">
        <v>473</v>
      </c>
      <c r="T19" s="105" t="s">
        <v>1237</v>
      </c>
      <c r="U19" s="117">
        <v>0.23111782477341389</v>
      </c>
      <c r="V19" s="117">
        <v>8.1570996978851965E-2</v>
      </c>
      <c r="W19" s="117">
        <v>0.68429003021148038</v>
      </c>
      <c r="X19" s="27">
        <v>3.0211480362537764E-3</v>
      </c>
      <c r="Y19" s="117">
        <v>0.31268882175226587</v>
      </c>
      <c r="Z19" s="27">
        <v>6.7741935483870863E-2</v>
      </c>
      <c r="AA19" s="27">
        <v>-1.7804154302670572E-2</v>
      </c>
    </row>
    <row r="20" spans="1:27" x14ac:dyDescent="0.25">
      <c r="A20" s="105" t="s">
        <v>1331</v>
      </c>
      <c r="B20" s="105" t="s">
        <v>304</v>
      </c>
      <c r="C20" s="105" t="s">
        <v>839</v>
      </c>
      <c r="D20" s="105" t="s">
        <v>1150</v>
      </c>
      <c r="E20" s="105" t="s">
        <v>860</v>
      </c>
      <c r="F20" s="105" t="s">
        <v>1309</v>
      </c>
      <c r="G20" s="117">
        <v>0.24029574861367836</v>
      </c>
      <c r="H20" s="117">
        <v>0.10720887245841035</v>
      </c>
      <c r="I20" s="117">
        <v>0.61922365988909422</v>
      </c>
      <c r="J20" s="27">
        <v>3.3271719038817003E-2</v>
      </c>
      <c r="K20" s="117">
        <v>0.34750462107208868</v>
      </c>
      <c r="L20" s="27">
        <v>4.6421663442939964E-2</v>
      </c>
      <c r="M20" s="27">
        <v>-7.5213675213675169E-2</v>
      </c>
      <c r="O20" s="105" t="s">
        <v>1331</v>
      </c>
      <c r="P20" s="105" t="s">
        <v>304</v>
      </c>
      <c r="Q20" s="105" t="s">
        <v>1000</v>
      </c>
      <c r="R20" s="105" t="s">
        <v>1001</v>
      </c>
      <c r="S20" s="105" t="s">
        <v>1006</v>
      </c>
      <c r="T20" s="105" t="s">
        <v>338</v>
      </c>
      <c r="U20" s="117">
        <v>0.33641975308641975</v>
      </c>
      <c r="V20" s="117">
        <v>0.11419753086419752</v>
      </c>
      <c r="W20" s="117">
        <v>0.54629629629629628</v>
      </c>
      <c r="X20" s="27">
        <v>3.0864197530864196E-3</v>
      </c>
      <c r="Y20" s="117">
        <v>0.45061728395061729</v>
      </c>
      <c r="Z20" s="27">
        <v>1.8867924528301883E-2</v>
      </c>
      <c r="AA20" s="27">
        <v>-6.6282420749279591E-2</v>
      </c>
    </row>
    <row r="21" spans="1:27" x14ac:dyDescent="0.25">
      <c r="A21" s="105" t="s">
        <v>1331</v>
      </c>
      <c r="B21" s="105" t="s">
        <v>304</v>
      </c>
      <c r="C21" s="105" t="s">
        <v>634</v>
      </c>
      <c r="D21" s="105" t="s">
        <v>635</v>
      </c>
      <c r="E21" s="105" t="s">
        <v>661</v>
      </c>
      <c r="F21" s="105" t="s">
        <v>1129</v>
      </c>
      <c r="G21" s="117">
        <v>0.26381461675579321</v>
      </c>
      <c r="H21" s="117">
        <v>8.4670231729055259E-2</v>
      </c>
      <c r="I21" s="117">
        <v>0.64438502673796794</v>
      </c>
      <c r="J21" s="27">
        <v>7.1301247771836003E-3</v>
      </c>
      <c r="K21" s="117">
        <v>0.34848484848484845</v>
      </c>
      <c r="L21" s="27">
        <v>0.13677811550151975</v>
      </c>
      <c r="M21" s="27">
        <v>1.8148820326678861E-2</v>
      </c>
      <c r="O21" s="105" t="s">
        <v>1331</v>
      </c>
      <c r="P21" s="105" t="s">
        <v>304</v>
      </c>
      <c r="Q21" s="105" t="s">
        <v>770</v>
      </c>
      <c r="R21" s="105" t="s">
        <v>771</v>
      </c>
      <c r="S21" s="105" t="s">
        <v>779</v>
      </c>
      <c r="T21" s="105" t="s">
        <v>1174</v>
      </c>
      <c r="U21" s="117">
        <v>0.35416666666666669</v>
      </c>
      <c r="V21" s="117">
        <v>0.12719298245614036</v>
      </c>
      <c r="W21" s="117">
        <v>0.51535087719298245</v>
      </c>
      <c r="X21" s="27">
        <v>3.2894736842105261E-3</v>
      </c>
      <c r="Y21" s="117">
        <v>0.48135964912280704</v>
      </c>
      <c r="Z21" s="27">
        <v>4.9482163406214141E-2</v>
      </c>
      <c r="AA21" s="27">
        <v>-5.7851239669421517E-2</v>
      </c>
    </row>
    <row r="22" spans="1:27" x14ac:dyDescent="0.25">
      <c r="A22" s="105" t="s">
        <v>1331</v>
      </c>
      <c r="B22" s="105" t="s">
        <v>304</v>
      </c>
      <c r="C22" s="105" t="s">
        <v>689</v>
      </c>
      <c r="D22" s="105" t="s">
        <v>1138</v>
      </c>
      <c r="E22" s="105" t="s">
        <v>704</v>
      </c>
      <c r="F22" s="105" t="s">
        <v>1154</v>
      </c>
      <c r="G22" s="117">
        <v>0.21549893842887474</v>
      </c>
      <c r="H22" s="117">
        <v>0.13375796178343949</v>
      </c>
      <c r="I22" s="117">
        <v>0.63375796178343946</v>
      </c>
      <c r="J22" s="27">
        <v>1.6985138004246284E-2</v>
      </c>
      <c r="K22" s="117">
        <v>0.34925690021231426</v>
      </c>
      <c r="L22" s="27">
        <v>1.0729613733905685E-2</v>
      </c>
      <c r="M22" s="27">
        <v>-3.5823950870010224E-2</v>
      </c>
      <c r="O22" s="105" t="s">
        <v>1331</v>
      </c>
      <c r="P22" s="105" t="s">
        <v>304</v>
      </c>
      <c r="Q22" s="105" t="s">
        <v>464</v>
      </c>
      <c r="R22" s="105" t="s">
        <v>1128</v>
      </c>
      <c r="S22" s="105" t="s">
        <v>476</v>
      </c>
      <c r="T22" s="105" t="s">
        <v>319</v>
      </c>
      <c r="U22" s="117">
        <v>0.18261826182618263</v>
      </c>
      <c r="V22" s="117">
        <v>0.735973597359736</v>
      </c>
      <c r="W22" s="117">
        <v>7.8107810781078105E-2</v>
      </c>
      <c r="X22" s="27">
        <v>3.3003300330033004E-3</v>
      </c>
      <c r="Y22" s="117">
        <v>0.91859185918591857</v>
      </c>
      <c r="Z22" s="27">
        <v>5.2083333333333259E-2</v>
      </c>
      <c r="AA22" s="27">
        <v>-7.1501532175689442E-2</v>
      </c>
    </row>
    <row r="23" spans="1:27" x14ac:dyDescent="0.25">
      <c r="A23" s="105" t="s">
        <v>1331</v>
      </c>
      <c r="B23" s="105" t="s">
        <v>304</v>
      </c>
      <c r="C23" s="105" t="s">
        <v>816</v>
      </c>
      <c r="D23" s="105" t="s">
        <v>1186</v>
      </c>
      <c r="E23" s="105" t="s">
        <v>822</v>
      </c>
      <c r="F23" s="105" t="s">
        <v>1257</v>
      </c>
      <c r="G23" s="117">
        <v>0.27521367521367524</v>
      </c>
      <c r="H23" s="117">
        <v>7.8632478632478631E-2</v>
      </c>
      <c r="I23" s="117">
        <v>0.62051282051282053</v>
      </c>
      <c r="J23" s="27">
        <v>2.564102564102564E-2</v>
      </c>
      <c r="K23" s="117">
        <v>0.35384615384615387</v>
      </c>
      <c r="L23" s="27">
        <v>1.712328767123239E-3</v>
      </c>
      <c r="M23" s="27">
        <v>-6.995230524642293E-2</v>
      </c>
      <c r="O23" s="105" t="s">
        <v>1331</v>
      </c>
      <c r="P23" s="105" t="s">
        <v>304</v>
      </c>
      <c r="Q23" s="105" t="s">
        <v>666</v>
      </c>
      <c r="R23" s="105" t="s">
        <v>1132</v>
      </c>
      <c r="S23" s="105" t="s">
        <v>669</v>
      </c>
      <c r="T23" s="105" t="s">
        <v>1238</v>
      </c>
      <c r="U23" s="117">
        <v>0.40780911062906722</v>
      </c>
      <c r="V23" s="117">
        <v>0.11713665943600868</v>
      </c>
      <c r="W23" s="117">
        <v>0.47071583514099785</v>
      </c>
      <c r="X23" s="27">
        <v>4.3383947939262474E-3</v>
      </c>
      <c r="Y23" s="117">
        <v>0.52494577006507592</v>
      </c>
      <c r="Z23" s="27">
        <v>-1.0729613733905574E-2</v>
      </c>
      <c r="AA23" s="27">
        <v>-5.5327868852458995E-2</v>
      </c>
    </row>
    <row r="24" spans="1:27" x14ac:dyDescent="0.25">
      <c r="A24" s="105" t="s">
        <v>1331</v>
      </c>
      <c r="B24" s="105" t="s">
        <v>304</v>
      </c>
      <c r="C24" s="105" t="s">
        <v>770</v>
      </c>
      <c r="D24" s="105" t="s">
        <v>771</v>
      </c>
      <c r="E24" s="105" t="s">
        <v>773</v>
      </c>
      <c r="F24" s="105" t="s">
        <v>1232</v>
      </c>
      <c r="G24" s="117">
        <v>0.25116279069767444</v>
      </c>
      <c r="H24" s="117">
        <v>0.10465116279069768</v>
      </c>
      <c r="I24" s="117">
        <v>0.63720930232558137</v>
      </c>
      <c r="J24" s="27">
        <v>6.9767441860465115E-3</v>
      </c>
      <c r="K24" s="117">
        <v>0.35581395348837214</v>
      </c>
      <c r="L24" s="27">
        <v>0.2078651685393258</v>
      </c>
      <c r="M24" s="27">
        <v>-4.656319290465627E-2</v>
      </c>
      <c r="O24" s="105" t="s">
        <v>1331</v>
      </c>
      <c r="P24" s="105" t="s">
        <v>304</v>
      </c>
      <c r="Q24" s="105" t="s">
        <v>839</v>
      </c>
      <c r="R24" s="105" t="s">
        <v>1150</v>
      </c>
      <c r="S24" s="105" t="s">
        <v>848</v>
      </c>
      <c r="T24" s="105" t="s">
        <v>1299</v>
      </c>
      <c r="U24" s="117">
        <v>0.33090379008746357</v>
      </c>
      <c r="V24" s="117">
        <v>0.11370262390670553</v>
      </c>
      <c r="W24" s="117">
        <v>0.55102040816326525</v>
      </c>
      <c r="X24" s="27">
        <v>4.3731778425655978E-3</v>
      </c>
      <c r="Y24" s="117">
        <v>0.44460641399416911</v>
      </c>
      <c r="Z24" s="27">
        <v>-2.9069767441860517E-3</v>
      </c>
      <c r="AA24" s="27">
        <v>-9.3791281373844071E-2</v>
      </c>
    </row>
    <row r="25" spans="1:27" x14ac:dyDescent="0.25">
      <c r="A25" s="105" t="s">
        <v>1331</v>
      </c>
      <c r="B25" s="105" t="s">
        <v>304</v>
      </c>
      <c r="C25" s="105" t="s">
        <v>464</v>
      </c>
      <c r="D25" s="105" t="s">
        <v>1128</v>
      </c>
      <c r="E25" s="105" t="s">
        <v>462</v>
      </c>
      <c r="F25" s="105" t="s">
        <v>1134</v>
      </c>
      <c r="G25" s="117">
        <v>0.25259515570934254</v>
      </c>
      <c r="H25" s="117">
        <v>0.10380622837370242</v>
      </c>
      <c r="I25" s="117">
        <v>0.643598615916955</v>
      </c>
      <c r="J25" s="27">
        <v>0</v>
      </c>
      <c r="K25" s="117">
        <v>0.35640138408304495</v>
      </c>
      <c r="L25" s="27">
        <v>-9.1194968553459099E-2</v>
      </c>
      <c r="M25" s="27">
        <v>-0.19944598337950137</v>
      </c>
      <c r="O25" s="105" t="s">
        <v>1331</v>
      </c>
      <c r="P25" s="105" t="s">
        <v>304</v>
      </c>
      <c r="Q25" s="105" t="s">
        <v>770</v>
      </c>
      <c r="R25" s="105" t="s">
        <v>771</v>
      </c>
      <c r="S25" s="105" t="s">
        <v>782</v>
      </c>
      <c r="T25" s="105" t="s">
        <v>1231</v>
      </c>
      <c r="U25" s="117">
        <v>0.31164901664145234</v>
      </c>
      <c r="V25" s="117">
        <v>0.12859304084720122</v>
      </c>
      <c r="W25" s="117">
        <v>0.55521936459909227</v>
      </c>
      <c r="X25" s="27">
        <v>4.5385779122541605E-3</v>
      </c>
      <c r="Y25" s="117">
        <v>0.44024205748865353</v>
      </c>
      <c r="Z25" s="27">
        <v>0.18246869409660116</v>
      </c>
      <c r="AA25" s="27">
        <v>8.0065359477124121E-2</v>
      </c>
    </row>
    <row r="26" spans="1:27" x14ac:dyDescent="0.25">
      <c r="A26" s="105" t="s">
        <v>1331</v>
      </c>
      <c r="B26" s="105" t="s">
        <v>304</v>
      </c>
      <c r="C26" s="105" t="s">
        <v>481</v>
      </c>
      <c r="D26" s="105" t="s">
        <v>482</v>
      </c>
      <c r="E26" s="105" t="s">
        <v>484</v>
      </c>
      <c r="F26" s="105" t="s">
        <v>1178</v>
      </c>
      <c r="G26" s="117">
        <v>0.28888888888888886</v>
      </c>
      <c r="H26" s="117">
        <v>6.8148148148148152E-2</v>
      </c>
      <c r="I26" s="117">
        <v>0.64148148148148143</v>
      </c>
      <c r="J26" s="27">
        <v>1.4814814814814814E-3</v>
      </c>
      <c r="K26" s="117">
        <v>0.35703703703703704</v>
      </c>
      <c r="L26" s="27">
        <v>0.12876254180602009</v>
      </c>
      <c r="M26" s="27">
        <v>4.006163328197232E-2</v>
      </c>
      <c r="O26" s="105" t="s">
        <v>1331</v>
      </c>
      <c r="P26" s="105" t="s">
        <v>304</v>
      </c>
      <c r="Q26" s="105" t="s">
        <v>712</v>
      </c>
      <c r="R26" s="105" t="s">
        <v>1147</v>
      </c>
      <c r="S26" s="105" t="s">
        <v>718</v>
      </c>
      <c r="T26" s="105" t="s">
        <v>1148</v>
      </c>
      <c r="U26" s="117">
        <v>0.21797004991680533</v>
      </c>
      <c r="V26" s="117">
        <v>8.8186356073211319E-2</v>
      </c>
      <c r="W26" s="117">
        <v>0.68718801996672207</v>
      </c>
      <c r="X26" s="27">
        <v>6.6555740432612314E-3</v>
      </c>
      <c r="Y26" s="117">
        <v>0.30615640599001664</v>
      </c>
      <c r="Z26" s="27">
        <v>1.1784511784511675E-2</v>
      </c>
      <c r="AA26" s="27">
        <v>-8.1039755351681952E-2</v>
      </c>
    </row>
    <row r="27" spans="1:27" x14ac:dyDescent="0.25">
      <c r="A27" s="105" t="s">
        <v>1331</v>
      </c>
      <c r="B27" s="105" t="s">
        <v>304</v>
      </c>
      <c r="C27" s="105" t="s">
        <v>444</v>
      </c>
      <c r="D27" s="105" t="s">
        <v>1130</v>
      </c>
      <c r="E27" s="105" t="s">
        <v>450</v>
      </c>
      <c r="F27" s="105" t="s">
        <v>1131</v>
      </c>
      <c r="G27" s="117">
        <v>0.2651006711409396</v>
      </c>
      <c r="H27" s="117">
        <v>9.3959731543624164E-2</v>
      </c>
      <c r="I27" s="117">
        <v>0.61409395973154357</v>
      </c>
      <c r="J27" s="27">
        <v>2.6845637583892617E-2</v>
      </c>
      <c r="K27" s="117">
        <v>0.35906040268456374</v>
      </c>
      <c r="L27" s="27">
        <v>2.405498281786933E-2</v>
      </c>
      <c r="M27" s="27">
        <v>-8.3076923076923048E-2</v>
      </c>
      <c r="O27" s="105" t="s">
        <v>1331</v>
      </c>
      <c r="P27" s="105" t="s">
        <v>304</v>
      </c>
      <c r="Q27" s="105" t="s">
        <v>565</v>
      </c>
      <c r="R27" s="105" t="s">
        <v>1162</v>
      </c>
      <c r="S27" s="105" t="s">
        <v>577</v>
      </c>
      <c r="T27" s="105" t="s">
        <v>1276</v>
      </c>
      <c r="U27" s="117">
        <v>0.2608695652173913</v>
      </c>
      <c r="V27" s="117">
        <v>0.10535117056856187</v>
      </c>
      <c r="W27" s="117">
        <v>0.62709030100334451</v>
      </c>
      <c r="X27" s="27">
        <v>6.688963210702341E-3</v>
      </c>
      <c r="Y27" s="117">
        <v>0.36622073578595316</v>
      </c>
      <c r="Z27" s="27">
        <v>0.14559386973180066</v>
      </c>
      <c r="AA27" s="27">
        <v>-3.8585209003215382E-2</v>
      </c>
    </row>
    <row r="28" spans="1:27" x14ac:dyDescent="0.25">
      <c r="A28" s="105" t="s">
        <v>1331</v>
      </c>
      <c r="B28" s="105" t="s">
        <v>304</v>
      </c>
      <c r="C28" s="105" t="s">
        <v>565</v>
      </c>
      <c r="D28" s="105" t="s">
        <v>1162</v>
      </c>
      <c r="E28" s="105" t="s">
        <v>568</v>
      </c>
      <c r="F28" s="105" t="s">
        <v>324</v>
      </c>
      <c r="G28" s="117">
        <v>0.28830313014827019</v>
      </c>
      <c r="H28" s="117">
        <v>7.4135090609555185E-2</v>
      </c>
      <c r="I28" s="117">
        <v>0.61614497528830314</v>
      </c>
      <c r="J28" s="27">
        <v>2.1416803953871501E-2</v>
      </c>
      <c r="K28" s="117">
        <v>0.36243822075782539</v>
      </c>
      <c r="L28" s="27">
        <v>8.0071174377224219E-2</v>
      </c>
      <c r="M28" s="27">
        <v>-1.7799352750809017E-2</v>
      </c>
      <c r="O28" s="105" t="s">
        <v>1331</v>
      </c>
      <c r="P28" s="105" t="s">
        <v>304</v>
      </c>
      <c r="Q28" s="105" t="s">
        <v>565</v>
      </c>
      <c r="R28" s="105" t="s">
        <v>1162</v>
      </c>
      <c r="S28" s="105" t="s">
        <v>580</v>
      </c>
      <c r="T28" s="105" t="s">
        <v>1261</v>
      </c>
      <c r="U28" s="117">
        <v>0.26845637583892618</v>
      </c>
      <c r="V28" s="117">
        <v>6.9798657718120799E-2</v>
      </c>
      <c r="W28" s="117">
        <v>0.65503355704697985</v>
      </c>
      <c r="X28" s="27">
        <v>6.7114093959731542E-3</v>
      </c>
      <c r="Y28" s="117">
        <v>0.338255033557047</v>
      </c>
      <c r="Z28" s="27">
        <v>1.4986376021798309E-2</v>
      </c>
      <c r="AA28" s="27">
        <v>-9.1463414634146312E-2</v>
      </c>
    </row>
    <row r="29" spans="1:27" x14ac:dyDescent="0.25">
      <c r="A29" s="105" t="s">
        <v>1331</v>
      </c>
      <c r="B29" s="105" t="s">
        <v>304</v>
      </c>
      <c r="C29" s="105" t="s">
        <v>565</v>
      </c>
      <c r="D29" s="105" t="s">
        <v>1162</v>
      </c>
      <c r="E29" s="105" t="s">
        <v>577</v>
      </c>
      <c r="F29" s="105" t="s">
        <v>1276</v>
      </c>
      <c r="G29" s="117">
        <v>0.2608695652173913</v>
      </c>
      <c r="H29" s="117">
        <v>0.10535117056856187</v>
      </c>
      <c r="I29" s="117">
        <v>0.62709030100334451</v>
      </c>
      <c r="J29" s="27">
        <v>6.688963210702341E-3</v>
      </c>
      <c r="K29" s="117">
        <v>0.36622073578595316</v>
      </c>
      <c r="L29" s="27">
        <v>0.14559386973180066</v>
      </c>
      <c r="M29" s="27">
        <v>-3.8585209003215382E-2</v>
      </c>
      <c r="O29" s="105" t="s">
        <v>1331</v>
      </c>
      <c r="P29" s="105" t="s">
        <v>304</v>
      </c>
      <c r="Q29" s="105" t="s">
        <v>770</v>
      </c>
      <c r="R29" s="105" t="s">
        <v>771</v>
      </c>
      <c r="S29" s="105" t="s">
        <v>773</v>
      </c>
      <c r="T29" s="105" t="s">
        <v>1232</v>
      </c>
      <c r="U29" s="117">
        <v>0.25116279069767444</v>
      </c>
      <c r="V29" s="117">
        <v>0.10465116279069768</v>
      </c>
      <c r="W29" s="117">
        <v>0.63720930232558137</v>
      </c>
      <c r="X29" s="27">
        <v>6.9767441860465115E-3</v>
      </c>
      <c r="Y29" s="117">
        <v>0.35581395348837214</v>
      </c>
      <c r="Z29" s="27">
        <v>0.2078651685393258</v>
      </c>
      <c r="AA29" s="27">
        <v>-4.656319290465627E-2</v>
      </c>
    </row>
    <row r="30" spans="1:27" x14ac:dyDescent="0.25">
      <c r="A30" s="105" t="s">
        <v>1331</v>
      </c>
      <c r="B30" s="105" t="s">
        <v>304</v>
      </c>
      <c r="C30" s="105" t="s">
        <v>481</v>
      </c>
      <c r="D30" s="105" t="s">
        <v>482</v>
      </c>
      <c r="E30" s="105" t="s">
        <v>499</v>
      </c>
      <c r="F30" s="105" t="s">
        <v>1144</v>
      </c>
      <c r="G30" s="117">
        <v>0.30732860520094563</v>
      </c>
      <c r="H30" s="117">
        <v>5.9101654846335699E-2</v>
      </c>
      <c r="I30" s="117">
        <v>0.60165484633569744</v>
      </c>
      <c r="J30" s="27">
        <v>3.1914893617021274E-2</v>
      </c>
      <c r="K30" s="117">
        <v>0.3664302600472813</v>
      </c>
      <c r="L30" s="27">
        <v>-4.5146726862302478E-2</v>
      </c>
      <c r="M30" s="27">
        <v>-9.1299677765843135E-2</v>
      </c>
      <c r="O30" s="105" t="s">
        <v>1331</v>
      </c>
      <c r="P30" s="105" t="s">
        <v>304</v>
      </c>
      <c r="Q30" s="105" t="s">
        <v>968</v>
      </c>
      <c r="R30" s="105" t="s">
        <v>969</v>
      </c>
      <c r="S30" s="105" t="s">
        <v>983</v>
      </c>
      <c r="T30" s="105" t="s">
        <v>1194</v>
      </c>
      <c r="U30" s="117">
        <v>0.46103238866396762</v>
      </c>
      <c r="V30" s="117">
        <v>0.14018218623481782</v>
      </c>
      <c r="W30" s="117">
        <v>0.3917004048582996</v>
      </c>
      <c r="X30" s="27">
        <v>7.0850202429149798E-3</v>
      </c>
      <c r="Y30" s="117">
        <v>0.60121457489878538</v>
      </c>
      <c r="Z30" s="27">
        <v>-8.5298544907175256E-3</v>
      </c>
      <c r="AA30" s="27">
        <v>-2.5160335471139605E-2</v>
      </c>
    </row>
    <row r="31" spans="1:27" x14ac:dyDescent="0.25">
      <c r="A31" s="105" t="s">
        <v>1331</v>
      </c>
      <c r="B31" s="105" t="s">
        <v>304</v>
      </c>
      <c r="C31" s="105" t="s">
        <v>444</v>
      </c>
      <c r="D31" s="105" t="s">
        <v>1130</v>
      </c>
      <c r="E31" s="105" t="s">
        <v>453</v>
      </c>
      <c r="F31" s="105" t="s">
        <v>1152</v>
      </c>
      <c r="G31" s="117">
        <v>0.29617834394904458</v>
      </c>
      <c r="H31" s="117">
        <v>7.1656050955414011E-2</v>
      </c>
      <c r="I31" s="117">
        <v>0.61942675159235672</v>
      </c>
      <c r="J31" s="27">
        <v>1.2738853503184714E-2</v>
      </c>
      <c r="K31" s="117">
        <v>0.36783439490445857</v>
      </c>
      <c r="L31" s="27">
        <v>2.9508196721311553E-2</v>
      </c>
      <c r="M31" s="27">
        <v>-1.5673981191222541E-2</v>
      </c>
      <c r="O31" s="105" t="s">
        <v>1331</v>
      </c>
      <c r="P31" s="105" t="s">
        <v>304</v>
      </c>
      <c r="Q31" s="105" t="s">
        <v>634</v>
      </c>
      <c r="R31" s="105" t="s">
        <v>635</v>
      </c>
      <c r="S31" s="105" t="s">
        <v>661</v>
      </c>
      <c r="T31" s="105" t="s">
        <v>1129</v>
      </c>
      <c r="U31" s="117">
        <v>0.26381461675579321</v>
      </c>
      <c r="V31" s="117">
        <v>8.4670231729055259E-2</v>
      </c>
      <c r="W31" s="117">
        <v>0.64438502673796794</v>
      </c>
      <c r="X31" s="27">
        <v>7.1301247771836003E-3</v>
      </c>
      <c r="Y31" s="117">
        <v>0.34848484848484845</v>
      </c>
      <c r="Z31" s="27">
        <v>0.13677811550151975</v>
      </c>
      <c r="AA31" s="27">
        <v>1.8148820326678861E-2</v>
      </c>
    </row>
    <row r="32" spans="1:27" x14ac:dyDescent="0.25">
      <c r="A32" s="105" t="s">
        <v>1331</v>
      </c>
      <c r="B32" s="105" t="s">
        <v>304</v>
      </c>
      <c r="C32" s="105" t="s">
        <v>444</v>
      </c>
      <c r="D32" s="105" t="s">
        <v>1130</v>
      </c>
      <c r="E32" s="105" t="s">
        <v>447</v>
      </c>
      <c r="F32" s="105" t="s">
        <v>1140</v>
      </c>
      <c r="G32" s="117">
        <v>0.27672955974842767</v>
      </c>
      <c r="H32" s="117">
        <v>9.2243186582809222E-2</v>
      </c>
      <c r="I32" s="117">
        <v>0.59538784067085959</v>
      </c>
      <c r="J32" s="27">
        <v>3.5639412997903561E-2</v>
      </c>
      <c r="K32" s="117">
        <v>0.36897274633123689</v>
      </c>
      <c r="L32" s="27">
        <v>8.4566596194504129E-3</v>
      </c>
      <c r="M32" s="27">
        <v>-8.0924855491329439E-2</v>
      </c>
      <c r="O32" s="105" t="s">
        <v>1331</v>
      </c>
      <c r="P32" s="105" t="s">
        <v>304</v>
      </c>
      <c r="Q32" s="105" t="s">
        <v>634</v>
      </c>
      <c r="R32" s="105" t="s">
        <v>635</v>
      </c>
      <c r="S32" s="105" t="s">
        <v>652</v>
      </c>
      <c r="T32" s="105" t="s">
        <v>1139</v>
      </c>
      <c r="U32" s="117">
        <v>0.30194472876151485</v>
      </c>
      <c r="V32" s="117">
        <v>0.11463664278403275</v>
      </c>
      <c r="W32" s="117">
        <v>0.5762538382804504</v>
      </c>
      <c r="X32" s="27">
        <v>7.164790174002047E-3</v>
      </c>
      <c r="Y32" s="117">
        <v>0.41658137154554759</v>
      </c>
      <c r="Z32" s="27">
        <v>3.2769556025370017E-2</v>
      </c>
      <c r="AA32" s="27">
        <v>-9.1277890466531231E-3</v>
      </c>
    </row>
    <row r="33" spans="1:27" x14ac:dyDescent="0.25">
      <c r="A33" s="105" t="s">
        <v>1331</v>
      </c>
      <c r="B33" s="105" t="s">
        <v>304</v>
      </c>
      <c r="C33" s="105" t="s">
        <v>712</v>
      </c>
      <c r="D33" s="105" t="s">
        <v>1147</v>
      </c>
      <c r="E33" s="105" t="s">
        <v>730</v>
      </c>
      <c r="F33" s="105" t="s">
        <v>1300</v>
      </c>
      <c r="G33" s="117">
        <v>0.26896551724137929</v>
      </c>
      <c r="H33" s="117">
        <v>0.10344827586206896</v>
      </c>
      <c r="I33" s="117">
        <v>0.59310344827586203</v>
      </c>
      <c r="J33" s="27">
        <v>3.4482758620689655E-2</v>
      </c>
      <c r="K33" s="117">
        <v>0.37241379310344824</v>
      </c>
      <c r="L33" s="27">
        <v>0.11253196930946285</v>
      </c>
      <c r="M33" s="27">
        <v>1.6355140186915973E-2</v>
      </c>
      <c r="O33" s="105" t="s">
        <v>1331</v>
      </c>
      <c r="P33" s="105" t="s">
        <v>304</v>
      </c>
      <c r="Q33" s="105" t="s">
        <v>464</v>
      </c>
      <c r="R33" s="105" t="s">
        <v>1128</v>
      </c>
      <c r="S33" s="105" t="s">
        <v>470</v>
      </c>
      <c r="T33" s="105" t="s">
        <v>1283</v>
      </c>
      <c r="U33" s="117">
        <v>0.20973348783314022</v>
      </c>
      <c r="V33" s="117">
        <v>4.8667439165701043E-2</v>
      </c>
      <c r="W33" s="117">
        <v>0.7334878331402086</v>
      </c>
      <c r="X33" s="27">
        <v>8.1112398609501733E-3</v>
      </c>
      <c r="Y33" s="117">
        <v>0.25840092699884126</v>
      </c>
      <c r="Z33" s="27">
        <v>-2.3121387283236983E-3</v>
      </c>
      <c r="AA33" s="27">
        <v>-9.8223615464994807E-2</v>
      </c>
    </row>
    <row r="34" spans="1:27" x14ac:dyDescent="0.25">
      <c r="A34" s="105" t="s">
        <v>1331</v>
      </c>
      <c r="B34" s="105" t="s">
        <v>304</v>
      </c>
      <c r="C34" s="105" t="s">
        <v>634</v>
      </c>
      <c r="D34" s="105" t="s">
        <v>635</v>
      </c>
      <c r="E34" s="105" t="s">
        <v>640</v>
      </c>
      <c r="F34" s="105" t="s">
        <v>1255</v>
      </c>
      <c r="G34" s="117">
        <v>0.23452768729641693</v>
      </c>
      <c r="H34" s="117">
        <v>0.14576547231270359</v>
      </c>
      <c r="I34" s="117">
        <v>0.57654723127035834</v>
      </c>
      <c r="J34" s="27">
        <v>4.3159609120521171E-2</v>
      </c>
      <c r="K34" s="117">
        <v>0.38029315960912052</v>
      </c>
      <c r="L34" s="27">
        <v>-3.9874902267396428E-2</v>
      </c>
      <c r="M34" s="27">
        <v>-9.904622157006604E-2</v>
      </c>
      <c r="O34" s="105" t="s">
        <v>1331</v>
      </c>
      <c r="P34" s="105" t="s">
        <v>304</v>
      </c>
      <c r="Q34" s="105" t="s">
        <v>879</v>
      </c>
      <c r="R34" s="105" t="s">
        <v>1199</v>
      </c>
      <c r="S34" s="105" t="s">
        <v>877</v>
      </c>
      <c r="T34" s="105" t="s">
        <v>1202</v>
      </c>
      <c r="U34" s="117">
        <v>0.42157470551766896</v>
      </c>
      <c r="V34" s="117">
        <v>0.1642901425914445</v>
      </c>
      <c r="W34" s="117">
        <v>0.40421574705517671</v>
      </c>
      <c r="X34" s="27">
        <v>9.9194048357098569E-3</v>
      </c>
      <c r="Y34" s="117">
        <v>0.58586484810911343</v>
      </c>
      <c r="Z34" s="27">
        <v>-1.9452887537993901E-2</v>
      </c>
      <c r="AA34" s="27">
        <v>-6.6010422698320803E-2</v>
      </c>
    </row>
    <row r="35" spans="1:27" x14ac:dyDescent="0.25">
      <c r="A35" s="105" t="s">
        <v>1331</v>
      </c>
      <c r="B35" s="105" t="s">
        <v>304</v>
      </c>
      <c r="C35" s="105" t="s">
        <v>712</v>
      </c>
      <c r="D35" s="105" t="s">
        <v>1147</v>
      </c>
      <c r="E35" s="105" t="s">
        <v>721</v>
      </c>
      <c r="F35" s="105" t="s">
        <v>1258</v>
      </c>
      <c r="G35" s="117">
        <v>0.27164179104477609</v>
      </c>
      <c r="H35" s="117">
        <v>0.11343283582089553</v>
      </c>
      <c r="I35" s="117">
        <v>0.61492537313432838</v>
      </c>
      <c r="J35" s="27">
        <v>0</v>
      </c>
      <c r="K35" s="117">
        <v>0.38507462686567162</v>
      </c>
      <c r="L35" s="27">
        <v>0.12040133779264206</v>
      </c>
      <c r="M35" s="27">
        <v>-5.8988764044943798E-2</v>
      </c>
      <c r="O35" s="105" t="s">
        <v>1331</v>
      </c>
      <c r="P35" s="105" t="s">
        <v>304</v>
      </c>
      <c r="Q35" s="105" t="s">
        <v>634</v>
      </c>
      <c r="R35" s="105" t="s">
        <v>635</v>
      </c>
      <c r="S35" s="105" t="s">
        <v>655</v>
      </c>
      <c r="T35" s="105" t="s">
        <v>1159</v>
      </c>
      <c r="U35" s="117">
        <v>0.40559440559440557</v>
      </c>
      <c r="V35" s="117">
        <v>0.1008991008991009</v>
      </c>
      <c r="W35" s="117">
        <v>0.48351648351648352</v>
      </c>
      <c r="X35" s="27">
        <v>9.99000999000999E-3</v>
      </c>
      <c r="Y35" s="117">
        <v>0.50649350649350644</v>
      </c>
      <c r="Z35" s="27">
        <v>-2.9880478087649376E-3</v>
      </c>
      <c r="AA35" s="27">
        <v>-3.7499999999999978E-2</v>
      </c>
    </row>
    <row r="36" spans="1:27" x14ac:dyDescent="0.25">
      <c r="A36" s="105" t="s">
        <v>1331</v>
      </c>
      <c r="B36" s="105" t="s">
        <v>304</v>
      </c>
      <c r="C36" s="105" t="s">
        <v>481</v>
      </c>
      <c r="D36" s="105" t="s">
        <v>482</v>
      </c>
      <c r="E36" s="105" t="s">
        <v>496</v>
      </c>
      <c r="F36" s="105" t="s">
        <v>1175</v>
      </c>
      <c r="G36" s="117">
        <v>0.23748668796592121</v>
      </c>
      <c r="H36" s="117">
        <v>0.16187433439829607</v>
      </c>
      <c r="I36" s="117">
        <v>0.60063897763578278</v>
      </c>
      <c r="J36" s="27">
        <v>0</v>
      </c>
      <c r="K36" s="117">
        <v>0.39936102236421728</v>
      </c>
      <c r="L36" s="27">
        <v>0.20076726342711004</v>
      </c>
      <c r="M36" s="27">
        <v>0.10340775558166859</v>
      </c>
      <c r="O36" s="105" t="s">
        <v>1331</v>
      </c>
      <c r="P36" s="105" t="s">
        <v>304</v>
      </c>
      <c r="Q36" s="105" t="s">
        <v>1029</v>
      </c>
      <c r="R36" s="105" t="s">
        <v>1030</v>
      </c>
      <c r="S36" s="105" t="s">
        <v>1053</v>
      </c>
      <c r="T36" s="105" t="s">
        <v>11</v>
      </c>
      <c r="U36" s="117">
        <v>0.36408450704225354</v>
      </c>
      <c r="V36" s="117">
        <v>0.32323943661971832</v>
      </c>
      <c r="W36" s="117">
        <v>0.30140845070422534</v>
      </c>
      <c r="X36" s="27">
        <v>1.1267605633802818E-2</v>
      </c>
      <c r="Y36" s="117">
        <v>0.6873239436619718</v>
      </c>
      <c r="Z36" s="27">
        <v>1.7191977077363862E-2</v>
      </c>
      <c r="AA36" s="27">
        <v>-7.6122316200390339E-2</v>
      </c>
    </row>
    <row r="37" spans="1:27" x14ac:dyDescent="0.25">
      <c r="A37" s="105" t="s">
        <v>1331</v>
      </c>
      <c r="B37" s="105" t="s">
        <v>304</v>
      </c>
      <c r="C37" s="105" t="s">
        <v>712</v>
      </c>
      <c r="D37" s="105" t="s">
        <v>1147</v>
      </c>
      <c r="E37" s="105" t="s">
        <v>710</v>
      </c>
      <c r="F37" s="105" t="s">
        <v>1272</v>
      </c>
      <c r="G37" s="117">
        <v>0.27816901408450706</v>
      </c>
      <c r="H37" s="117">
        <v>0.12323943661971831</v>
      </c>
      <c r="I37" s="117">
        <v>0.58098591549295775</v>
      </c>
      <c r="J37" s="27">
        <v>1.7605633802816902E-2</v>
      </c>
      <c r="K37" s="117">
        <v>0.40140845070422537</v>
      </c>
      <c r="L37" s="27">
        <v>2.1582733812949728E-2</v>
      </c>
      <c r="M37" s="27">
        <v>-0.11526479750778817</v>
      </c>
      <c r="O37" s="105" t="s">
        <v>1331</v>
      </c>
      <c r="P37" s="105" t="s">
        <v>304</v>
      </c>
      <c r="Q37" s="105" t="s">
        <v>712</v>
      </c>
      <c r="R37" s="105" t="s">
        <v>1147</v>
      </c>
      <c r="S37" s="105" t="s">
        <v>724</v>
      </c>
      <c r="T37" s="105" t="s">
        <v>1161</v>
      </c>
      <c r="U37" s="117">
        <v>0.33434650455927051</v>
      </c>
      <c r="V37" s="117">
        <v>0.10486322188449848</v>
      </c>
      <c r="W37" s="117">
        <v>0.54863221884498481</v>
      </c>
      <c r="X37" s="27">
        <v>1.2158054711246201E-2</v>
      </c>
      <c r="Y37" s="117">
        <v>0.43920972644376899</v>
      </c>
      <c r="Z37" s="27">
        <v>9.2024539877300082E-3</v>
      </c>
      <c r="AA37" s="27">
        <v>-3.2352941176470584E-2</v>
      </c>
    </row>
    <row r="38" spans="1:27" x14ac:dyDescent="0.25">
      <c r="A38" s="105" t="s">
        <v>1331</v>
      </c>
      <c r="B38" s="105" t="s">
        <v>304</v>
      </c>
      <c r="C38" s="105" t="s">
        <v>816</v>
      </c>
      <c r="D38" s="105" t="s">
        <v>1186</v>
      </c>
      <c r="E38" s="105" t="s">
        <v>828</v>
      </c>
      <c r="F38" s="105" t="s">
        <v>1197</v>
      </c>
      <c r="G38" s="117">
        <v>0.31111111111111112</v>
      </c>
      <c r="H38" s="117">
        <v>9.1358024691358022E-2</v>
      </c>
      <c r="I38" s="117">
        <v>0.56049382716049378</v>
      </c>
      <c r="J38" s="27">
        <v>3.7037037037037035E-2</v>
      </c>
      <c r="K38" s="117">
        <v>0.40246913580246912</v>
      </c>
      <c r="L38" s="27">
        <v>0.14406779661016955</v>
      </c>
      <c r="M38" s="27">
        <v>-9.7799511002445438E-3</v>
      </c>
      <c r="O38" s="105" t="s">
        <v>1331</v>
      </c>
      <c r="P38" s="105" t="s">
        <v>304</v>
      </c>
      <c r="Q38" s="105" t="s">
        <v>444</v>
      </c>
      <c r="R38" s="105" t="s">
        <v>1130</v>
      </c>
      <c r="S38" s="105" t="s">
        <v>453</v>
      </c>
      <c r="T38" s="105" t="s">
        <v>1152</v>
      </c>
      <c r="U38" s="117">
        <v>0.29617834394904458</v>
      </c>
      <c r="V38" s="117">
        <v>7.1656050955414011E-2</v>
      </c>
      <c r="W38" s="117">
        <v>0.61942675159235672</v>
      </c>
      <c r="X38" s="27">
        <v>1.2738853503184714E-2</v>
      </c>
      <c r="Y38" s="117">
        <v>0.36783439490445857</v>
      </c>
      <c r="Z38" s="27">
        <v>2.9508196721311553E-2</v>
      </c>
      <c r="AA38" s="27">
        <v>-1.5673981191222541E-2</v>
      </c>
    </row>
    <row r="39" spans="1:27" x14ac:dyDescent="0.25">
      <c r="A39" s="105" t="s">
        <v>1331</v>
      </c>
      <c r="B39" s="105" t="s">
        <v>304</v>
      </c>
      <c r="C39" s="105" t="s">
        <v>816</v>
      </c>
      <c r="D39" s="105" t="s">
        <v>1186</v>
      </c>
      <c r="E39" s="105" t="s">
        <v>831</v>
      </c>
      <c r="F39" s="105" t="s">
        <v>1249</v>
      </c>
      <c r="G39" s="117">
        <v>0.29203539823008851</v>
      </c>
      <c r="H39" s="117">
        <v>0.12094395280235988</v>
      </c>
      <c r="I39" s="117">
        <v>0.56047197640117996</v>
      </c>
      <c r="J39" s="27">
        <v>2.6548672566371681E-2</v>
      </c>
      <c r="K39" s="117">
        <v>0.41297935103244837</v>
      </c>
      <c r="L39" s="27">
        <v>4.3076923076923013E-2</v>
      </c>
      <c r="M39" s="27">
        <v>-6.8681318681318659E-2</v>
      </c>
      <c r="O39" s="105" t="s">
        <v>1331</v>
      </c>
      <c r="P39" s="105" t="s">
        <v>304</v>
      </c>
      <c r="Q39" s="105" t="s">
        <v>865</v>
      </c>
      <c r="R39" s="105" t="s">
        <v>1164</v>
      </c>
      <c r="S39" s="105" t="s">
        <v>863</v>
      </c>
      <c r="T39" s="105" t="s">
        <v>1286</v>
      </c>
      <c r="U39" s="117">
        <v>0.45833333333333331</v>
      </c>
      <c r="V39" s="117">
        <v>0.1626984126984127</v>
      </c>
      <c r="W39" s="117">
        <v>0.36507936507936506</v>
      </c>
      <c r="X39" s="27">
        <v>1.3888888888888888E-2</v>
      </c>
      <c r="Y39" s="117">
        <v>0.62103174603174605</v>
      </c>
      <c r="Z39" s="27">
        <v>0.16397228637413397</v>
      </c>
      <c r="AA39" s="27">
        <v>3.4907597535934309E-2</v>
      </c>
    </row>
    <row r="40" spans="1:27" x14ac:dyDescent="0.25">
      <c r="A40" s="105" t="s">
        <v>1331</v>
      </c>
      <c r="B40" s="105" t="s">
        <v>304</v>
      </c>
      <c r="C40" s="105" t="s">
        <v>634</v>
      </c>
      <c r="D40" s="105" t="s">
        <v>635</v>
      </c>
      <c r="E40" s="105" t="s">
        <v>652</v>
      </c>
      <c r="F40" s="105" t="s">
        <v>1139</v>
      </c>
      <c r="G40" s="117">
        <v>0.30194472876151485</v>
      </c>
      <c r="H40" s="117">
        <v>0.11463664278403275</v>
      </c>
      <c r="I40" s="117">
        <v>0.5762538382804504</v>
      </c>
      <c r="J40" s="27">
        <v>7.164790174002047E-3</v>
      </c>
      <c r="K40" s="117">
        <v>0.41658137154554759</v>
      </c>
      <c r="L40" s="27">
        <v>3.2769556025370017E-2</v>
      </c>
      <c r="M40" s="27">
        <v>-9.1277890466531231E-3</v>
      </c>
      <c r="O40" s="105" t="s">
        <v>1331</v>
      </c>
      <c r="P40" s="105" t="s">
        <v>304</v>
      </c>
      <c r="Q40" s="105" t="s">
        <v>1029</v>
      </c>
      <c r="R40" s="105" t="s">
        <v>1030</v>
      </c>
      <c r="S40" s="105" t="s">
        <v>1050</v>
      </c>
      <c r="T40" s="105" t="s">
        <v>1190</v>
      </c>
      <c r="U40" s="117">
        <v>0.52033898305084747</v>
      </c>
      <c r="V40" s="117">
        <v>0.29915254237288136</v>
      </c>
      <c r="W40" s="117">
        <v>0.1652542372881356</v>
      </c>
      <c r="X40" s="27">
        <v>1.5254237288135594E-2</v>
      </c>
      <c r="Y40" s="117">
        <v>0.81949152542372883</v>
      </c>
      <c r="Z40" s="27">
        <v>5.8295964125560484E-2</v>
      </c>
      <c r="AA40" s="27">
        <v>4.2553191489360653E-3</v>
      </c>
    </row>
    <row r="41" spans="1:27" x14ac:dyDescent="0.25">
      <c r="A41" s="105" t="s">
        <v>1331</v>
      </c>
      <c r="B41" s="105" t="s">
        <v>304</v>
      </c>
      <c r="C41" s="105" t="s">
        <v>565</v>
      </c>
      <c r="D41" s="105" t="s">
        <v>1162</v>
      </c>
      <c r="E41" s="105" t="s">
        <v>574</v>
      </c>
      <c r="F41" s="105" t="s">
        <v>1308</v>
      </c>
      <c r="G41" s="117">
        <v>0.29515418502202645</v>
      </c>
      <c r="H41" s="117">
        <v>0.1277533039647577</v>
      </c>
      <c r="I41" s="117">
        <v>0.57488986784140972</v>
      </c>
      <c r="J41" s="27">
        <v>2.2026431718061676E-3</v>
      </c>
      <c r="K41" s="117">
        <v>0.42290748898678415</v>
      </c>
      <c r="L41" s="27">
        <v>-4.2194092827004259E-2</v>
      </c>
      <c r="M41" s="27">
        <v>-0.16849816849816845</v>
      </c>
      <c r="O41" s="105" t="s">
        <v>1331</v>
      </c>
      <c r="P41" s="105" t="s">
        <v>304</v>
      </c>
      <c r="Q41" s="105" t="s">
        <v>793</v>
      </c>
      <c r="R41" s="105" t="s">
        <v>1145</v>
      </c>
      <c r="S41" s="105" t="s">
        <v>805</v>
      </c>
      <c r="T41" s="105" t="s">
        <v>1146</v>
      </c>
      <c r="U41" s="117">
        <v>0.32444444444444442</v>
      </c>
      <c r="V41" s="117">
        <v>0.24222222222222223</v>
      </c>
      <c r="W41" s="117">
        <v>0.41666666666666669</v>
      </c>
      <c r="X41" s="27">
        <v>1.6666666666666666E-2</v>
      </c>
      <c r="Y41" s="117">
        <v>0.56666666666666665</v>
      </c>
      <c r="Z41" s="27">
        <v>1.8099547511312153E-2</v>
      </c>
      <c r="AA41" s="27">
        <v>-4.4247787610619538E-3</v>
      </c>
    </row>
    <row r="42" spans="1:27" x14ac:dyDescent="0.25">
      <c r="A42" s="105" t="s">
        <v>1331</v>
      </c>
      <c r="B42" s="105" t="s">
        <v>304</v>
      </c>
      <c r="C42" s="105" t="s">
        <v>816</v>
      </c>
      <c r="D42" s="105" t="s">
        <v>1186</v>
      </c>
      <c r="E42" s="105" t="s">
        <v>834</v>
      </c>
      <c r="F42" s="105" t="s">
        <v>1247</v>
      </c>
      <c r="G42" s="117">
        <v>0.3253536452665941</v>
      </c>
      <c r="H42" s="117">
        <v>9.793253536452666E-2</v>
      </c>
      <c r="I42" s="117">
        <v>0.55821545157780195</v>
      </c>
      <c r="J42" s="27">
        <v>1.8498367791077257E-2</v>
      </c>
      <c r="K42" s="117">
        <v>0.42328618063112078</v>
      </c>
      <c r="L42" s="27">
        <v>-9.0999010880316478E-2</v>
      </c>
      <c r="M42" s="27">
        <v>-0.12642585551330798</v>
      </c>
      <c r="O42" s="105" t="s">
        <v>1331</v>
      </c>
      <c r="P42" s="105" t="s">
        <v>304</v>
      </c>
      <c r="Q42" s="105" t="s">
        <v>816</v>
      </c>
      <c r="R42" s="105" t="s">
        <v>1186</v>
      </c>
      <c r="S42" s="105" t="s">
        <v>825</v>
      </c>
      <c r="T42" s="105" t="s">
        <v>1239</v>
      </c>
      <c r="U42" s="117">
        <v>0.30321592649310875</v>
      </c>
      <c r="V42" s="117">
        <v>0.13629402756508421</v>
      </c>
      <c r="W42" s="117">
        <v>0.54364471669218994</v>
      </c>
      <c r="X42" s="27">
        <v>1.6845329249617153E-2</v>
      </c>
      <c r="Y42" s="117">
        <v>0.43950995405819293</v>
      </c>
      <c r="Z42" s="27">
        <v>1.5337423312884457E-3</v>
      </c>
      <c r="AA42" s="27">
        <v>-9.4313453536754466E-2</v>
      </c>
    </row>
    <row r="43" spans="1:27" x14ac:dyDescent="0.25">
      <c r="A43" s="105" t="s">
        <v>1331</v>
      </c>
      <c r="B43" s="105" t="s">
        <v>304</v>
      </c>
      <c r="C43" s="105" t="s">
        <v>634</v>
      </c>
      <c r="D43" s="105" t="s">
        <v>635</v>
      </c>
      <c r="E43" s="105" t="s">
        <v>643</v>
      </c>
      <c r="F43" s="105" t="s">
        <v>1304</v>
      </c>
      <c r="G43" s="117">
        <v>0.32282282282282282</v>
      </c>
      <c r="H43" s="117">
        <v>0.1006006006006006</v>
      </c>
      <c r="I43" s="117">
        <v>0.57357357357357353</v>
      </c>
      <c r="J43" s="27">
        <v>3.003003003003003E-3</v>
      </c>
      <c r="K43" s="117">
        <v>0.42342342342342343</v>
      </c>
      <c r="L43" s="27">
        <v>3.9001560062402518E-2</v>
      </c>
      <c r="M43" s="27">
        <v>-0.11788079470198676</v>
      </c>
      <c r="O43" s="105" t="s">
        <v>1331</v>
      </c>
      <c r="P43" s="105" t="s">
        <v>304</v>
      </c>
      <c r="Q43" s="105" t="s">
        <v>689</v>
      </c>
      <c r="R43" s="105" t="s">
        <v>1138</v>
      </c>
      <c r="S43" s="105" t="s">
        <v>704</v>
      </c>
      <c r="T43" s="105" t="s">
        <v>1154</v>
      </c>
      <c r="U43" s="117">
        <v>0.21549893842887474</v>
      </c>
      <c r="V43" s="117">
        <v>0.13375796178343949</v>
      </c>
      <c r="W43" s="117">
        <v>0.63375796178343946</v>
      </c>
      <c r="X43" s="27">
        <v>1.6985138004246284E-2</v>
      </c>
      <c r="Y43" s="117">
        <v>0.34925690021231426</v>
      </c>
      <c r="Z43" s="27">
        <v>1.0729613733905685E-2</v>
      </c>
      <c r="AA43" s="27">
        <v>-3.5823950870010224E-2</v>
      </c>
    </row>
    <row r="44" spans="1:27" x14ac:dyDescent="0.25">
      <c r="A44" s="105" t="s">
        <v>1331</v>
      </c>
      <c r="B44" s="105" t="s">
        <v>304</v>
      </c>
      <c r="C44" s="105" t="s">
        <v>712</v>
      </c>
      <c r="D44" s="105" t="s">
        <v>1147</v>
      </c>
      <c r="E44" s="105" t="s">
        <v>724</v>
      </c>
      <c r="F44" s="105" t="s">
        <v>1161</v>
      </c>
      <c r="G44" s="117">
        <v>0.33434650455927051</v>
      </c>
      <c r="H44" s="117">
        <v>0.10486322188449848</v>
      </c>
      <c r="I44" s="117">
        <v>0.54863221884498481</v>
      </c>
      <c r="J44" s="27">
        <v>1.2158054711246201E-2</v>
      </c>
      <c r="K44" s="117">
        <v>0.43920972644376899</v>
      </c>
      <c r="L44" s="27">
        <v>9.2024539877300082E-3</v>
      </c>
      <c r="M44" s="27">
        <v>-3.2352941176470584E-2</v>
      </c>
      <c r="O44" s="105" t="s">
        <v>1331</v>
      </c>
      <c r="P44" s="105" t="s">
        <v>304</v>
      </c>
      <c r="Q44" s="105" t="s">
        <v>1029</v>
      </c>
      <c r="R44" s="105" t="s">
        <v>1030</v>
      </c>
      <c r="S44" s="105" t="s">
        <v>1062</v>
      </c>
      <c r="T44" s="105" t="s">
        <v>1221</v>
      </c>
      <c r="U44" s="117">
        <v>0.42677165354330709</v>
      </c>
      <c r="V44" s="117">
        <v>0.20629921259842521</v>
      </c>
      <c r="W44" s="117">
        <v>0.34960629921259845</v>
      </c>
      <c r="X44" s="27">
        <v>1.7322834645669291E-2</v>
      </c>
      <c r="Y44" s="117">
        <v>0.63307086614173236</v>
      </c>
      <c r="Z44" s="27">
        <v>0.19585687382297556</v>
      </c>
      <c r="AA44" s="27">
        <v>4.699093157460843E-2</v>
      </c>
    </row>
    <row r="45" spans="1:27" x14ac:dyDescent="0.25">
      <c r="A45" s="105" t="s">
        <v>1331</v>
      </c>
      <c r="B45" s="105" t="s">
        <v>304</v>
      </c>
      <c r="C45" s="105" t="s">
        <v>816</v>
      </c>
      <c r="D45" s="105" t="s">
        <v>1186</v>
      </c>
      <c r="E45" s="105" t="s">
        <v>825</v>
      </c>
      <c r="F45" s="105" t="s">
        <v>1239</v>
      </c>
      <c r="G45" s="117">
        <v>0.30321592649310875</v>
      </c>
      <c r="H45" s="117">
        <v>0.13629402756508421</v>
      </c>
      <c r="I45" s="117">
        <v>0.54364471669218994</v>
      </c>
      <c r="J45" s="27">
        <v>1.6845329249617153E-2</v>
      </c>
      <c r="K45" s="117">
        <v>0.43950995405819293</v>
      </c>
      <c r="L45" s="27">
        <v>1.5337423312884457E-3</v>
      </c>
      <c r="M45" s="27">
        <v>-9.4313453536754466E-2</v>
      </c>
      <c r="O45" s="105" t="s">
        <v>1331</v>
      </c>
      <c r="P45" s="105" t="s">
        <v>304</v>
      </c>
      <c r="Q45" s="105" t="s">
        <v>712</v>
      </c>
      <c r="R45" s="105" t="s">
        <v>1147</v>
      </c>
      <c r="S45" s="105" t="s">
        <v>710</v>
      </c>
      <c r="T45" s="105" t="s">
        <v>1272</v>
      </c>
      <c r="U45" s="117">
        <v>0.27816901408450706</v>
      </c>
      <c r="V45" s="117">
        <v>0.12323943661971831</v>
      </c>
      <c r="W45" s="117">
        <v>0.58098591549295775</v>
      </c>
      <c r="X45" s="27">
        <v>1.7605633802816902E-2</v>
      </c>
      <c r="Y45" s="117">
        <v>0.40140845070422537</v>
      </c>
      <c r="Z45" s="27">
        <v>2.1582733812949728E-2</v>
      </c>
      <c r="AA45" s="27">
        <v>-0.11526479750778817</v>
      </c>
    </row>
    <row r="46" spans="1:27" x14ac:dyDescent="0.25">
      <c r="A46" s="105" t="s">
        <v>1331</v>
      </c>
      <c r="B46" s="105" t="s">
        <v>304</v>
      </c>
      <c r="C46" s="105" t="s">
        <v>770</v>
      </c>
      <c r="D46" s="105" t="s">
        <v>771</v>
      </c>
      <c r="E46" s="105" t="s">
        <v>782</v>
      </c>
      <c r="F46" s="105" t="s">
        <v>1231</v>
      </c>
      <c r="G46" s="117">
        <v>0.31164901664145234</v>
      </c>
      <c r="H46" s="117">
        <v>0.12859304084720122</v>
      </c>
      <c r="I46" s="117">
        <v>0.55521936459909227</v>
      </c>
      <c r="J46" s="27">
        <v>4.5385779122541605E-3</v>
      </c>
      <c r="K46" s="117">
        <v>0.44024205748865353</v>
      </c>
      <c r="L46" s="27">
        <v>0.18246869409660116</v>
      </c>
      <c r="M46" s="27">
        <v>8.0065359477124121E-2</v>
      </c>
      <c r="O46" s="105" t="s">
        <v>1331</v>
      </c>
      <c r="P46" s="105" t="s">
        <v>304</v>
      </c>
      <c r="Q46" s="105" t="s">
        <v>545</v>
      </c>
      <c r="R46" s="105" t="s">
        <v>546</v>
      </c>
      <c r="S46" s="105" t="s">
        <v>543</v>
      </c>
      <c r="T46" s="105" t="s">
        <v>1250</v>
      </c>
      <c r="U46" s="117">
        <v>0.15404040404040403</v>
      </c>
      <c r="V46" s="117">
        <v>5.808080808080808E-2</v>
      </c>
      <c r="W46" s="117">
        <v>0.77020202020202022</v>
      </c>
      <c r="X46" s="27">
        <v>1.7676767676767676E-2</v>
      </c>
      <c r="Y46" s="117">
        <v>0.2121212121212121</v>
      </c>
      <c r="Z46" s="27">
        <v>1.538461538461533E-2</v>
      </c>
      <c r="AA46" s="27">
        <v>-0.13913043478260867</v>
      </c>
    </row>
    <row r="47" spans="1:27" x14ac:dyDescent="0.25">
      <c r="A47" s="105" t="s">
        <v>1331</v>
      </c>
      <c r="B47" s="105" t="s">
        <v>304</v>
      </c>
      <c r="C47" s="105" t="s">
        <v>839</v>
      </c>
      <c r="D47" s="105" t="s">
        <v>1150</v>
      </c>
      <c r="E47" s="105" t="s">
        <v>848</v>
      </c>
      <c r="F47" s="105" t="s">
        <v>1299</v>
      </c>
      <c r="G47" s="117">
        <v>0.33090379008746357</v>
      </c>
      <c r="H47" s="117">
        <v>0.11370262390670553</v>
      </c>
      <c r="I47" s="117">
        <v>0.55102040816326525</v>
      </c>
      <c r="J47" s="27">
        <v>4.3731778425655978E-3</v>
      </c>
      <c r="K47" s="117">
        <v>0.44460641399416911</v>
      </c>
      <c r="L47" s="27">
        <v>-2.9069767441860517E-3</v>
      </c>
      <c r="M47" s="27">
        <v>-9.3791281373844071E-2</v>
      </c>
      <c r="O47" s="105" t="s">
        <v>1331</v>
      </c>
      <c r="P47" s="105" t="s">
        <v>304</v>
      </c>
      <c r="Q47" s="105" t="s">
        <v>545</v>
      </c>
      <c r="R47" s="105" t="s">
        <v>546</v>
      </c>
      <c r="S47" s="105" t="s">
        <v>557</v>
      </c>
      <c r="T47" s="105" t="s">
        <v>1173</v>
      </c>
      <c r="U47" s="117">
        <v>0.32014388489208634</v>
      </c>
      <c r="V47" s="117">
        <v>1.7985611510791366E-2</v>
      </c>
      <c r="W47" s="117">
        <v>0.64388489208633093</v>
      </c>
      <c r="X47" s="27">
        <v>1.7985611510791366E-2</v>
      </c>
      <c r="Y47" s="117">
        <v>0.33812949640287771</v>
      </c>
      <c r="Z47" s="27">
        <v>0.18803418803418803</v>
      </c>
      <c r="AA47" s="27">
        <v>-3.5842293906810374E-3</v>
      </c>
    </row>
    <row r="48" spans="1:27" x14ac:dyDescent="0.25">
      <c r="A48" s="105" t="s">
        <v>1331</v>
      </c>
      <c r="B48" s="105" t="s">
        <v>304</v>
      </c>
      <c r="C48" s="105" t="s">
        <v>1000</v>
      </c>
      <c r="D48" s="105" t="s">
        <v>1001</v>
      </c>
      <c r="E48" s="105" t="s">
        <v>1006</v>
      </c>
      <c r="F48" s="105" t="s">
        <v>338</v>
      </c>
      <c r="G48" s="117">
        <v>0.33641975308641975</v>
      </c>
      <c r="H48" s="117">
        <v>0.11419753086419752</v>
      </c>
      <c r="I48" s="117">
        <v>0.54629629629629628</v>
      </c>
      <c r="J48" s="27">
        <v>3.0864197530864196E-3</v>
      </c>
      <c r="K48" s="117">
        <v>0.45061728395061729</v>
      </c>
      <c r="L48" s="27">
        <v>1.8867924528301883E-2</v>
      </c>
      <c r="M48" s="27">
        <v>-6.6282420749279591E-2</v>
      </c>
      <c r="O48" s="105" t="s">
        <v>1331</v>
      </c>
      <c r="P48" s="105" t="s">
        <v>304</v>
      </c>
      <c r="Q48" s="105" t="s">
        <v>816</v>
      </c>
      <c r="R48" s="105" t="s">
        <v>1186</v>
      </c>
      <c r="S48" s="105" t="s">
        <v>834</v>
      </c>
      <c r="T48" s="105" t="s">
        <v>1247</v>
      </c>
      <c r="U48" s="117">
        <v>0.3253536452665941</v>
      </c>
      <c r="V48" s="117">
        <v>9.793253536452666E-2</v>
      </c>
      <c r="W48" s="117">
        <v>0.55821545157780195</v>
      </c>
      <c r="X48" s="27">
        <v>1.8498367791077257E-2</v>
      </c>
      <c r="Y48" s="117">
        <v>0.42328618063112078</v>
      </c>
      <c r="Z48" s="27">
        <v>-9.0999010880316478E-2</v>
      </c>
      <c r="AA48" s="27">
        <v>-0.12642585551330798</v>
      </c>
    </row>
    <row r="49" spans="1:27" x14ac:dyDescent="0.25">
      <c r="A49" s="105" t="s">
        <v>1331</v>
      </c>
      <c r="B49" s="105" t="s">
        <v>304</v>
      </c>
      <c r="C49" s="105" t="s">
        <v>793</v>
      </c>
      <c r="D49" s="105" t="s">
        <v>1145</v>
      </c>
      <c r="E49" s="105" t="s">
        <v>791</v>
      </c>
      <c r="F49" s="105" t="s">
        <v>1278</v>
      </c>
      <c r="G49" s="117">
        <v>0.34206471494607088</v>
      </c>
      <c r="H49" s="117">
        <v>0.1147919876733436</v>
      </c>
      <c r="I49" s="117">
        <v>0.51926040061633283</v>
      </c>
      <c r="J49" s="27">
        <v>2.3882896764252697E-2</v>
      </c>
      <c r="K49" s="117">
        <v>0.45685670261941447</v>
      </c>
      <c r="L49" s="27">
        <v>-1.1424219345011477E-2</v>
      </c>
      <c r="M49" s="27">
        <v>-7.8125E-2</v>
      </c>
      <c r="O49" s="105" t="s">
        <v>1331</v>
      </c>
      <c r="P49" s="105" t="s">
        <v>304</v>
      </c>
      <c r="Q49" s="105" t="s">
        <v>816</v>
      </c>
      <c r="R49" s="105" t="s">
        <v>1186</v>
      </c>
      <c r="S49" s="105" t="s">
        <v>814</v>
      </c>
      <c r="T49" s="105" t="s">
        <v>1245</v>
      </c>
      <c r="U49" s="117">
        <v>0.38814993954050786</v>
      </c>
      <c r="V49" s="117">
        <v>0.13301088270858524</v>
      </c>
      <c r="W49" s="117">
        <v>0.45949214026602175</v>
      </c>
      <c r="X49" s="27">
        <v>1.9347037484885126E-2</v>
      </c>
      <c r="Y49" s="117">
        <v>0.5211608222490931</v>
      </c>
      <c r="Z49" s="27">
        <v>3.3749999999999947E-2</v>
      </c>
      <c r="AA49" s="27">
        <v>-7.3908174692049244E-2</v>
      </c>
    </row>
    <row r="50" spans="1:27" x14ac:dyDescent="0.25">
      <c r="A50" s="105" t="s">
        <v>1331</v>
      </c>
      <c r="B50" s="105" t="s">
        <v>304</v>
      </c>
      <c r="C50" s="105" t="s">
        <v>1000</v>
      </c>
      <c r="D50" s="105" t="s">
        <v>1001</v>
      </c>
      <c r="E50" s="105" t="s">
        <v>1021</v>
      </c>
      <c r="F50" s="105" t="s">
        <v>1236</v>
      </c>
      <c r="G50" s="117">
        <v>0.3455621301775148</v>
      </c>
      <c r="H50" s="117">
        <v>0.11952662721893491</v>
      </c>
      <c r="I50" s="117">
        <v>0.48757396449704143</v>
      </c>
      <c r="J50" s="27">
        <v>4.7337278106508875E-2</v>
      </c>
      <c r="K50" s="117">
        <v>0.46508875739644973</v>
      </c>
      <c r="L50" s="27">
        <v>-2.3612750885477762E-3</v>
      </c>
      <c r="M50" s="27">
        <v>-3.0963302752293531E-2</v>
      </c>
      <c r="O50" s="105" t="s">
        <v>1331</v>
      </c>
      <c r="P50" s="105" t="s">
        <v>304</v>
      </c>
      <c r="Q50" s="105" t="s">
        <v>565</v>
      </c>
      <c r="R50" s="105" t="s">
        <v>1162</v>
      </c>
      <c r="S50" s="105" t="s">
        <v>568</v>
      </c>
      <c r="T50" s="105" t="s">
        <v>324</v>
      </c>
      <c r="U50" s="117">
        <v>0.28830313014827019</v>
      </c>
      <c r="V50" s="117">
        <v>7.4135090609555185E-2</v>
      </c>
      <c r="W50" s="117">
        <v>0.61614497528830314</v>
      </c>
      <c r="X50" s="27">
        <v>2.1416803953871501E-2</v>
      </c>
      <c r="Y50" s="117">
        <v>0.36243822075782539</v>
      </c>
      <c r="Z50" s="27">
        <v>8.0071174377224219E-2</v>
      </c>
      <c r="AA50" s="27">
        <v>-1.7799352750809017E-2</v>
      </c>
    </row>
    <row r="51" spans="1:27" x14ac:dyDescent="0.25">
      <c r="A51" s="105" t="s">
        <v>1331</v>
      </c>
      <c r="B51" s="105" t="s">
        <v>304</v>
      </c>
      <c r="C51" s="105" t="s">
        <v>879</v>
      </c>
      <c r="D51" s="105" t="s">
        <v>1199</v>
      </c>
      <c r="E51" s="105" t="s">
        <v>885</v>
      </c>
      <c r="F51" s="105" t="s">
        <v>1277</v>
      </c>
      <c r="G51" s="117">
        <v>0.38877043354655294</v>
      </c>
      <c r="H51" s="117">
        <v>8.45771144278607E-2</v>
      </c>
      <c r="I51" s="117">
        <v>0.49466950959488271</v>
      </c>
      <c r="J51" s="27">
        <v>3.1982942430703626E-2</v>
      </c>
      <c r="K51" s="117">
        <v>0.47334754797441364</v>
      </c>
      <c r="L51" s="27">
        <v>2.8510334996436626E-3</v>
      </c>
      <c r="M51" s="27">
        <v>-5.1247471341874573E-2</v>
      </c>
      <c r="O51" s="105" t="s">
        <v>1331</v>
      </c>
      <c r="P51" s="105" t="s">
        <v>304</v>
      </c>
      <c r="Q51" s="105" t="s">
        <v>519</v>
      </c>
      <c r="R51" s="105" t="s">
        <v>520</v>
      </c>
      <c r="S51" s="105" t="s">
        <v>540</v>
      </c>
      <c r="T51" s="105" t="s">
        <v>1142</v>
      </c>
      <c r="U51" s="117">
        <v>0.24363636363636362</v>
      </c>
      <c r="V51" s="117">
        <v>0.10181818181818182</v>
      </c>
      <c r="W51" s="117">
        <v>0.63272727272727269</v>
      </c>
      <c r="X51" s="27">
        <v>2.181818181818182E-2</v>
      </c>
      <c r="Y51" s="117">
        <v>0.34545454545454546</v>
      </c>
      <c r="Z51" s="27">
        <v>0.10441767068273089</v>
      </c>
      <c r="AA51" s="27">
        <v>-0.13522012578616349</v>
      </c>
    </row>
    <row r="52" spans="1:27" x14ac:dyDescent="0.25">
      <c r="A52" s="105" t="s">
        <v>1331</v>
      </c>
      <c r="B52" s="105" t="s">
        <v>304</v>
      </c>
      <c r="C52" s="105" t="s">
        <v>879</v>
      </c>
      <c r="D52" s="105" t="s">
        <v>1199</v>
      </c>
      <c r="E52" s="105" t="s">
        <v>882</v>
      </c>
      <c r="F52" s="105" t="s">
        <v>1200</v>
      </c>
      <c r="G52" s="117">
        <v>0.36284722222222221</v>
      </c>
      <c r="H52" s="117">
        <v>0.11631944444444445</v>
      </c>
      <c r="I52" s="117">
        <v>0.47916666666666669</v>
      </c>
      <c r="J52" s="27">
        <v>4.1666666666666664E-2</v>
      </c>
      <c r="K52" s="117">
        <v>0.47916666666666663</v>
      </c>
      <c r="L52" s="27">
        <v>-1.7331022530329143E-3</v>
      </c>
      <c r="M52" s="27">
        <v>-4.9504950495049549E-2</v>
      </c>
      <c r="O52" s="105" t="s">
        <v>1331</v>
      </c>
      <c r="P52" s="105" t="s">
        <v>304</v>
      </c>
      <c r="Q52" s="105" t="s">
        <v>689</v>
      </c>
      <c r="R52" s="105" t="s">
        <v>1138</v>
      </c>
      <c r="S52" s="105" t="s">
        <v>692</v>
      </c>
      <c r="T52" s="105" t="s">
        <v>1227</v>
      </c>
      <c r="U52" s="117">
        <v>0.35697674418604652</v>
      </c>
      <c r="V52" s="117">
        <v>0.23837209302325582</v>
      </c>
      <c r="W52" s="117">
        <v>0.38255813953488371</v>
      </c>
      <c r="X52" s="27">
        <v>2.2093023255813953E-2</v>
      </c>
      <c r="Y52" s="117">
        <v>0.59534883720930232</v>
      </c>
      <c r="Z52" s="27">
        <v>0.16059379217273961</v>
      </c>
      <c r="AA52" s="27">
        <v>5.1344743276283689E-2</v>
      </c>
    </row>
    <row r="53" spans="1:27" x14ac:dyDescent="0.25">
      <c r="A53" s="105" t="s">
        <v>1331</v>
      </c>
      <c r="B53" s="105" t="s">
        <v>304</v>
      </c>
      <c r="C53" s="105" t="s">
        <v>770</v>
      </c>
      <c r="D53" s="105" t="s">
        <v>771</v>
      </c>
      <c r="E53" s="105" t="s">
        <v>776</v>
      </c>
      <c r="F53" s="105" t="s">
        <v>357</v>
      </c>
      <c r="G53" s="117">
        <v>0.32208293153326906</v>
      </c>
      <c r="H53" s="117">
        <v>0.15911282545805208</v>
      </c>
      <c r="I53" s="117">
        <v>0.51591128254580521</v>
      </c>
      <c r="J53" s="27">
        <v>2.8929604628736743E-3</v>
      </c>
      <c r="K53" s="117">
        <v>0.48119575699132111</v>
      </c>
      <c r="L53" s="27">
        <v>-3.1746031746031744E-2</v>
      </c>
      <c r="M53" s="27">
        <v>-5.812897366030878E-2</v>
      </c>
      <c r="O53" s="105" t="s">
        <v>1331</v>
      </c>
      <c r="P53" s="105" t="s">
        <v>304</v>
      </c>
      <c r="Q53" s="105" t="s">
        <v>793</v>
      </c>
      <c r="R53" s="105" t="s">
        <v>1145</v>
      </c>
      <c r="S53" s="105" t="s">
        <v>791</v>
      </c>
      <c r="T53" s="105" t="s">
        <v>1278</v>
      </c>
      <c r="U53" s="117">
        <v>0.34206471494607088</v>
      </c>
      <c r="V53" s="117">
        <v>0.1147919876733436</v>
      </c>
      <c r="W53" s="117">
        <v>0.51926040061633283</v>
      </c>
      <c r="X53" s="27">
        <v>2.3882896764252697E-2</v>
      </c>
      <c r="Y53" s="117">
        <v>0.45685670261941447</v>
      </c>
      <c r="Z53" s="27">
        <v>-1.1424219345011477E-2</v>
      </c>
      <c r="AA53" s="27">
        <v>-7.8125E-2</v>
      </c>
    </row>
    <row r="54" spans="1:27" x14ac:dyDescent="0.25">
      <c r="A54" s="105" t="s">
        <v>1331</v>
      </c>
      <c r="B54" s="105" t="s">
        <v>304</v>
      </c>
      <c r="C54" s="105" t="s">
        <v>879</v>
      </c>
      <c r="D54" s="105" t="s">
        <v>1199</v>
      </c>
      <c r="E54" s="105" t="s">
        <v>888</v>
      </c>
      <c r="F54" s="105" t="s">
        <v>1206</v>
      </c>
      <c r="G54" s="117">
        <v>0.34718498659517427</v>
      </c>
      <c r="H54" s="117">
        <v>0.13404825737265416</v>
      </c>
      <c r="I54" s="117">
        <v>0.51742627345844505</v>
      </c>
      <c r="J54" s="27">
        <v>1.3404825737265416E-3</v>
      </c>
      <c r="K54" s="117">
        <v>0.48123324396782841</v>
      </c>
      <c r="L54" s="27">
        <v>-3.3678756476683946E-2</v>
      </c>
      <c r="M54" s="27">
        <v>-0.12338425381903639</v>
      </c>
      <c r="O54" s="105" t="s">
        <v>1331</v>
      </c>
      <c r="P54" s="105" t="s">
        <v>304</v>
      </c>
      <c r="Q54" s="105" t="s">
        <v>565</v>
      </c>
      <c r="R54" s="105" t="s">
        <v>1162</v>
      </c>
      <c r="S54" s="105" t="s">
        <v>586</v>
      </c>
      <c r="T54" s="105" t="s">
        <v>1289</v>
      </c>
      <c r="U54" s="117">
        <v>0.21778350515463918</v>
      </c>
      <c r="V54" s="117">
        <v>7.4742268041237112E-2</v>
      </c>
      <c r="W54" s="117">
        <v>0.6829896907216495</v>
      </c>
      <c r="X54" s="27">
        <v>2.4484536082474227E-2</v>
      </c>
      <c r="Y54" s="117">
        <v>0.2925257731958763</v>
      </c>
      <c r="Z54" s="27">
        <v>3.1914893617021267E-2</v>
      </c>
      <c r="AA54" s="27">
        <v>-3.3623910336239127E-2</v>
      </c>
    </row>
    <row r="55" spans="1:27" x14ac:dyDescent="0.25">
      <c r="A55" s="105" t="s">
        <v>1331</v>
      </c>
      <c r="B55" s="105" t="s">
        <v>304</v>
      </c>
      <c r="C55" s="105" t="s">
        <v>770</v>
      </c>
      <c r="D55" s="105" t="s">
        <v>771</v>
      </c>
      <c r="E55" s="105" t="s">
        <v>779</v>
      </c>
      <c r="F55" s="105" t="s">
        <v>1174</v>
      </c>
      <c r="G55" s="117">
        <v>0.35416666666666669</v>
      </c>
      <c r="H55" s="117">
        <v>0.12719298245614036</v>
      </c>
      <c r="I55" s="117">
        <v>0.51535087719298245</v>
      </c>
      <c r="J55" s="27">
        <v>3.2894736842105261E-3</v>
      </c>
      <c r="K55" s="117">
        <v>0.48135964912280704</v>
      </c>
      <c r="L55" s="27">
        <v>4.9482163406214141E-2</v>
      </c>
      <c r="M55" s="27">
        <v>-5.7851239669421517E-2</v>
      </c>
      <c r="O55" s="105" t="s">
        <v>1331</v>
      </c>
      <c r="P55" s="105" t="s">
        <v>304</v>
      </c>
      <c r="Q55" s="105" t="s">
        <v>930</v>
      </c>
      <c r="R55" s="105" t="s">
        <v>1169</v>
      </c>
      <c r="S55" s="105" t="s">
        <v>945</v>
      </c>
      <c r="T55" s="105" t="s">
        <v>1170</v>
      </c>
      <c r="U55" s="117">
        <v>0.48220640569395018</v>
      </c>
      <c r="V55" s="117">
        <v>0.16192170818505339</v>
      </c>
      <c r="W55" s="117">
        <v>0.33096085409252668</v>
      </c>
      <c r="X55" s="27">
        <v>2.491103202846975E-2</v>
      </c>
      <c r="Y55" s="117">
        <v>0.64412811387900359</v>
      </c>
      <c r="Z55" s="27">
        <v>-2.0905923344947785E-2</v>
      </c>
      <c r="AA55" s="27">
        <v>-5.227655986509272E-2</v>
      </c>
    </row>
    <row r="56" spans="1:27" x14ac:dyDescent="0.25">
      <c r="A56" s="105" t="s">
        <v>1331</v>
      </c>
      <c r="B56" s="105" t="s">
        <v>304</v>
      </c>
      <c r="C56" s="105" t="s">
        <v>634</v>
      </c>
      <c r="D56" s="105" t="s">
        <v>635</v>
      </c>
      <c r="E56" s="105" t="s">
        <v>637</v>
      </c>
      <c r="F56" s="105" t="s">
        <v>1179</v>
      </c>
      <c r="G56" s="117">
        <v>0.25240847784200388</v>
      </c>
      <c r="H56" s="117">
        <v>0.22928709055876687</v>
      </c>
      <c r="I56" s="117">
        <v>0.47976878612716761</v>
      </c>
      <c r="J56" s="27">
        <v>3.8535645472061654E-2</v>
      </c>
      <c r="K56" s="117">
        <v>0.48169556840077077</v>
      </c>
      <c r="L56" s="27">
        <v>0.27518427518427524</v>
      </c>
      <c r="M56" s="27">
        <v>0.12826086956521743</v>
      </c>
      <c r="O56" s="105" t="s">
        <v>1331</v>
      </c>
      <c r="P56" s="105" t="s">
        <v>304</v>
      </c>
      <c r="Q56" s="105" t="s">
        <v>1029</v>
      </c>
      <c r="R56" s="105" t="s">
        <v>1030</v>
      </c>
      <c r="S56" s="105" t="s">
        <v>1089</v>
      </c>
      <c r="T56" s="105" t="s">
        <v>17</v>
      </c>
      <c r="U56" s="117">
        <v>0.50344234079173833</v>
      </c>
      <c r="V56" s="117">
        <v>0.31497418244406195</v>
      </c>
      <c r="W56" s="117">
        <v>0.15662650602409639</v>
      </c>
      <c r="X56" s="27">
        <v>2.4956970740103269E-2</v>
      </c>
      <c r="Y56" s="117">
        <v>0.81841652323580028</v>
      </c>
      <c r="Z56" s="27">
        <v>-1.358234295415961E-2</v>
      </c>
      <c r="AA56" s="27">
        <v>-5.6051990251827832E-2</v>
      </c>
    </row>
    <row r="57" spans="1:27" x14ac:dyDescent="0.25">
      <c r="A57" s="105" t="s">
        <v>1331</v>
      </c>
      <c r="B57" s="105" t="s">
        <v>304</v>
      </c>
      <c r="C57" s="105" t="s">
        <v>712</v>
      </c>
      <c r="D57" s="105" t="s">
        <v>1147</v>
      </c>
      <c r="E57" s="105" t="s">
        <v>727</v>
      </c>
      <c r="F57" s="105" t="s">
        <v>1222</v>
      </c>
      <c r="G57" s="117">
        <v>0.32765151515151514</v>
      </c>
      <c r="H57" s="117">
        <v>0.15435606060606061</v>
      </c>
      <c r="I57" s="117">
        <v>0.5179924242424242</v>
      </c>
      <c r="J57" s="27">
        <v>0</v>
      </c>
      <c r="K57" s="117">
        <v>0.48200757575757575</v>
      </c>
      <c r="L57" s="27">
        <v>-2.3126734505087843E-2</v>
      </c>
      <c r="M57" s="27">
        <v>-6.2166962699822359E-2</v>
      </c>
      <c r="O57" s="105" t="s">
        <v>1331</v>
      </c>
      <c r="P57" s="105" t="s">
        <v>304</v>
      </c>
      <c r="Q57" s="105" t="s">
        <v>816</v>
      </c>
      <c r="R57" s="105" t="s">
        <v>1186</v>
      </c>
      <c r="S57" s="105" t="s">
        <v>822</v>
      </c>
      <c r="T57" s="105" t="s">
        <v>1257</v>
      </c>
      <c r="U57" s="117">
        <v>0.27521367521367524</v>
      </c>
      <c r="V57" s="117">
        <v>7.8632478632478631E-2</v>
      </c>
      <c r="W57" s="117">
        <v>0.62051282051282053</v>
      </c>
      <c r="X57" s="27">
        <v>2.564102564102564E-2</v>
      </c>
      <c r="Y57" s="117">
        <v>0.35384615384615387</v>
      </c>
      <c r="Z57" s="27">
        <v>1.712328767123239E-3</v>
      </c>
      <c r="AA57" s="27">
        <v>-6.995230524642293E-2</v>
      </c>
    </row>
    <row r="58" spans="1:27" x14ac:dyDescent="0.25">
      <c r="A58" s="105" t="s">
        <v>1331</v>
      </c>
      <c r="B58" s="105" t="s">
        <v>304</v>
      </c>
      <c r="C58" s="105" t="s">
        <v>689</v>
      </c>
      <c r="D58" s="105" t="s">
        <v>1138</v>
      </c>
      <c r="E58" s="105" t="s">
        <v>687</v>
      </c>
      <c r="F58" s="105" t="s">
        <v>1217</v>
      </c>
      <c r="G58" s="117">
        <v>0.27866927592954988</v>
      </c>
      <c r="H58" s="117">
        <v>0.20352250489236789</v>
      </c>
      <c r="I58" s="117">
        <v>0.48962818003913894</v>
      </c>
      <c r="J58" s="27">
        <v>2.818003913894325E-2</v>
      </c>
      <c r="K58" s="117">
        <v>0.48219178082191777</v>
      </c>
      <c r="L58" s="27">
        <v>-9.3971631205673756E-2</v>
      </c>
      <c r="M58" s="27">
        <v>-0.14861712762412527</v>
      </c>
      <c r="O58" s="105" t="s">
        <v>1331</v>
      </c>
      <c r="P58" s="105" t="s">
        <v>304</v>
      </c>
      <c r="Q58" s="105" t="s">
        <v>816</v>
      </c>
      <c r="R58" s="105" t="s">
        <v>1186</v>
      </c>
      <c r="S58" s="105" t="s">
        <v>831</v>
      </c>
      <c r="T58" s="105" t="s">
        <v>1249</v>
      </c>
      <c r="U58" s="117">
        <v>0.29203539823008851</v>
      </c>
      <c r="V58" s="117">
        <v>0.12094395280235988</v>
      </c>
      <c r="W58" s="117">
        <v>0.56047197640117996</v>
      </c>
      <c r="X58" s="27">
        <v>2.6548672566371681E-2</v>
      </c>
      <c r="Y58" s="117">
        <v>0.41297935103244837</v>
      </c>
      <c r="Z58" s="27">
        <v>4.3076923076923013E-2</v>
      </c>
      <c r="AA58" s="27">
        <v>-6.8681318681318659E-2</v>
      </c>
    </row>
    <row r="59" spans="1:27" x14ac:dyDescent="0.25">
      <c r="A59" s="105" t="s">
        <v>1331</v>
      </c>
      <c r="B59" s="105" t="s">
        <v>304</v>
      </c>
      <c r="C59" s="105" t="s">
        <v>770</v>
      </c>
      <c r="D59" s="105" t="s">
        <v>771</v>
      </c>
      <c r="E59" s="105" t="s">
        <v>788</v>
      </c>
      <c r="F59" s="105" t="s">
        <v>1298</v>
      </c>
      <c r="G59" s="117">
        <v>0.35073068893528186</v>
      </c>
      <c r="H59" s="117">
        <v>0.1336116910229645</v>
      </c>
      <c r="I59" s="117">
        <v>0.51461377870563674</v>
      </c>
      <c r="J59" s="27">
        <v>1.0438413361169101E-3</v>
      </c>
      <c r="K59" s="117">
        <v>0.48434237995824636</v>
      </c>
      <c r="L59" s="27">
        <v>6.9196428571428603E-2</v>
      </c>
      <c r="M59" s="27">
        <v>-9.021842355175691E-2</v>
      </c>
      <c r="O59" s="105" t="s">
        <v>1331</v>
      </c>
      <c r="P59" s="105" t="s">
        <v>304</v>
      </c>
      <c r="Q59" s="105" t="s">
        <v>444</v>
      </c>
      <c r="R59" s="105" t="s">
        <v>1130</v>
      </c>
      <c r="S59" s="105" t="s">
        <v>450</v>
      </c>
      <c r="T59" s="105" t="s">
        <v>1131</v>
      </c>
      <c r="U59" s="117">
        <v>0.2651006711409396</v>
      </c>
      <c r="V59" s="117">
        <v>9.3959731543624164E-2</v>
      </c>
      <c r="W59" s="117">
        <v>0.61409395973154357</v>
      </c>
      <c r="X59" s="27">
        <v>2.6845637583892617E-2</v>
      </c>
      <c r="Y59" s="117">
        <v>0.35906040268456374</v>
      </c>
      <c r="Z59" s="27">
        <v>2.405498281786933E-2</v>
      </c>
      <c r="AA59" s="27">
        <v>-8.3076923076923048E-2</v>
      </c>
    </row>
    <row r="60" spans="1:27" x14ac:dyDescent="0.25">
      <c r="A60" s="105" t="s">
        <v>1331</v>
      </c>
      <c r="B60" s="105" t="s">
        <v>304</v>
      </c>
      <c r="C60" s="105" t="s">
        <v>689</v>
      </c>
      <c r="D60" s="105" t="s">
        <v>1138</v>
      </c>
      <c r="E60" s="105" t="s">
        <v>707</v>
      </c>
      <c r="F60" s="105" t="s">
        <v>1160</v>
      </c>
      <c r="G60" s="117">
        <v>0.30728616684266102</v>
      </c>
      <c r="H60" s="117">
        <v>0.18162618796198521</v>
      </c>
      <c r="I60" s="117">
        <v>0.47201689545934528</v>
      </c>
      <c r="J60" s="27">
        <v>3.907074973600845E-2</v>
      </c>
      <c r="K60" s="117">
        <v>0.48891235480464623</v>
      </c>
      <c r="L60" s="27">
        <v>0.11150234741784049</v>
      </c>
      <c r="M60" s="27">
        <v>3.8377192982456121E-2</v>
      </c>
      <c r="O60" s="105" t="s">
        <v>1331</v>
      </c>
      <c r="P60" s="105" t="s">
        <v>304</v>
      </c>
      <c r="Q60" s="105" t="s">
        <v>689</v>
      </c>
      <c r="R60" s="105" t="s">
        <v>1138</v>
      </c>
      <c r="S60" s="105" t="s">
        <v>687</v>
      </c>
      <c r="T60" s="105" t="s">
        <v>1217</v>
      </c>
      <c r="U60" s="117">
        <v>0.27866927592954988</v>
      </c>
      <c r="V60" s="117">
        <v>0.20352250489236789</v>
      </c>
      <c r="W60" s="117">
        <v>0.48962818003913894</v>
      </c>
      <c r="X60" s="27">
        <v>2.818003913894325E-2</v>
      </c>
      <c r="Y60" s="117">
        <v>0.48219178082191777</v>
      </c>
      <c r="Z60" s="27">
        <v>-9.3971631205673756E-2</v>
      </c>
      <c r="AA60" s="27">
        <v>-0.14861712762412527</v>
      </c>
    </row>
    <row r="61" spans="1:27" x14ac:dyDescent="0.25">
      <c r="A61" s="105" t="s">
        <v>1331</v>
      </c>
      <c r="B61" s="105" t="s">
        <v>304</v>
      </c>
      <c r="C61" s="105" t="s">
        <v>865</v>
      </c>
      <c r="D61" s="105" t="s">
        <v>1164</v>
      </c>
      <c r="E61" s="105" t="s">
        <v>874</v>
      </c>
      <c r="F61" s="105" t="s">
        <v>1275</v>
      </c>
      <c r="G61" s="117">
        <v>0.38144329896907214</v>
      </c>
      <c r="H61" s="117">
        <v>0.12297496318114874</v>
      </c>
      <c r="I61" s="117">
        <v>0.44918998527245951</v>
      </c>
      <c r="J61" s="27">
        <v>4.6391752577319589E-2</v>
      </c>
      <c r="K61" s="117">
        <v>0.5044182621502209</v>
      </c>
      <c r="L61" s="27">
        <v>2.0285499624342673E-2</v>
      </c>
      <c r="M61" s="27">
        <v>5.1813471502590858E-3</v>
      </c>
      <c r="O61" s="105" t="s">
        <v>1331</v>
      </c>
      <c r="P61" s="105" t="s">
        <v>304</v>
      </c>
      <c r="Q61" s="105" t="s">
        <v>617</v>
      </c>
      <c r="R61" s="105" t="s">
        <v>1135</v>
      </c>
      <c r="S61" s="105" t="s">
        <v>615</v>
      </c>
      <c r="T61" s="105" t="s">
        <v>318</v>
      </c>
      <c r="U61" s="117">
        <v>0.21246458923512748</v>
      </c>
      <c r="V61" s="117">
        <v>8.0736543909348438E-2</v>
      </c>
      <c r="W61" s="117">
        <v>0.67847025495750712</v>
      </c>
      <c r="X61" s="27">
        <v>2.8328611898016998E-2</v>
      </c>
      <c r="Y61" s="117">
        <v>0.29320113314447593</v>
      </c>
      <c r="Z61" s="27">
        <v>-7.0323488045006544E-3</v>
      </c>
      <c r="AA61" s="27">
        <v>-9.3709884467265692E-2</v>
      </c>
    </row>
    <row r="62" spans="1:27" x14ac:dyDescent="0.25">
      <c r="A62" s="105" t="s">
        <v>1331</v>
      </c>
      <c r="B62" s="105" t="s">
        <v>304</v>
      </c>
      <c r="C62" s="105" t="s">
        <v>634</v>
      </c>
      <c r="D62" s="105" t="s">
        <v>635</v>
      </c>
      <c r="E62" s="105" t="s">
        <v>655</v>
      </c>
      <c r="F62" s="105" t="s">
        <v>1159</v>
      </c>
      <c r="G62" s="117">
        <v>0.40559440559440557</v>
      </c>
      <c r="H62" s="117">
        <v>0.1008991008991009</v>
      </c>
      <c r="I62" s="117">
        <v>0.48351648351648352</v>
      </c>
      <c r="J62" s="27">
        <v>9.99000999000999E-3</v>
      </c>
      <c r="K62" s="117">
        <v>0.50649350649350644</v>
      </c>
      <c r="L62" s="27">
        <v>-2.9880478087649376E-3</v>
      </c>
      <c r="M62" s="27">
        <v>-3.7499999999999978E-2</v>
      </c>
      <c r="O62" s="105" t="s">
        <v>1331</v>
      </c>
      <c r="P62" s="105" t="s">
        <v>304</v>
      </c>
      <c r="Q62" s="105" t="s">
        <v>481</v>
      </c>
      <c r="R62" s="105" t="s">
        <v>482</v>
      </c>
      <c r="S62" s="105" t="s">
        <v>499</v>
      </c>
      <c r="T62" s="105" t="s">
        <v>1144</v>
      </c>
      <c r="U62" s="117">
        <v>0.30732860520094563</v>
      </c>
      <c r="V62" s="117">
        <v>5.9101654846335699E-2</v>
      </c>
      <c r="W62" s="117">
        <v>0.60165484633569744</v>
      </c>
      <c r="X62" s="27">
        <v>3.1914893617021274E-2</v>
      </c>
      <c r="Y62" s="117">
        <v>0.3664302600472813</v>
      </c>
      <c r="Z62" s="27">
        <v>-4.5146726862302478E-2</v>
      </c>
      <c r="AA62" s="27">
        <v>-9.1299677765843135E-2</v>
      </c>
    </row>
    <row r="63" spans="1:27" x14ac:dyDescent="0.25">
      <c r="A63" s="105" t="s">
        <v>1331</v>
      </c>
      <c r="B63" s="105" t="s">
        <v>304</v>
      </c>
      <c r="C63" s="105" t="s">
        <v>865</v>
      </c>
      <c r="D63" s="105" t="s">
        <v>1164</v>
      </c>
      <c r="E63" s="105" t="s">
        <v>868</v>
      </c>
      <c r="F63" s="105" t="s">
        <v>351</v>
      </c>
      <c r="G63" s="117">
        <v>0.39755529685681024</v>
      </c>
      <c r="H63" s="117">
        <v>0.11233993015133877</v>
      </c>
      <c r="I63" s="117">
        <v>0.44062863795110596</v>
      </c>
      <c r="J63" s="27">
        <v>4.9476135040745051E-2</v>
      </c>
      <c r="K63" s="117">
        <v>0.50989522700814904</v>
      </c>
      <c r="L63" s="27">
        <v>1.476668635558176E-2</v>
      </c>
      <c r="M63" s="27">
        <v>-1.4343086632243263E-2</v>
      </c>
      <c r="O63" s="105" t="s">
        <v>1331</v>
      </c>
      <c r="P63" s="105" t="s">
        <v>304</v>
      </c>
      <c r="Q63" s="105" t="s">
        <v>879</v>
      </c>
      <c r="R63" s="105" t="s">
        <v>1199</v>
      </c>
      <c r="S63" s="105" t="s">
        <v>885</v>
      </c>
      <c r="T63" s="105" t="s">
        <v>1277</v>
      </c>
      <c r="U63" s="117">
        <v>0.38877043354655294</v>
      </c>
      <c r="V63" s="117">
        <v>8.45771144278607E-2</v>
      </c>
      <c r="W63" s="117">
        <v>0.49466950959488271</v>
      </c>
      <c r="X63" s="27">
        <v>3.1982942430703626E-2</v>
      </c>
      <c r="Y63" s="117">
        <v>0.47334754797441364</v>
      </c>
      <c r="Z63" s="27">
        <v>2.8510334996436626E-3</v>
      </c>
      <c r="AA63" s="27">
        <v>-5.1247471341874573E-2</v>
      </c>
    </row>
    <row r="64" spans="1:27" x14ac:dyDescent="0.25">
      <c r="A64" s="105" t="s">
        <v>1331</v>
      </c>
      <c r="B64" s="105" t="s">
        <v>304</v>
      </c>
      <c r="C64" s="105" t="s">
        <v>816</v>
      </c>
      <c r="D64" s="105" t="s">
        <v>1186</v>
      </c>
      <c r="E64" s="105" t="s">
        <v>814</v>
      </c>
      <c r="F64" s="105" t="s">
        <v>1245</v>
      </c>
      <c r="G64" s="117">
        <v>0.38814993954050786</v>
      </c>
      <c r="H64" s="117">
        <v>0.13301088270858524</v>
      </c>
      <c r="I64" s="117">
        <v>0.45949214026602175</v>
      </c>
      <c r="J64" s="27">
        <v>1.9347037484885126E-2</v>
      </c>
      <c r="K64" s="117">
        <v>0.5211608222490931</v>
      </c>
      <c r="L64" s="27">
        <v>3.3749999999999947E-2</v>
      </c>
      <c r="M64" s="27">
        <v>-7.3908174692049244E-2</v>
      </c>
      <c r="O64" s="105" t="s">
        <v>1331</v>
      </c>
      <c r="P64" s="105" t="s">
        <v>304</v>
      </c>
      <c r="Q64" s="105" t="s">
        <v>816</v>
      </c>
      <c r="R64" s="105" t="s">
        <v>1186</v>
      </c>
      <c r="S64" s="105" t="s">
        <v>819</v>
      </c>
      <c r="T64" s="105" t="s">
        <v>1187</v>
      </c>
      <c r="U64" s="117">
        <v>0.37303370786516854</v>
      </c>
      <c r="V64" s="117">
        <v>0.20524344569288389</v>
      </c>
      <c r="W64" s="117">
        <v>0.38951310861423222</v>
      </c>
      <c r="X64" s="27">
        <v>3.2209737827715357E-2</v>
      </c>
      <c r="Y64" s="117">
        <v>0.57827715355805243</v>
      </c>
      <c r="Z64" s="27">
        <v>4.788069073783352E-2</v>
      </c>
      <c r="AA64" s="27">
        <v>-1.1111111111111072E-2</v>
      </c>
    </row>
    <row r="65" spans="1:27" x14ac:dyDescent="0.25">
      <c r="A65" s="105" t="s">
        <v>1331</v>
      </c>
      <c r="B65" s="105" t="s">
        <v>304</v>
      </c>
      <c r="C65" s="105" t="s">
        <v>444</v>
      </c>
      <c r="D65" s="105" t="s">
        <v>1130</v>
      </c>
      <c r="E65" s="105" t="s">
        <v>442</v>
      </c>
      <c r="F65" s="105" t="s">
        <v>1280</v>
      </c>
      <c r="G65" s="117">
        <v>0.41398865784499056</v>
      </c>
      <c r="H65" s="117">
        <v>0.10964083175803403</v>
      </c>
      <c r="I65" s="117">
        <v>0.43289224952741023</v>
      </c>
      <c r="J65" s="27">
        <v>4.3478260869565216E-2</v>
      </c>
      <c r="K65" s="117">
        <v>0.52362948960302458</v>
      </c>
      <c r="L65" s="27">
        <v>3.1189083820662766E-2</v>
      </c>
      <c r="M65" s="27">
        <v>-5.0269299820466795E-2</v>
      </c>
      <c r="O65" s="105" t="s">
        <v>1331</v>
      </c>
      <c r="P65" s="105" t="s">
        <v>304</v>
      </c>
      <c r="Q65" s="105" t="s">
        <v>689</v>
      </c>
      <c r="R65" s="105" t="s">
        <v>1138</v>
      </c>
      <c r="S65" s="105" t="s">
        <v>695</v>
      </c>
      <c r="T65" s="105" t="s">
        <v>310</v>
      </c>
      <c r="U65" s="117">
        <v>0.22247706422018348</v>
      </c>
      <c r="V65" s="117">
        <v>0.11467889908256881</v>
      </c>
      <c r="W65" s="117">
        <v>0.62958715596330272</v>
      </c>
      <c r="X65" s="27">
        <v>3.3256880733944956E-2</v>
      </c>
      <c r="Y65" s="117">
        <v>0.33715596330275233</v>
      </c>
      <c r="Z65" s="27">
        <v>-9.2611862643080078E-2</v>
      </c>
      <c r="AA65" s="27">
        <v>-0.1417322834645669</v>
      </c>
    </row>
    <row r="66" spans="1:27" x14ac:dyDescent="0.25">
      <c r="A66" s="105" t="s">
        <v>1331</v>
      </c>
      <c r="B66" s="105" t="s">
        <v>304</v>
      </c>
      <c r="C66" s="105" t="s">
        <v>666</v>
      </c>
      <c r="D66" s="105" t="s">
        <v>1132</v>
      </c>
      <c r="E66" s="105" t="s">
        <v>669</v>
      </c>
      <c r="F66" s="105" t="s">
        <v>1238</v>
      </c>
      <c r="G66" s="117">
        <v>0.40780911062906722</v>
      </c>
      <c r="H66" s="117">
        <v>0.11713665943600868</v>
      </c>
      <c r="I66" s="117">
        <v>0.47071583514099785</v>
      </c>
      <c r="J66" s="27">
        <v>4.3383947939262474E-3</v>
      </c>
      <c r="K66" s="117">
        <v>0.52494577006507592</v>
      </c>
      <c r="L66" s="27">
        <v>-1.0729613733905574E-2</v>
      </c>
      <c r="M66" s="27">
        <v>-5.5327868852458995E-2</v>
      </c>
      <c r="O66" s="105" t="s">
        <v>1331</v>
      </c>
      <c r="P66" s="105" t="s">
        <v>304</v>
      </c>
      <c r="Q66" s="105" t="s">
        <v>839</v>
      </c>
      <c r="R66" s="105" t="s">
        <v>1150</v>
      </c>
      <c r="S66" s="105" t="s">
        <v>860</v>
      </c>
      <c r="T66" s="105" t="s">
        <v>1309</v>
      </c>
      <c r="U66" s="117">
        <v>0.24029574861367836</v>
      </c>
      <c r="V66" s="117">
        <v>0.10720887245841035</v>
      </c>
      <c r="W66" s="117">
        <v>0.61922365988909422</v>
      </c>
      <c r="X66" s="27">
        <v>3.3271719038817003E-2</v>
      </c>
      <c r="Y66" s="117">
        <v>0.34750462107208868</v>
      </c>
      <c r="Z66" s="27">
        <v>4.6421663442939964E-2</v>
      </c>
      <c r="AA66" s="27">
        <v>-7.5213675213675169E-2</v>
      </c>
    </row>
    <row r="67" spans="1:27" x14ac:dyDescent="0.25">
      <c r="A67" s="105" t="s">
        <v>1331</v>
      </c>
      <c r="B67" s="105" t="s">
        <v>304</v>
      </c>
      <c r="C67" s="105" t="s">
        <v>565</v>
      </c>
      <c r="D67" s="105" t="s">
        <v>1162</v>
      </c>
      <c r="E67" s="105" t="s">
        <v>571</v>
      </c>
      <c r="F67" s="105" t="s">
        <v>1310</v>
      </c>
      <c r="G67" s="117">
        <v>0.4352078239608802</v>
      </c>
      <c r="H67" s="117">
        <v>0.11735941320293398</v>
      </c>
      <c r="I67" s="117">
        <v>0.44743276283618583</v>
      </c>
      <c r="J67" s="27">
        <v>0</v>
      </c>
      <c r="K67" s="117">
        <v>0.55256723716381417</v>
      </c>
      <c r="L67" s="27">
        <v>0.23939393939393949</v>
      </c>
      <c r="M67" s="27">
        <v>7.3490813648293907E-2</v>
      </c>
      <c r="O67" s="105" t="s">
        <v>1331</v>
      </c>
      <c r="P67" s="105" t="s">
        <v>304</v>
      </c>
      <c r="Q67" s="105" t="s">
        <v>1029</v>
      </c>
      <c r="R67" s="105" t="s">
        <v>1030</v>
      </c>
      <c r="S67" s="105" t="s">
        <v>1119</v>
      </c>
      <c r="T67" s="105" t="s">
        <v>18</v>
      </c>
      <c r="U67" s="117">
        <v>0.52065527065527062</v>
      </c>
      <c r="V67" s="117">
        <v>0.2264957264957265</v>
      </c>
      <c r="W67" s="117">
        <v>0.21937321937321938</v>
      </c>
      <c r="X67" s="27">
        <v>3.3475783475783477E-2</v>
      </c>
      <c r="Y67" s="117">
        <v>0.74715099715099709</v>
      </c>
      <c r="Z67" s="27">
        <v>6.4442759666413885E-2</v>
      </c>
      <c r="AA67" s="27">
        <v>1.4265335235377208E-3</v>
      </c>
    </row>
    <row r="68" spans="1:27" x14ac:dyDescent="0.25">
      <c r="A68" s="105" t="s">
        <v>1331</v>
      </c>
      <c r="B68" s="105" t="s">
        <v>304</v>
      </c>
      <c r="C68" s="105" t="s">
        <v>793</v>
      </c>
      <c r="D68" s="105" t="s">
        <v>1145</v>
      </c>
      <c r="E68" s="105" t="s">
        <v>805</v>
      </c>
      <c r="F68" s="105" t="s">
        <v>1146</v>
      </c>
      <c r="G68" s="117">
        <v>0.32444444444444442</v>
      </c>
      <c r="H68" s="117">
        <v>0.24222222222222223</v>
      </c>
      <c r="I68" s="117">
        <v>0.41666666666666669</v>
      </c>
      <c r="J68" s="27">
        <v>1.6666666666666666E-2</v>
      </c>
      <c r="K68" s="117">
        <v>0.56666666666666665</v>
      </c>
      <c r="L68" s="27">
        <v>1.8099547511312153E-2</v>
      </c>
      <c r="M68" s="27">
        <v>-4.4247787610619538E-3</v>
      </c>
      <c r="O68" s="105" t="s">
        <v>1331</v>
      </c>
      <c r="P68" s="105" t="s">
        <v>304</v>
      </c>
      <c r="Q68" s="105" t="s">
        <v>545</v>
      </c>
      <c r="R68" s="105" t="s">
        <v>546</v>
      </c>
      <c r="S68" s="105" t="s">
        <v>548</v>
      </c>
      <c r="T68" s="105" t="s">
        <v>1263</v>
      </c>
      <c r="U68" s="117">
        <v>0.12100456621004566</v>
      </c>
      <c r="V68" s="117">
        <v>5.4794520547945202E-2</v>
      </c>
      <c r="W68" s="117">
        <v>0.78995433789954339</v>
      </c>
      <c r="X68" s="27">
        <v>3.4246575342465752E-2</v>
      </c>
      <c r="Y68" s="117">
        <v>0.17579908675799086</v>
      </c>
      <c r="Z68" s="27">
        <v>-4.7826086956521685E-2</v>
      </c>
      <c r="AA68" s="27">
        <v>-0.15930902111324374</v>
      </c>
    </row>
    <row r="69" spans="1:27" x14ac:dyDescent="0.25">
      <c r="A69" s="105" t="s">
        <v>1331</v>
      </c>
      <c r="B69" s="105" t="s">
        <v>304</v>
      </c>
      <c r="C69" s="105" t="s">
        <v>816</v>
      </c>
      <c r="D69" s="105" t="s">
        <v>1186</v>
      </c>
      <c r="E69" s="105" t="s">
        <v>819</v>
      </c>
      <c r="F69" s="105" t="s">
        <v>1187</v>
      </c>
      <c r="G69" s="117">
        <v>0.37303370786516854</v>
      </c>
      <c r="H69" s="117">
        <v>0.20524344569288389</v>
      </c>
      <c r="I69" s="117">
        <v>0.38951310861423222</v>
      </c>
      <c r="J69" s="27">
        <v>3.2209737827715357E-2</v>
      </c>
      <c r="K69" s="117">
        <v>0.57827715355805243</v>
      </c>
      <c r="L69" s="27">
        <v>4.788069073783352E-2</v>
      </c>
      <c r="M69" s="27">
        <v>-1.1111111111111072E-2</v>
      </c>
      <c r="O69" s="105" t="s">
        <v>1331</v>
      </c>
      <c r="P69" s="105" t="s">
        <v>304</v>
      </c>
      <c r="Q69" s="105" t="s">
        <v>712</v>
      </c>
      <c r="R69" s="105" t="s">
        <v>1147</v>
      </c>
      <c r="S69" s="105" t="s">
        <v>730</v>
      </c>
      <c r="T69" s="105" t="s">
        <v>1300</v>
      </c>
      <c r="U69" s="117">
        <v>0.26896551724137929</v>
      </c>
      <c r="V69" s="117">
        <v>0.10344827586206896</v>
      </c>
      <c r="W69" s="117">
        <v>0.59310344827586203</v>
      </c>
      <c r="X69" s="27">
        <v>3.4482758620689655E-2</v>
      </c>
      <c r="Y69" s="117">
        <v>0.37241379310344824</v>
      </c>
      <c r="Z69" s="27">
        <v>0.11253196930946285</v>
      </c>
      <c r="AA69" s="27">
        <v>1.6355140186915973E-2</v>
      </c>
    </row>
    <row r="70" spans="1:27" x14ac:dyDescent="0.25">
      <c r="A70" s="105" t="s">
        <v>1331</v>
      </c>
      <c r="B70" s="105" t="s">
        <v>304</v>
      </c>
      <c r="C70" s="105" t="s">
        <v>1029</v>
      </c>
      <c r="D70" s="105" t="s">
        <v>1030</v>
      </c>
      <c r="E70" s="105" t="s">
        <v>1041</v>
      </c>
      <c r="F70" s="105" t="s">
        <v>16</v>
      </c>
      <c r="G70" s="117">
        <v>0.39149400218102509</v>
      </c>
      <c r="H70" s="117">
        <v>0.18865866957470012</v>
      </c>
      <c r="I70" s="117">
        <v>0.37404580152671757</v>
      </c>
      <c r="J70" s="27">
        <v>4.5801526717557252E-2</v>
      </c>
      <c r="K70" s="117">
        <v>0.58015267175572527</v>
      </c>
      <c r="L70" s="27">
        <v>-8.9374379344587918E-2</v>
      </c>
      <c r="M70" s="27">
        <v>-0.13490566037735852</v>
      </c>
      <c r="O70" s="105" t="s">
        <v>1331</v>
      </c>
      <c r="P70" s="105" t="s">
        <v>304</v>
      </c>
      <c r="Q70" s="105" t="s">
        <v>444</v>
      </c>
      <c r="R70" s="105" t="s">
        <v>1130</v>
      </c>
      <c r="S70" s="105" t="s">
        <v>447</v>
      </c>
      <c r="T70" s="105" t="s">
        <v>1140</v>
      </c>
      <c r="U70" s="117">
        <v>0.27672955974842767</v>
      </c>
      <c r="V70" s="117">
        <v>9.2243186582809222E-2</v>
      </c>
      <c r="W70" s="117">
        <v>0.59538784067085959</v>
      </c>
      <c r="X70" s="27">
        <v>3.5639412997903561E-2</v>
      </c>
      <c r="Y70" s="117">
        <v>0.36897274633123689</v>
      </c>
      <c r="Z70" s="27">
        <v>8.4566596194504129E-3</v>
      </c>
      <c r="AA70" s="27">
        <v>-8.0924855491329439E-2</v>
      </c>
    </row>
    <row r="71" spans="1:27" x14ac:dyDescent="0.25">
      <c r="A71" s="105" t="s">
        <v>1331</v>
      </c>
      <c r="B71" s="105" t="s">
        <v>304</v>
      </c>
      <c r="C71" s="105" t="s">
        <v>968</v>
      </c>
      <c r="D71" s="105" t="s">
        <v>969</v>
      </c>
      <c r="E71" s="105" t="s">
        <v>986</v>
      </c>
      <c r="F71" s="105" t="s">
        <v>1213</v>
      </c>
      <c r="G71" s="117">
        <v>0.32414910858995138</v>
      </c>
      <c r="H71" s="117">
        <v>0.25769854132901132</v>
      </c>
      <c r="I71" s="117">
        <v>0.36952998379254459</v>
      </c>
      <c r="J71" s="27">
        <v>4.8622366288492709E-2</v>
      </c>
      <c r="K71" s="117">
        <v>0.58184764991896265</v>
      </c>
      <c r="L71" s="27">
        <v>-4.6367851622874823E-2</v>
      </c>
      <c r="M71" s="27">
        <v>-0.12357954545454541</v>
      </c>
      <c r="O71" s="105" t="s">
        <v>1331</v>
      </c>
      <c r="P71" s="105" t="s">
        <v>304</v>
      </c>
      <c r="Q71" s="105" t="s">
        <v>565</v>
      </c>
      <c r="R71" s="105" t="s">
        <v>1162</v>
      </c>
      <c r="S71" s="105" t="s">
        <v>583</v>
      </c>
      <c r="T71" s="105" t="s">
        <v>308</v>
      </c>
      <c r="U71" s="117">
        <v>0.16546762589928057</v>
      </c>
      <c r="V71" s="117">
        <v>7.4340527577937646E-2</v>
      </c>
      <c r="W71" s="117">
        <v>0.72422062350119909</v>
      </c>
      <c r="X71" s="27">
        <v>3.5971223021582732E-2</v>
      </c>
      <c r="Y71" s="117">
        <v>0.23980815347721823</v>
      </c>
      <c r="Z71" s="27">
        <v>1.4598540145985384E-2</v>
      </c>
      <c r="AA71" s="27">
        <v>-2.5700934579439227E-2</v>
      </c>
    </row>
    <row r="72" spans="1:27" x14ac:dyDescent="0.25">
      <c r="A72" s="105" t="s">
        <v>1331</v>
      </c>
      <c r="B72" s="105" t="s">
        <v>304</v>
      </c>
      <c r="C72" s="105" t="s">
        <v>879</v>
      </c>
      <c r="D72" s="105" t="s">
        <v>1199</v>
      </c>
      <c r="E72" s="105" t="s">
        <v>877</v>
      </c>
      <c r="F72" s="105" t="s">
        <v>1202</v>
      </c>
      <c r="G72" s="117">
        <v>0.42157470551766896</v>
      </c>
      <c r="H72" s="117">
        <v>0.1642901425914445</v>
      </c>
      <c r="I72" s="117">
        <v>0.40421574705517671</v>
      </c>
      <c r="J72" s="27">
        <v>9.9194048357098569E-3</v>
      </c>
      <c r="K72" s="117">
        <v>0.58586484810911343</v>
      </c>
      <c r="L72" s="27">
        <v>-1.9452887537993901E-2</v>
      </c>
      <c r="M72" s="27">
        <v>-6.6010422698320803E-2</v>
      </c>
      <c r="O72" s="105" t="s">
        <v>1331</v>
      </c>
      <c r="P72" s="105" t="s">
        <v>304</v>
      </c>
      <c r="Q72" s="105" t="s">
        <v>816</v>
      </c>
      <c r="R72" s="105" t="s">
        <v>1186</v>
      </c>
      <c r="S72" s="105" t="s">
        <v>828</v>
      </c>
      <c r="T72" s="105" t="s">
        <v>1197</v>
      </c>
      <c r="U72" s="117">
        <v>0.31111111111111112</v>
      </c>
      <c r="V72" s="117">
        <v>9.1358024691358022E-2</v>
      </c>
      <c r="W72" s="117">
        <v>0.56049382716049378</v>
      </c>
      <c r="X72" s="27">
        <v>3.7037037037037035E-2</v>
      </c>
      <c r="Y72" s="117">
        <v>0.40246913580246912</v>
      </c>
      <c r="Z72" s="27">
        <v>0.14406779661016955</v>
      </c>
      <c r="AA72" s="27">
        <v>-9.7799511002445438E-3</v>
      </c>
    </row>
    <row r="73" spans="1:27" x14ac:dyDescent="0.25">
      <c r="A73" s="105" t="s">
        <v>1331</v>
      </c>
      <c r="B73" s="105" t="s">
        <v>304</v>
      </c>
      <c r="C73" s="105" t="s">
        <v>689</v>
      </c>
      <c r="D73" s="105" t="s">
        <v>1138</v>
      </c>
      <c r="E73" s="105" t="s">
        <v>692</v>
      </c>
      <c r="F73" s="105" t="s">
        <v>1227</v>
      </c>
      <c r="G73" s="117">
        <v>0.35697674418604652</v>
      </c>
      <c r="H73" s="117">
        <v>0.23837209302325582</v>
      </c>
      <c r="I73" s="117">
        <v>0.38255813953488371</v>
      </c>
      <c r="J73" s="27">
        <v>2.2093023255813953E-2</v>
      </c>
      <c r="K73" s="117">
        <v>0.59534883720930232</v>
      </c>
      <c r="L73" s="27">
        <v>0.16059379217273961</v>
      </c>
      <c r="M73" s="27">
        <v>5.1344743276283689E-2</v>
      </c>
      <c r="O73" s="105" t="s">
        <v>1331</v>
      </c>
      <c r="P73" s="105" t="s">
        <v>304</v>
      </c>
      <c r="Q73" s="105" t="s">
        <v>634</v>
      </c>
      <c r="R73" s="105" t="s">
        <v>635</v>
      </c>
      <c r="S73" s="105" t="s">
        <v>637</v>
      </c>
      <c r="T73" s="105" t="s">
        <v>1179</v>
      </c>
      <c r="U73" s="117">
        <v>0.25240847784200388</v>
      </c>
      <c r="V73" s="117">
        <v>0.22928709055876687</v>
      </c>
      <c r="W73" s="117">
        <v>0.47976878612716761</v>
      </c>
      <c r="X73" s="27">
        <v>3.8535645472061654E-2</v>
      </c>
      <c r="Y73" s="117">
        <v>0.48169556840077077</v>
      </c>
      <c r="Z73" s="27">
        <v>0.27518427518427524</v>
      </c>
      <c r="AA73" s="27">
        <v>0.12826086956521743</v>
      </c>
    </row>
    <row r="74" spans="1:27" x14ac:dyDescent="0.25">
      <c r="A74" s="105" t="s">
        <v>1331</v>
      </c>
      <c r="B74" s="105" t="s">
        <v>304</v>
      </c>
      <c r="C74" s="105" t="s">
        <v>968</v>
      </c>
      <c r="D74" s="105" t="s">
        <v>969</v>
      </c>
      <c r="E74" s="105" t="s">
        <v>983</v>
      </c>
      <c r="F74" s="105" t="s">
        <v>1194</v>
      </c>
      <c r="G74" s="117">
        <v>0.46103238866396762</v>
      </c>
      <c r="H74" s="117">
        <v>0.14018218623481782</v>
      </c>
      <c r="I74" s="117">
        <v>0.3917004048582996</v>
      </c>
      <c r="J74" s="27">
        <v>7.0850202429149798E-3</v>
      </c>
      <c r="K74" s="117">
        <v>0.60121457489878538</v>
      </c>
      <c r="L74" s="27">
        <v>-8.5298544907175256E-3</v>
      </c>
      <c r="M74" s="27">
        <v>-2.5160335471139605E-2</v>
      </c>
      <c r="O74" s="105" t="s">
        <v>1331</v>
      </c>
      <c r="P74" s="105" t="s">
        <v>304</v>
      </c>
      <c r="Q74" s="105" t="s">
        <v>689</v>
      </c>
      <c r="R74" s="105" t="s">
        <v>1138</v>
      </c>
      <c r="S74" s="105" t="s">
        <v>707</v>
      </c>
      <c r="T74" s="105" t="s">
        <v>1160</v>
      </c>
      <c r="U74" s="117">
        <v>0.30728616684266102</v>
      </c>
      <c r="V74" s="117">
        <v>0.18162618796198521</v>
      </c>
      <c r="W74" s="117">
        <v>0.47201689545934528</v>
      </c>
      <c r="X74" s="27">
        <v>3.907074973600845E-2</v>
      </c>
      <c r="Y74" s="117">
        <v>0.48891235480464623</v>
      </c>
      <c r="Z74" s="27">
        <v>0.11150234741784049</v>
      </c>
      <c r="AA74" s="27">
        <v>3.8377192982456121E-2</v>
      </c>
    </row>
    <row r="75" spans="1:27" x14ac:dyDescent="0.25">
      <c r="A75" s="105" t="s">
        <v>1331</v>
      </c>
      <c r="B75" s="105" t="s">
        <v>304</v>
      </c>
      <c r="C75" s="105" t="s">
        <v>930</v>
      </c>
      <c r="D75" s="105" t="s">
        <v>1169</v>
      </c>
      <c r="E75" s="105" t="s">
        <v>960</v>
      </c>
      <c r="F75" s="105" t="s">
        <v>1242</v>
      </c>
      <c r="G75" s="117">
        <v>0.43080939947780678</v>
      </c>
      <c r="H75" s="117">
        <v>0.18537859007832899</v>
      </c>
      <c r="I75" s="117">
        <v>0.33550913838120106</v>
      </c>
      <c r="J75" s="27">
        <v>4.8302872062663184E-2</v>
      </c>
      <c r="K75" s="117">
        <v>0.61618798955613574</v>
      </c>
      <c r="L75" s="27">
        <v>-3.1605562579013924E-2</v>
      </c>
      <c r="M75" s="27">
        <v>-7.8219013237063817E-2</v>
      </c>
      <c r="O75" s="105" t="s">
        <v>1331</v>
      </c>
      <c r="P75" s="105" t="s">
        <v>304</v>
      </c>
      <c r="Q75" s="105" t="s">
        <v>930</v>
      </c>
      <c r="R75" s="105" t="s">
        <v>1169</v>
      </c>
      <c r="S75" s="105" t="s">
        <v>928</v>
      </c>
      <c r="T75" s="105" t="s">
        <v>1195</v>
      </c>
      <c r="U75" s="117">
        <v>0.56779661016949157</v>
      </c>
      <c r="V75" s="117">
        <v>0.15819209039548024</v>
      </c>
      <c r="W75" s="117">
        <v>0.23305084745762711</v>
      </c>
      <c r="X75" s="27">
        <v>4.0960451977401127E-2</v>
      </c>
      <c r="Y75" s="117">
        <v>0.72598870056497178</v>
      </c>
      <c r="Z75" s="27">
        <v>-5.725699067909451E-2</v>
      </c>
      <c r="AA75" s="27">
        <v>-0.1376370280146163</v>
      </c>
    </row>
    <row r="76" spans="1:27" x14ac:dyDescent="0.25">
      <c r="A76" s="105" t="s">
        <v>1331</v>
      </c>
      <c r="B76" s="105" t="s">
        <v>304</v>
      </c>
      <c r="C76" s="105" t="s">
        <v>865</v>
      </c>
      <c r="D76" s="105" t="s">
        <v>1164</v>
      </c>
      <c r="E76" s="105" t="s">
        <v>863</v>
      </c>
      <c r="F76" s="105" t="s">
        <v>1286</v>
      </c>
      <c r="G76" s="117">
        <v>0.45833333333333331</v>
      </c>
      <c r="H76" s="117">
        <v>0.1626984126984127</v>
      </c>
      <c r="I76" s="117">
        <v>0.36507936507936506</v>
      </c>
      <c r="J76" s="27">
        <v>1.3888888888888888E-2</v>
      </c>
      <c r="K76" s="117">
        <v>0.62103174603174605</v>
      </c>
      <c r="L76" s="27">
        <v>0.16397228637413397</v>
      </c>
      <c r="M76" s="27">
        <v>3.4907597535934309E-2</v>
      </c>
      <c r="O76" s="105" t="s">
        <v>1331</v>
      </c>
      <c r="P76" s="105" t="s">
        <v>304</v>
      </c>
      <c r="Q76" s="105" t="s">
        <v>879</v>
      </c>
      <c r="R76" s="105" t="s">
        <v>1199</v>
      </c>
      <c r="S76" s="105" t="s">
        <v>882</v>
      </c>
      <c r="T76" s="105" t="s">
        <v>1200</v>
      </c>
      <c r="U76" s="117">
        <v>0.36284722222222221</v>
      </c>
      <c r="V76" s="117">
        <v>0.11631944444444445</v>
      </c>
      <c r="W76" s="117">
        <v>0.47916666666666669</v>
      </c>
      <c r="X76" s="27">
        <v>4.1666666666666664E-2</v>
      </c>
      <c r="Y76" s="117">
        <v>0.47916666666666663</v>
      </c>
      <c r="Z76" s="27">
        <v>-1.7331022530329143E-3</v>
      </c>
      <c r="AA76" s="27">
        <v>-4.9504950495049549E-2</v>
      </c>
    </row>
    <row r="77" spans="1:27" x14ac:dyDescent="0.25">
      <c r="A77" s="105" t="s">
        <v>1331</v>
      </c>
      <c r="B77" s="105" t="s">
        <v>304</v>
      </c>
      <c r="C77" s="105" t="s">
        <v>1029</v>
      </c>
      <c r="D77" s="105" t="s">
        <v>1030</v>
      </c>
      <c r="E77" s="105" t="s">
        <v>1062</v>
      </c>
      <c r="F77" s="105" t="s">
        <v>1221</v>
      </c>
      <c r="G77" s="117">
        <v>0.42677165354330709</v>
      </c>
      <c r="H77" s="117">
        <v>0.20629921259842521</v>
      </c>
      <c r="I77" s="117">
        <v>0.34960629921259845</v>
      </c>
      <c r="J77" s="27">
        <v>1.7322834645669291E-2</v>
      </c>
      <c r="K77" s="117">
        <v>0.63307086614173236</v>
      </c>
      <c r="L77" s="27">
        <v>0.19585687382297556</v>
      </c>
      <c r="M77" s="27">
        <v>4.699093157460843E-2</v>
      </c>
      <c r="O77" s="105" t="s">
        <v>1331</v>
      </c>
      <c r="P77" s="105" t="s">
        <v>304</v>
      </c>
      <c r="Q77" s="105" t="s">
        <v>634</v>
      </c>
      <c r="R77" s="105" t="s">
        <v>635</v>
      </c>
      <c r="S77" s="105" t="s">
        <v>640</v>
      </c>
      <c r="T77" s="105" t="s">
        <v>1255</v>
      </c>
      <c r="U77" s="117">
        <v>0.23452768729641693</v>
      </c>
      <c r="V77" s="117">
        <v>0.14576547231270359</v>
      </c>
      <c r="W77" s="117">
        <v>0.57654723127035834</v>
      </c>
      <c r="X77" s="27">
        <v>4.3159609120521171E-2</v>
      </c>
      <c r="Y77" s="117">
        <v>0.38029315960912052</v>
      </c>
      <c r="Z77" s="27">
        <v>-3.9874902267396428E-2</v>
      </c>
      <c r="AA77" s="27">
        <v>-9.904622157006604E-2</v>
      </c>
    </row>
    <row r="78" spans="1:27" x14ac:dyDescent="0.25">
      <c r="A78" s="105" t="s">
        <v>1331</v>
      </c>
      <c r="B78" s="105" t="s">
        <v>304</v>
      </c>
      <c r="C78" s="105" t="s">
        <v>930</v>
      </c>
      <c r="D78" s="105" t="s">
        <v>1169</v>
      </c>
      <c r="E78" s="105" t="s">
        <v>945</v>
      </c>
      <c r="F78" s="105" t="s">
        <v>1170</v>
      </c>
      <c r="G78" s="117">
        <v>0.48220640569395018</v>
      </c>
      <c r="H78" s="117">
        <v>0.16192170818505339</v>
      </c>
      <c r="I78" s="117">
        <v>0.33096085409252668</v>
      </c>
      <c r="J78" s="27">
        <v>2.491103202846975E-2</v>
      </c>
      <c r="K78" s="117">
        <v>0.64412811387900359</v>
      </c>
      <c r="L78" s="27">
        <v>-2.0905923344947785E-2</v>
      </c>
      <c r="M78" s="27">
        <v>-5.227655986509272E-2</v>
      </c>
      <c r="O78" s="105" t="s">
        <v>1331</v>
      </c>
      <c r="P78" s="105" t="s">
        <v>304</v>
      </c>
      <c r="Q78" s="105" t="s">
        <v>591</v>
      </c>
      <c r="R78" s="105" t="s">
        <v>1157</v>
      </c>
      <c r="S78" s="105" t="s">
        <v>603</v>
      </c>
      <c r="T78" s="105" t="s">
        <v>1313</v>
      </c>
      <c r="U78" s="117">
        <v>0.20355731225296442</v>
      </c>
      <c r="V78" s="117">
        <v>6.3241106719367585E-2</v>
      </c>
      <c r="W78" s="117">
        <v>0.68972332015810278</v>
      </c>
      <c r="X78" s="27">
        <v>4.3478260869565216E-2</v>
      </c>
      <c r="Y78" s="117">
        <v>0.26679841897233203</v>
      </c>
      <c r="Z78" s="27">
        <v>9.0517241379310276E-2</v>
      </c>
      <c r="AA78" s="27">
        <v>-5.9479553903345694E-2</v>
      </c>
    </row>
    <row r="79" spans="1:27" x14ac:dyDescent="0.25">
      <c r="A79" s="105" t="s">
        <v>1331</v>
      </c>
      <c r="B79" s="105" t="s">
        <v>304</v>
      </c>
      <c r="C79" s="105" t="s">
        <v>634</v>
      </c>
      <c r="D79" s="105" t="s">
        <v>635</v>
      </c>
      <c r="E79" s="105" t="s">
        <v>649</v>
      </c>
      <c r="F79" s="105" t="s">
        <v>1184</v>
      </c>
      <c r="G79" s="117">
        <v>0.5188536953242836</v>
      </c>
      <c r="H79" s="117">
        <v>0.13273001508295626</v>
      </c>
      <c r="I79" s="117">
        <v>0.34690799396681749</v>
      </c>
      <c r="J79" s="27">
        <v>1.5082956259426848E-3</v>
      </c>
      <c r="K79" s="117">
        <v>0.65158371040723984</v>
      </c>
      <c r="L79" s="27">
        <v>8.1566068515497525E-2</v>
      </c>
      <c r="M79" s="27">
        <v>-2.0679468242245203E-2</v>
      </c>
      <c r="O79" s="105" t="s">
        <v>1331</v>
      </c>
      <c r="P79" s="105" t="s">
        <v>304</v>
      </c>
      <c r="Q79" s="105" t="s">
        <v>444</v>
      </c>
      <c r="R79" s="105" t="s">
        <v>1130</v>
      </c>
      <c r="S79" s="105" t="s">
        <v>442</v>
      </c>
      <c r="T79" s="105" t="s">
        <v>1280</v>
      </c>
      <c r="U79" s="117">
        <v>0.41398865784499056</v>
      </c>
      <c r="V79" s="117">
        <v>0.10964083175803403</v>
      </c>
      <c r="W79" s="117">
        <v>0.43289224952741023</v>
      </c>
      <c r="X79" s="27">
        <v>4.3478260869565216E-2</v>
      </c>
      <c r="Y79" s="117">
        <v>0.52362948960302458</v>
      </c>
      <c r="Z79" s="27">
        <v>3.1189083820662766E-2</v>
      </c>
      <c r="AA79" s="27">
        <v>-5.0269299820466795E-2</v>
      </c>
    </row>
    <row r="80" spans="1:27" x14ac:dyDescent="0.25">
      <c r="A80" s="105" t="s">
        <v>1331</v>
      </c>
      <c r="B80" s="105" t="s">
        <v>304</v>
      </c>
      <c r="C80" s="105" t="s">
        <v>1029</v>
      </c>
      <c r="D80" s="105" t="s">
        <v>1030</v>
      </c>
      <c r="E80" s="105" t="s">
        <v>1053</v>
      </c>
      <c r="F80" s="105" t="s">
        <v>11</v>
      </c>
      <c r="G80" s="117">
        <v>0.36408450704225354</v>
      </c>
      <c r="H80" s="117">
        <v>0.32323943661971832</v>
      </c>
      <c r="I80" s="117">
        <v>0.30140845070422534</v>
      </c>
      <c r="J80" s="27">
        <v>1.1267605633802818E-2</v>
      </c>
      <c r="K80" s="117">
        <v>0.6873239436619718</v>
      </c>
      <c r="L80" s="27">
        <v>1.7191977077363862E-2</v>
      </c>
      <c r="M80" s="27">
        <v>-7.6122316200390339E-2</v>
      </c>
      <c r="O80" s="105" t="s">
        <v>1331</v>
      </c>
      <c r="P80" s="105" t="s">
        <v>304</v>
      </c>
      <c r="Q80" s="105" t="s">
        <v>545</v>
      </c>
      <c r="R80" s="105" t="s">
        <v>546</v>
      </c>
      <c r="S80" s="105" t="s">
        <v>551</v>
      </c>
      <c r="T80" s="105" t="s">
        <v>1297</v>
      </c>
      <c r="U80" s="117">
        <v>0.21542738012508686</v>
      </c>
      <c r="V80" s="117">
        <v>0.10006949270326616</v>
      </c>
      <c r="W80" s="117">
        <v>0.63933287004864492</v>
      </c>
      <c r="X80" s="27">
        <v>4.5170257123002086E-2</v>
      </c>
      <c r="Y80" s="117">
        <v>0.31549687282835304</v>
      </c>
      <c r="Z80" s="27">
        <v>1.3380281690140938E-2</v>
      </c>
      <c r="AA80" s="27">
        <v>-5.3911900065746199E-2</v>
      </c>
    </row>
    <row r="81" spans="1:27" x14ac:dyDescent="0.25">
      <c r="A81" s="105" t="s">
        <v>1331</v>
      </c>
      <c r="B81" s="105" t="s">
        <v>304</v>
      </c>
      <c r="C81" s="105" t="s">
        <v>930</v>
      </c>
      <c r="D81" s="105" t="s">
        <v>1169</v>
      </c>
      <c r="E81" s="105" t="s">
        <v>928</v>
      </c>
      <c r="F81" s="105" t="s">
        <v>1195</v>
      </c>
      <c r="G81" s="117">
        <v>0.56779661016949157</v>
      </c>
      <c r="H81" s="117">
        <v>0.15819209039548024</v>
      </c>
      <c r="I81" s="117">
        <v>0.23305084745762711</v>
      </c>
      <c r="J81" s="27">
        <v>4.0960451977401127E-2</v>
      </c>
      <c r="K81" s="117">
        <v>0.72598870056497178</v>
      </c>
      <c r="L81" s="27">
        <v>-5.725699067909451E-2</v>
      </c>
      <c r="M81" s="27">
        <v>-0.1376370280146163</v>
      </c>
      <c r="O81" s="105" t="s">
        <v>1331</v>
      </c>
      <c r="P81" s="105" t="s">
        <v>304</v>
      </c>
      <c r="Q81" s="105" t="s">
        <v>545</v>
      </c>
      <c r="R81" s="105" t="s">
        <v>546</v>
      </c>
      <c r="S81" s="105" t="s">
        <v>554</v>
      </c>
      <c r="T81" s="105" t="s">
        <v>1274</v>
      </c>
      <c r="U81" s="117">
        <v>0.18264840182648401</v>
      </c>
      <c r="V81" s="117">
        <v>3.8812785388127852E-2</v>
      </c>
      <c r="W81" s="117">
        <v>0.73287671232876717</v>
      </c>
      <c r="X81" s="27">
        <v>4.5662100456621002E-2</v>
      </c>
      <c r="Y81" s="117">
        <v>0.22146118721461186</v>
      </c>
      <c r="Z81" s="27">
        <v>0.14360313315926887</v>
      </c>
      <c r="AA81" s="27">
        <v>-8.7500000000000022E-2</v>
      </c>
    </row>
    <row r="82" spans="1:27" x14ac:dyDescent="0.25">
      <c r="A82" s="105" t="s">
        <v>1331</v>
      </c>
      <c r="B82" s="105" t="s">
        <v>304</v>
      </c>
      <c r="C82" s="105" t="s">
        <v>1029</v>
      </c>
      <c r="D82" s="105" t="s">
        <v>1030</v>
      </c>
      <c r="E82" s="105" t="s">
        <v>1119</v>
      </c>
      <c r="F82" s="105" t="s">
        <v>18</v>
      </c>
      <c r="G82" s="117">
        <v>0.52065527065527062</v>
      </c>
      <c r="H82" s="117">
        <v>0.2264957264957265</v>
      </c>
      <c r="I82" s="117">
        <v>0.21937321937321938</v>
      </c>
      <c r="J82" s="27">
        <v>3.3475783475783477E-2</v>
      </c>
      <c r="K82" s="117">
        <v>0.74715099715099709</v>
      </c>
      <c r="L82" s="27">
        <v>6.4442759666413885E-2</v>
      </c>
      <c r="M82" s="27">
        <v>1.4265335235377208E-3</v>
      </c>
      <c r="O82" s="105" t="s">
        <v>1331</v>
      </c>
      <c r="P82" s="105" t="s">
        <v>304</v>
      </c>
      <c r="Q82" s="105" t="s">
        <v>1029</v>
      </c>
      <c r="R82" s="105" t="s">
        <v>1030</v>
      </c>
      <c r="S82" s="105" t="s">
        <v>1041</v>
      </c>
      <c r="T82" s="105" t="s">
        <v>16</v>
      </c>
      <c r="U82" s="117">
        <v>0.39149400218102509</v>
      </c>
      <c r="V82" s="117">
        <v>0.18865866957470012</v>
      </c>
      <c r="W82" s="117">
        <v>0.37404580152671757</v>
      </c>
      <c r="X82" s="27">
        <v>4.5801526717557252E-2</v>
      </c>
      <c r="Y82" s="117">
        <v>0.58015267175572527</v>
      </c>
      <c r="Z82" s="27">
        <v>-8.9374379344587918E-2</v>
      </c>
      <c r="AA82" s="27">
        <v>-0.13490566037735852</v>
      </c>
    </row>
    <row r="83" spans="1:27" x14ac:dyDescent="0.25">
      <c r="A83" s="105" t="s">
        <v>1331</v>
      </c>
      <c r="B83" s="105" t="s">
        <v>304</v>
      </c>
      <c r="C83" s="105" t="s">
        <v>1029</v>
      </c>
      <c r="D83" s="105" t="s">
        <v>1030</v>
      </c>
      <c r="E83" s="105" t="s">
        <v>1044</v>
      </c>
      <c r="F83" s="105" t="s">
        <v>21</v>
      </c>
      <c r="G83" s="117">
        <v>0.49841269841269842</v>
      </c>
      <c r="H83" s="117">
        <v>0.29206349206349208</v>
      </c>
      <c r="I83" s="117">
        <v>0.20952380952380953</v>
      </c>
      <c r="J83" s="27">
        <v>0</v>
      </c>
      <c r="K83" s="117">
        <v>0.79047619047619055</v>
      </c>
      <c r="L83" s="27">
        <v>-9.0909090909090939E-2</v>
      </c>
      <c r="M83" s="27">
        <v>-0.19127086007702188</v>
      </c>
      <c r="O83" s="105" t="s">
        <v>1331</v>
      </c>
      <c r="P83" s="105" t="s">
        <v>304</v>
      </c>
      <c r="Q83" s="105" t="s">
        <v>865</v>
      </c>
      <c r="R83" s="105" t="s">
        <v>1164</v>
      </c>
      <c r="S83" s="105" t="s">
        <v>874</v>
      </c>
      <c r="T83" s="105" t="s">
        <v>1275</v>
      </c>
      <c r="U83" s="117">
        <v>0.38144329896907214</v>
      </c>
      <c r="V83" s="117">
        <v>0.12297496318114874</v>
      </c>
      <c r="W83" s="117">
        <v>0.44918998527245951</v>
      </c>
      <c r="X83" s="27">
        <v>4.6391752577319589E-2</v>
      </c>
      <c r="Y83" s="117">
        <v>0.5044182621502209</v>
      </c>
      <c r="Z83" s="27">
        <v>2.0285499624342673E-2</v>
      </c>
      <c r="AA83" s="27">
        <v>5.1813471502590858E-3</v>
      </c>
    </row>
    <row r="84" spans="1:27" x14ac:dyDescent="0.25">
      <c r="A84" s="105" t="s">
        <v>1331</v>
      </c>
      <c r="B84" s="105" t="s">
        <v>304</v>
      </c>
      <c r="C84" s="105" t="s">
        <v>1029</v>
      </c>
      <c r="D84" s="105" t="s">
        <v>1030</v>
      </c>
      <c r="E84" s="105" t="s">
        <v>1089</v>
      </c>
      <c r="F84" s="105" t="s">
        <v>17</v>
      </c>
      <c r="G84" s="117">
        <v>0.50344234079173833</v>
      </c>
      <c r="H84" s="117">
        <v>0.31497418244406195</v>
      </c>
      <c r="I84" s="117">
        <v>0.15662650602409639</v>
      </c>
      <c r="J84" s="27">
        <v>2.4956970740103269E-2</v>
      </c>
      <c r="K84" s="117">
        <v>0.81841652323580028</v>
      </c>
      <c r="L84" s="27">
        <v>-1.358234295415961E-2</v>
      </c>
      <c r="M84" s="27">
        <v>-5.6051990251827832E-2</v>
      </c>
      <c r="O84" s="105" t="s">
        <v>1331</v>
      </c>
      <c r="P84" s="105" t="s">
        <v>304</v>
      </c>
      <c r="Q84" s="105" t="s">
        <v>1000</v>
      </c>
      <c r="R84" s="105" t="s">
        <v>1001</v>
      </c>
      <c r="S84" s="105" t="s">
        <v>1021</v>
      </c>
      <c r="T84" s="105" t="s">
        <v>1236</v>
      </c>
      <c r="U84" s="117">
        <v>0.3455621301775148</v>
      </c>
      <c r="V84" s="117">
        <v>0.11952662721893491</v>
      </c>
      <c r="W84" s="117">
        <v>0.48757396449704143</v>
      </c>
      <c r="X84" s="27">
        <v>4.7337278106508875E-2</v>
      </c>
      <c r="Y84" s="117">
        <v>0.46508875739644973</v>
      </c>
      <c r="Z84" s="27">
        <v>-2.3612750885477762E-3</v>
      </c>
      <c r="AA84" s="27">
        <v>-3.0963302752293531E-2</v>
      </c>
    </row>
    <row r="85" spans="1:27" x14ac:dyDescent="0.25">
      <c r="A85" s="105" t="s">
        <v>1331</v>
      </c>
      <c r="B85" s="105" t="s">
        <v>304</v>
      </c>
      <c r="C85" s="105" t="s">
        <v>1029</v>
      </c>
      <c r="D85" s="105" t="s">
        <v>1030</v>
      </c>
      <c r="E85" s="105" t="s">
        <v>1050</v>
      </c>
      <c r="F85" s="105" t="s">
        <v>1190</v>
      </c>
      <c r="G85" s="117">
        <v>0.52033898305084747</v>
      </c>
      <c r="H85" s="117">
        <v>0.29915254237288136</v>
      </c>
      <c r="I85" s="117">
        <v>0.1652542372881356</v>
      </c>
      <c r="J85" s="27">
        <v>1.5254237288135594E-2</v>
      </c>
      <c r="K85" s="117">
        <v>0.81949152542372883</v>
      </c>
      <c r="L85" s="27">
        <v>5.8295964125560484E-2</v>
      </c>
      <c r="M85" s="27">
        <v>4.2553191489360653E-3</v>
      </c>
      <c r="O85" s="105" t="s">
        <v>1331</v>
      </c>
      <c r="P85" s="105" t="s">
        <v>304</v>
      </c>
      <c r="Q85" s="105" t="s">
        <v>930</v>
      </c>
      <c r="R85" s="105" t="s">
        <v>1169</v>
      </c>
      <c r="S85" s="105" t="s">
        <v>960</v>
      </c>
      <c r="T85" s="105" t="s">
        <v>1242</v>
      </c>
      <c r="U85" s="117">
        <v>0.43080939947780678</v>
      </c>
      <c r="V85" s="117">
        <v>0.18537859007832899</v>
      </c>
      <c r="W85" s="117">
        <v>0.33550913838120106</v>
      </c>
      <c r="X85" s="27">
        <v>4.8302872062663184E-2</v>
      </c>
      <c r="Y85" s="117">
        <v>0.61618798955613574</v>
      </c>
      <c r="Z85" s="27">
        <v>-3.1605562579013924E-2</v>
      </c>
      <c r="AA85" s="27">
        <v>-7.8219013237063817E-2</v>
      </c>
    </row>
    <row r="86" spans="1:27" x14ac:dyDescent="0.25">
      <c r="A86" s="105" t="s">
        <v>1331</v>
      </c>
      <c r="B86" s="105" t="s">
        <v>304</v>
      </c>
      <c r="C86" s="105" t="s">
        <v>1029</v>
      </c>
      <c r="D86" s="105" t="s">
        <v>1030</v>
      </c>
      <c r="E86" s="105" t="s">
        <v>1047</v>
      </c>
      <c r="F86" s="105" t="s">
        <v>1264</v>
      </c>
      <c r="G86" s="117">
        <v>0.53830645161290325</v>
      </c>
      <c r="H86" s="117">
        <v>0.29838709677419356</v>
      </c>
      <c r="I86" s="117">
        <v>0.16330645161290322</v>
      </c>
      <c r="J86" s="27">
        <v>0</v>
      </c>
      <c r="K86" s="117">
        <v>0.83669354838709675</v>
      </c>
      <c r="L86" s="27">
        <v>1.6393442622950838E-2</v>
      </c>
      <c r="M86" s="27">
        <v>-2.3622047244094446E-2</v>
      </c>
      <c r="O86" s="105" t="s">
        <v>1331</v>
      </c>
      <c r="P86" s="105" t="s">
        <v>304</v>
      </c>
      <c r="Q86" s="105" t="s">
        <v>968</v>
      </c>
      <c r="R86" s="105" t="s">
        <v>969</v>
      </c>
      <c r="S86" s="105" t="s">
        <v>986</v>
      </c>
      <c r="T86" s="105" t="s">
        <v>1213</v>
      </c>
      <c r="U86" s="117">
        <v>0.32414910858995138</v>
      </c>
      <c r="V86" s="117">
        <v>0.25769854132901132</v>
      </c>
      <c r="W86" s="117">
        <v>0.36952998379254459</v>
      </c>
      <c r="X86" s="27">
        <v>4.8622366288492709E-2</v>
      </c>
      <c r="Y86" s="117">
        <v>0.58184764991896265</v>
      </c>
      <c r="Z86" s="27">
        <v>-4.6367851622874823E-2</v>
      </c>
      <c r="AA86" s="27">
        <v>-0.12357954545454541</v>
      </c>
    </row>
    <row r="87" spans="1:27" x14ac:dyDescent="0.25">
      <c r="A87" s="105" t="s">
        <v>1331</v>
      </c>
      <c r="B87" s="105" t="s">
        <v>304</v>
      </c>
      <c r="C87" s="105" t="s">
        <v>464</v>
      </c>
      <c r="D87" s="105" t="s">
        <v>1128</v>
      </c>
      <c r="E87" s="105" t="s">
        <v>476</v>
      </c>
      <c r="F87" s="105" t="s">
        <v>319</v>
      </c>
      <c r="G87" s="117">
        <v>0.18261826182618263</v>
      </c>
      <c r="H87" s="117">
        <v>0.735973597359736</v>
      </c>
      <c r="I87" s="117">
        <v>7.8107810781078105E-2</v>
      </c>
      <c r="J87" s="27">
        <v>3.3003300330033004E-3</v>
      </c>
      <c r="K87" s="117">
        <v>0.91859185918591857</v>
      </c>
      <c r="L87" s="27">
        <v>5.2083333333333259E-2</v>
      </c>
      <c r="M87" s="27">
        <v>-7.1501532175689442E-2</v>
      </c>
      <c r="O87" s="105" t="s">
        <v>1331</v>
      </c>
      <c r="P87" s="105" t="s">
        <v>304</v>
      </c>
      <c r="Q87" s="105" t="s">
        <v>865</v>
      </c>
      <c r="R87" s="105" t="s">
        <v>1164</v>
      </c>
      <c r="S87" s="105" t="s">
        <v>868</v>
      </c>
      <c r="T87" s="105" t="s">
        <v>351</v>
      </c>
      <c r="U87" s="117">
        <v>0.39755529685681024</v>
      </c>
      <c r="V87" s="117">
        <v>0.11233993015133877</v>
      </c>
      <c r="W87" s="117">
        <v>0.44062863795110596</v>
      </c>
      <c r="X87" s="27">
        <v>4.9476135040745051E-2</v>
      </c>
      <c r="Y87" s="117">
        <v>0.50989522700814904</v>
      </c>
      <c r="Z87" s="27">
        <v>1.476668635558176E-2</v>
      </c>
      <c r="AA87" s="27">
        <v>-1.4343086632243263E-2</v>
      </c>
    </row>
    <row r="88" spans="1:27" x14ac:dyDescent="0.25">
      <c r="A88" s="105" t="s">
        <v>1331</v>
      </c>
      <c r="B88" s="105" t="s">
        <v>304</v>
      </c>
      <c r="C88" s="105" t="s">
        <v>793</v>
      </c>
      <c r="D88" s="105" t="s">
        <v>1145</v>
      </c>
      <c r="E88" s="105" t="s">
        <v>808</v>
      </c>
      <c r="F88" s="105" t="s">
        <v>306</v>
      </c>
      <c r="G88" s="117">
        <v>0.29959100204498978</v>
      </c>
      <c r="H88" s="117">
        <v>0.21063394683026584</v>
      </c>
      <c r="I88" s="117">
        <v>0.43967280163599182</v>
      </c>
      <c r="J88" s="27">
        <v>5.0102249488752554E-2</v>
      </c>
      <c r="K88" s="117">
        <v>0.5102249488752556</v>
      </c>
      <c r="L88" s="27">
        <v>1.2422360248447228E-2</v>
      </c>
      <c r="M88" s="27">
        <v>-2.7833001988071593E-2</v>
      </c>
      <c r="O88" s="105" t="s">
        <v>1331</v>
      </c>
      <c r="P88" s="105" t="s">
        <v>304</v>
      </c>
      <c r="Q88" s="105" t="s">
        <v>793</v>
      </c>
      <c r="R88" s="105" t="s">
        <v>1145</v>
      </c>
      <c r="S88" s="105" t="s">
        <v>808</v>
      </c>
      <c r="T88" s="105" t="s">
        <v>306</v>
      </c>
      <c r="U88" s="117">
        <v>0.29959100204498978</v>
      </c>
      <c r="V88" s="117">
        <v>0.21063394683026584</v>
      </c>
      <c r="W88" s="117">
        <v>0.43967280163599182</v>
      </c>
      <c r="X88" s="27">
        <v>5.0102249488752554E-2</v>
      </c>
      <c r="Y88" s="117">
        <v>0.5102249488752556</v>
      </c>
      <c r="Z88" s="27">
        <v>1.2422360248447228E-2</v>
      </c>
      <c r="AA88" s="27">
        <v>-2.7833001988071593E-2</v>
      </c>
    </row>
    <row r="89" spans="1:27" x14ac:dyDescent="0.25">
      <c r="A89" s="105" t="s">
        <v>1331</v>
      </c>
      <c r="B89" s="105" t="s">
        <v>304</v>
      </c>
      <c r="C89" s="105" t="s">
        <v>744</v>
      </c>
      <c r="D89" s="105" t="s">
        <v>745</v>
      </c>
      <c r="E89" s="105" t="s">
        <v>742</v>
      </c>
      <c r="F89" s="105" t="s">
        <v>1266</v>
      </c>
      <c r="G89" s="117">
        <v>0.39819345126082045</v>
      </c>
      <c r="H89" s="117">
        <v>0.14640572073767408</v>
      </c>
      <c r="I89" s="117">
        <v>0.40496800903274371</v>
      </c>
      <c r="J89" s="27">
        <v>5.0432818968761763E-2</v>
      </c>
      <c r="K89" s="117">
        <v>0.5445991719984945</v>
      </c>
      <c r="L89" s="27">
        <v>-5.4784774101743205E-2</v>
      </c>
      <c r="M89" s="27">
        <v>-7.8390565383281263E-2</v>
      </c>
      <c r="O89" s="105" t="s">
        <v>1331</v>
      </c>
      <c r="P89" s="105" t="s">
        <v>304</v>
      </c>
      <c r="Q89" s="105" t="s">
        <v>744</v>
      </c>
      <c r="R89" s="105" t="s">
        <v>745</v>
      </c>
      <c r="S89" s="105" t="s">
        <v>742</v>
      </c>
      <c r="T89" s="105" t="s">
        <v>1266</v>
      </c>
      <c r="U89" s="117">
        <v>0.39819345126082045</v>
      </c>
      <c r="V89" s="117">
        <v>0.14640572073767408</v>
      </c>
      <c r="W89" s="117">
        <v>0.40496800903274371</v>
      </c>
      <c r="X89" s="27">
        <v>5.0432818968761763E-2</v>
      </c>
      <c r="Y89" s="117">
        <v>0.5445991719984945</v>
      </c>
      <c r="Z89" s="27">
        <v>-5.4784774101743205E-2</v>
      </c>
      <c r="AA89" s="27">
        <v>-7.8390565383281263E-2</v>
      </c>
    </row>
    <row r="90" spans="1:27" x14ac:dyDescent="0.25">
      <c r="A90" s="105" t="s">
        <v>1331</v>
      </c>
      <c r="B90" s="105" t="s">
        <v>304</v>
      </c>
      <c r="C90" s="105" t="s">
        <v>666</v>
      </c>
      <c r="D90" s="105" t="s">
        <v>1132</v>
      </c>
      <c r="E90" s="105" t="s">
        <v>684</v>
      </c>
      <c r="F90" s="105" t="s">
        <v>1133</v>
      </c>
      <c r="G90" s="117">
        <v>0.26050420168067229</v>
      </c>
      <c r="H90" s="117">
        <v>5.8823529411764705E-2</v>
      </c>
      <c r="I90" s="117">
        <v>0.63025210084033612</v>
      </c>
      <c r="J90" s="27">
        <v>5.0420168067226892E-2</v>
      </c>
      <c r="K90" s="117">
        <v>0.31932773109243701</v>
      </c>
      <c r="L90" s="27">
        <v>-0.52964426877470361</v>
      </c>
      <c r="M90" s="27">
        <v>-0.59385665529010234</v>
      </c>
      <c r="O90" s="105" t="s">
        <v>1331</v>
      </c>
      <c r="P90" s="105" t="s">
        <v>304</v>
      </c>
      <c r="Q90" s="105" t="s">
        <v>666</v>
      </c>
      <c r="R90" s="105" t="s">
        <v>1132</v>
      </c>
      <c r="S90" s="105" t="s">
        <v>684</v>
      </c>
      <c r="T90" s="105" t="s">
        <v>1133</v>
      </c>
      <c r="U90" s="117">
        <v>0.26050420168067229</v>
      </c>
      <c r="V90" s="117">
        <v>5.8823529411764705E-2</v>
      </c>
      <c r="W90" s="117">
        <v>0.63025210084033612</v>
      </c>
      <c r="X90" s="27">
        <v>5.0420168067226892E-2</v>
      </c>
      <c r="Y90" s="117">
        <v>0.31932773109243701</v>
      </c>
      <c r="Z90" s="27">
        <v>-0.52964426877470361</v>
      </c>
      <c r="AA90" s="27">
        <v>-0.59385665529010234</v>
      </c>
    </row>
    <row r="91" spans="1:27" x14ac:dyDescent="0.25">
      <c r="A91" s="105" t="s">
        <v>1331</v>
      </c>
      <c r="B91" s="105" t="s">
        <v>304</v>
      </c>
      <c r="C91" s="105" t="s">
        <v>1029</v>
      </c>
      <c r="D91" s="105" t="s">
        <v>1030</v>
      </c>
      <c r="E91" s="105" t="s">
        <v>1071</v>
      </c>
      <c r="F91" s="105" t="s">
        <v>19</v>
      </c>
      <c r="G91" s="117">
        <v>0.44763092269326682</v>
      </c>
      <c r="H91" s="117">
        <v>0.25187032418952621</v>
      </c>
      <c r="I91" s="117">
        <v>0.24812967581047382</v>
      </c>
      <c r="J91" s="27">
        <v>5.2369077306733167E-2</v>
      </c>
      <c r="K91" s="117">
        <v>0.69950124688279303</v>
      </c>
      <c r="L91" s="27">
        <v>-2.5516403402187082E-2</v>
      </c>
      <c r="M91" s="27">
        <v>-0.16196447230929989</v>
      </c>
      <c r="O91" s="105" t="s">
        <v>1331</v>
      </c>
      <c r="P91" s="105" t="s">
        <v>304</v>
      </c>
      <c r="Q91" s="105" t="s">
        <v>1029</v>
      </c>
      <c r="R91" s="105" t="s">
        <v>1030</v>
      </c>
      <c r="S91" s="105" t="s">
        <v>1071</v>
      </c>
      <c r="T91" s="105" t="s">
        <v>19</v>
      </c>
      <c r="U91" s="117">
        <v>0.44763092269326682</v>
      </c>
      <c r="V91" s="117">
        <v>0.25187032418952621</v>
      </c>
      <c r="W91" s="117">
        <v>0.24812967581047382</v>
      </c>
      <c r="X91" s="27">
        <v>5.2369077306733167E-2</v>
      </c>
      <c r="Y91" s="117">
        <v>0.69950124688279303</v>
      </c>
      <c r="Z91" s="27">
        <v>-2.5516403402187082E-2</v>
      </c>
      <c r="AA91" s="27">
        <v>-0.16196447230929989</v>
      </c>
    </row>
    <row r="92" spans="1:27" x14ac:dyDescent="0.25">
      <c r="A92" s="105" t="s">
        <v>1331</v>
      </c>
      <c r="B92" s="105" t="s">
        <v>304</v>
      </c>
      <c r="C92" s="105" t="s">
        <v>519</v>
      </c>
      <c r="D92" s="105" t="s">
        <v>520</v>
      </c>
      <c r="E92" s="105" t="s">
        <v>525</v>
      </c>
      <c r="F92" s="105" t="s">
        <v>1137</v>
      </c>
      <c r="G92" s="117">
        <v>0.23045267489711935</v>
      </c>
      <c r="H92" s="117">
        <v>9.8765432098765427E-2</v>
      </c>
      <c r="I92" s="117">
        <v>0.6152263374485597</v>
      </c>
      <c r="J92" s="27">
        <v>5.5555555555555552E-2</v>
      </c>
      <c r="K92" s="117">
        <v>0.32921810699588477</v>
      </c>
      <c r="L92" s="27">
        <v>0.15990453460620535</v>
      </c>
      <c r="M92" s="27">
        <v>-9.6654275092936781E-2</v>
      </c>
      <c r="O92" s="105" t="s">
        <v>1331</v>
      </c>
      <c r="P92" s="105" t="s">
        <v>304</v>
      </c>
      <c r="Q92" s="105" t="s">
        <v>519</v>
      </c>
      <c r="R92" s="105" t="s">
        <v>520</v>
      </c>
      <c r="S92" s="105" t="s">
        <v>525</v>
      </c>
      <c r="T92" s="105" t="s">
        <v>1137</v>
      </c>
      <c r="U92" s="117">
        <v>0.23045267489711935</v>
      </c>
      <c r="V92" s="117">
        <v>9.8765432098765427E-2</v>
      </c>
      <c r="W92" s="117">
        <v>0.6152263374485597</v>
      </c>
      <c r="X92" s="27">
        <v>5.5555555555555552E-2</v>
      </c>
      <c r="Y92" s="117">
        <v>0.32921810699588477</v>
      </c>
      <c r="Z92" s="27">
        <v>0.15990453460620535</v>
      </c>
      <c r="AA92" s="27">
        <v>-9.6654275092936781E-2</v>
      </c>
    </row>
    <row r="93" spans="1:27" x14ac:dyDescent="0.25">
      <c r="A93" s="105" t="s">
        <v>1331</v>
      </c>
      <c r="B93" s="105" t="s">
        <v>304</v>
      </c>
      <c r="C93" s="105" t="s">
        <v>930</v>
      </c>
      <c r="D93" s="105" t="s">
        <v>1169</v>
      </c>
      <c r="E93" s="105" t="s">
        <v>963</v>
      </c>
      <c r="F93" s="105" t="s">
        <v>1244</v>
      </c>
      <c r="G93" s="117">
        <v>0.26153846153846155</v>
      </c>
      <c r="H93" s="117">
        <v>0.21025641025641026</v>
      </c>
      <c r="I93" s="117">
        <v>0.47179487179487178</v>
      </c>
      <c r="J93" s="27">
        <v>5.6410256410256411E-2</v>
      </c>
      <c r="K93" s="117">
        <v>0.47179487179487178</v>
      </c>
      <c r="L93" s="27">
        <v>-0.28308823529411764</v>
      </c>
      <c r="M93" s="27">
        <v>-0.33898305084745761</v>
      </c>
      <c r="O93" s="105" t="s">
        <v>1331</v>
      </c>
      <c r="P93" s="105" t="s">
        <v>304</v>
      </c>
      <c r="Q93" s="105" t="s">
        <v>930</v>
      </c>
      <c r="R93" s="105" t="s">
        <v>1169</v>
      </c>
      <c r="S93" s="105" t="s">
        <v>963</v>
      </c>
      <c r="T93" s="105" t="s">
        <v>1244</v>
      </c>
      <c r="U93" s="117">
        <v>0.26153846153846155</v>
      </c>
      <c r="V93" s="117">
        <v>0.21025641025641026</v>
      </c>
      <c r="W93" s="117">
        <v>0.47179487179487178</v>
      </c>
      <c r="X93" s="27">
        <v>5.6410256410256411E-2</v>
      </c>
      <c r="Y93" s="117">
        <v>0.47179487179487178</v>
      </c>
      <c r="Z93" s="27">
        <v>-0.28308823529411764</v>
      </c>
      <c r="AA93" s="27">
        <v>-0.33898305084745761</v>
      </c>
    </row>
    <row r="94" spans="1:27" x14ac:dyDescent="0.25">
      <c r="A94" s="105" t="s">
        <v>1331</v>
      </c>
      <c r="B94" s="105" t="s">
        <v>304</v>
      </c>
      <c r="C94" s="105" t="s">
        <v>712</v>
      </c>
      <c r="D94" s="105" t="s">
        <v>1147</v>
      </c>
      <c r="E94" s="105" t="s">
        <v>736</v>
      </c>
      <c r="F94" s="105" t="s">
        <v>1302</v>
      </c>
      <c r="G94" s="117">
        <v>0.45896656534954405</v>
      </c>
      <c r="H94" s="117">
        <v>0.1337386018237082</v>
      </c>
      <c r="I94" s="117">
        <v>0.34954407294832829</v>
      </c>
      <c r="J94" s="27">
        <v>5.7750759878419454E-2</v>
      </c>
      <c r="K94" s="117">
        <v>0.59270516717325228</v>
      </c>
      <c r="L94" s="27">
        <v>0.26538461538461533</v>
      </c>
      <c r="M94" s="27">
        <v>0.15034965034965042</v>
      </c>
      <c r="O94" s="105" t="s">
        <v>1331</v>
      </c>
      <c r="P94" s="105" t="s">
        <v>304</v>
      </c>
      <c r="Q94" s="105" t="s">
        <v>712</v>
      </c>
      <c r="R94" s="105" t="s">
        <v>1147</v>
      </c>
      <c r="S94" s="105" t="s">
        <v>736</v>
      </c>
      <c r="T94" s="105" t="s">
        <v>1302</v>
      </c>
      <c r="U94" s="117">
        <v>0.45896656534954405</v>
      </c>
      <c r="V94" s="117">
        <v>0.1337386018237082</v>
      </c>
      <c r="W94" s="117">
        <v>0.34954407294832829</v>
      </c>
      <c r="X94" s="27">
        <v>5.7750759878419454E-2</v>
      </c>
      <c r="Y94" s="117">
        <v>0.59270516717325228</v>
      </c>
      <c r="Z94" s="27">
        <v>0.26538461538461533</v>
      </c>
      <c r="AA94" s="27">
        <v>0.15034965034965042</v>
      </c>
    </row>
    <row r="95" spans="1:27" x14ac:dyDescent="0.25">
      <c r="A95" s="105" t="s">
        <v>1331</v>
      </c>
      <c r="B95" s="105" t="s">
        <v>304</v>
      </c>
      <c r="C95" s="105" t="s">
        <v>1000</v>
      </c>
      <c r="D95" s="105" t="s">
        <v>1001</v>
      </c>
      <c r="E95" s="105" t="s">
        <v>1015</v>
      </c>
      <c r="F95" s="105" t="s">
        <v>386</v>
      </c>
      <c r="G95" s="117">
        <v>0.26959247648902823</v>
      </c>
      <c r="H95" s="117">
        <v>0.11285266457680251</v>
      </c>
      <c r="I95" s="117">
        <v>0.55799373040752354</v>
      </c>
      <c r="J95" s="27">
        <v>5.9561128526645767E-2</v>
      </c>
      <c r="K95" s="117">
        <v>0.38244514106583072</v>
      </c>
      <c r="L95" s="27">
        <v>-3.3333333333333326E-2</v>
      </c>
      <c r="M95" s="27">
        <v>-0.11511789181692089</v>
      </c>
      <c r="O95" s="105" t="s">
        <v>1331</v>
      </c>
      <c r="P95" s="105" t="s">
        <v>304</v>
      </c>
      <c r="Q95" s="105" t="s">
        <v>1000</v>
      </c>
      <c r="R95" s="105" t="s">
        <v>1001</v>
      </c>
      <c r="S95" s="105" t="s">
        <v>1015</v>
      </c>
      <c r="T95" s="105" t="s">
        <v>386</v>
      </c>
      <c r="U95" s="117">
        <v>0.26959247648902823</v>
      </c>
      <c r="V95" s="117">
        <v>0.11285266457680251</v>
      </c>
      <c r="W95" s="117">
        <v>0.55799373040752354</v>
      </c>
      <c r="X95" s="27">
        <v>5.9561128526645767E-2</v>
      </c>
      <c r="Y95" s="117">
        <v>0.38244514106583072</v>
      </c>
      <c r="Z95" s="27">
        <v>-3.3333333333333326E-2</v>
      </c>
      <c r="AA95" s="27">
        <v>-0.11511789181692089</v>
      </c>
    </row>
    <row r="96" spans="1:27" x14ac:dyDescent="0.25">
      <c r="A96" s="105" t="s">
        <v>1331</v>
      </c>
      <c r="B96" s="105" t="s">
        <v>304</v>
      </c>
      <c r="C96" s="105" t="s">
        <v>930</v>
      </c>
      <c r="D96" s="105" t="s">
        <v>1169</v>
      </c>
      <c r="E96" s="105" t="s">
        <v>957</v>
      </c>
      <c r="F96" s="105" t="s">
        <v>1284</v>
      </c>
      <c r="G96" s="117">
        <v>0.39875111507582517</v>
      </c>
      <c r="H96" s="117">
        <v>0.17573595004460305</v>
      </c>
      <c r="I96" s="117">
        <v>0.36574487065120426</v>
      </c>
      <c r="J96" s="27">
        <v>5.9768064228367529E-2</v>
      </c>
      <c r="K96" s="117">
        <v>0.57448706512042824</v>
      </c>
      <c r="L96" s="27">
        <v>-3.7768240343347692E-2</v>
      </c>
      <c r="M96" s="27">
        <v>-6.1139028475711843E-2</v>
      </c>
      <c r="O96" s="105" t="s">
        <v>1331</v>
      </c>
      <c r="P96" s="105" t="s">
        <v>304</v>
      </c>
      <c r="Q96" s="105" t="s">
        <v>930</v>
      </c>
      <c r="R96" s="105" t="s">
        <v>1169</v>
      </c>
      <c r="S96" s="105" t="s">
        <v>957</v>
      </c>
      <c r="T96" s="105" t="s">
        <v>1284</v>
      </c>
      <c r="U96" s="117">
        <v>0.39875111507582517</v>
      </c>
      <c r="V96" s="117">
        <v>0.17573595004460305</v>
      </c>
      <c r="W96" s="117">
        <v>0.36574487065120426</v>
      </c>
      <c r="X96" s="27">
        <v>5.9768064228367529E-2</v>
      </c>
      <c r="Y96" s="117">
        <v>0.57448706512042824</v>
      </c>
      <c r="Z96" s="27">
        <v>-3.7768240343347692E-2</v>
      </c>
      <c r="AA96" s="27">
        <v>-6.1139028475711843E-2</v>
      </c>
    </row>
    <row r="97" spans="1:27" x14ac:dyDescent="0.25">
      <c r="A97" s="105" t="s">
        <v>1331</v>
      </c>
      <c r="B97" s="105" t="s">
        <v>304</v>
      </c>
      <c r="C97" s="105" t="s">
        <v>689</v>
      </c>
      <c r="D97" s="105" t="s">
        <v>1138</v>
      </c>
      <c r="E97" s="105" t="s">
        <v>701</v>
      </c>
      <c r="F97" s="105" t="s">
        <v>1192</v>
      </c>
      <c r="G97" s="117">
        <v>0.27220630372492838</v>
      </c>
      <c r="H97" s="117">
        <v>0.12607449856733524</v>
      </c>
      <c r="I97" s="117">
        <v>0.54011461318051579</v>
      </c>
      <c r="J97" s="27">
        <v>6.1604584527220632E-2</v>
      </c>
      <c r="K97" s="117">
        <v>0.39828080229226359</v>
      </c>
      <c r="L97" s="27">
        <v>0.31947069943289219</v>
      </c>
      <c r="M97" s="27">
        <v>0.17310924369747904</v>
      </c>
      <c r="O97" s="105" t="s">
        <v>1331</v>
      </c>
      <c r="P97" s="105" t="s">
        <v>304</v>
      </c>
      <c r="Q97" s="105" t="s">
        <v>689</v>
      </c>
      <c r="R97" s="105" t="s">
        <v>1138</v>
      </c>
      <c r="S97" s="105" t="s">
        <v>701</v>
      </c>
      <c r="T97" s="105" t="s">
        <v>1192</v>
      </c>
      <c r="U97" s="117">
        <v>0.27220630372492838</v>
      </c>
      <c r="V97" s="117">
        <v>0.12607449856733524</v>
      </c>
      <c r="W97" s="117">
        <v>0.54011461318051579</v>
      </c>
      <c r="X97" s="27">
        <v>6.1604584527220632E-2</v>
      </c>
      <c r="Y97" s="117">
        <v>0.39828080229226359</v>
      </c>
      <c r="Z97" s="27">
        <v>0.31947069943289219</v>
      </c>
      <c r="AA97" s="27">
        <v>0.17310924369747904</v>
      </c>
    </row>
    <row r="98" spans="1:27" x14ac:dyDescent="0.25">
      <c r="A98" s="105" t="s">
        <v>1331</v>
      </c>
      <c r="B98" s="105" t="s">
        <v>304</v>
      </c>
      <c r="C98" s="105" t="s">
        <v>865</v>
      </c>
      <c r="D98" s="105" t="s">
        <v>1164</v>
      </c>
      <c r="E98" s="105" t="s">
        <v>871</v>
      </c>
      <c r="F98" s="105" t="s">
        <v>1230</v>
      </c>
      <c r="G98" s="117">
        <v>0.29301075268817206</v>
      </c>
      <c r="H98" s="117">
        <v>0.16935483870967741</v>
      </c>
      <c r="I98" s="117">
        <v>0.47580645161290325</v>
      </c>
      <c r="J98" s="27">
        <v>6.1827956989247312E-2</v>
      </c>
      <c r="K98" s="117">
        <v>0.4623655913978495</v>
      </c>
      <c r="L98" s="27">
        <v>-3.3766233766233777E-2</v>
      </c>
      <c r="M98" s="27">
        <v>-9.7087378640776656E-2</v>
      </c>
      <c r="O98" s="105" t="s">
        <v>1331</v>
      </c>
      <c r="P98" s="105" t="s">
        <v>304</v>
      </c>
      <c r="Q98" s="105" t="s">
        <v>865</v>
      </c>
      <c r="R98" s="105" t="s">
        <v>1164</v>
      </c>
      <c r="S98" s="105" t="s">
        <v>871</v>
      </c>
      <c r="T98" s="105" t="s">
        <v>1230</v>
      </c>
      <c r="U98" s="117">
        <v>0.29301075268817206</v>
      </c>
      <c r="V98" s="117">
        <v>0.16935483870967741</v>
      </c>
      <c r="W98" s="117">
        <v>0.47580645161290325</v>
      </c>
      <c r="X98" s="27">
        <v>6.1827956989247312E-2</v>
      </c>
      <c r="Y98" s="117">
        <v>0.4623655913978495</v>
      </c>
      <c r="Z98" s="27">
        <v>-3.3766233766233777E-2</v>
      </c>
      <c r="AA98" s="27">
        <v>-9.7087378640776656E-2</v>
      </c>
    </row>
    <row r="99" spans="1:27" x14ac:dyDescent="0.25">
      <c r="A99" s="105" t="s">
        <v>1331</v>
      </c>
      <c r="B99" s="105" t="s">
        <v>304</v>
      </c>
      <c r="C99" s="105" t="s">
        <v>1029</v>
      </c>
      <c r="D99" s="105" t="s">
        <v>1030</v>
      </c>
      <c r="E99" s="105" t="s">
        <v>1086</v>
      </c>
      <c r="F99" s="105" t="s">
        <v>6</v>
      </c>
      <c r="G99" s="117">
        <v>0.50526315789473686</v>
      </c>
      <c r="H99" s="117">
        <v>0.21503759398496242</v>
      </c>
      <c r="I99" s="117">
        <v>0.21654135338345865</v>
      </c>
      <c r="J99" s="27">
        <v>6.3157894736842107E-2</v>
      </c>
      <c r="K99" s="117">
        <v>0.72030075187969933</v>
      </c>
      <c r="L99" s="27">
        <v>0.2068965517241379</v>
      </c>
      <c r="M99" s="27">
        <v>0.11577181208053688</v>
      </c>
      <c r="O99" s="105" t="s">
        <v>1331</v>
      </c>
      <c r="P99" s="105" t="s">
        <v>304</v>
      </c>
      <c r="Q99" s="105" t="s">
        <v>1029</v>
      </c>
      <c r="R99" s="105" t="s">
        <v>1030</v>
      </c>
      <c r="S99" s="105" t="s">
        <v>1086</v>
      </c>
      <c r="T99" s="105" t="s">
        <v>6</v>
      </c>
      <c r="U99" s="117">
        <v>0.50526315789473686</v>
      </c>
      <c r="V99" s="117">
        <v>0.21503759398496242</v>
      </c>
      <c r="W99" s="117">
        <v>0.21654135338345865</v>
      </c>
      <c r="X99" s="27">
        <v>6.3157894736842107E-2</v>
      </c>
      <c r="Y99" s="117">
        <v>0.72030075187969933</v>
      </c>
      <c r="Z99" s="27">
        <v>0.2068965517241379</v>
      </c>
      <c r="AA99" s="27">
        <v>0.11577181208053688</v>
      </c>
    </row>
    <row r="100" spans="1:27" x14ac:dyDescent="0.25">
      <c r="A100" s="105" t="s">
        <v>1331</v>
      </c>
      <c r="B100" s="105" t="s">
        <v>304</v>
      </c>
      <c r="C100" s="105" t="s">
        <v>770</v>
      </c>
      <c r="D100" s="105" t="s">
        <v>771</v>
      </c>
      <c r="E100" s="105" t="s">
        <v>785</v>
      </c>
      <c r="F100" s="105" t="s">
        <v>1223</v>
      </c>
      <c r="G100" s="117">
        <v>0.34285714285714286</v>
      </c>
      <c r="H100" s="117">
        <v>0.14126984126984127</v>
      </c>
      <c r="I100" s="117">
        <v>0.44761904761904764</v>
      </c>
      <c r="J100" s="27">
        <v>6.8253968253968247E-2</v>
      </c>
      <c r="K100" s="117">
        <v>0.48412698412698413</v>
      </c>
      <c r="L100" s="27">
        <v>5.3511705685618693E-2</v>
      </c>
      <c r="M100" s="27">
        <v>-1.4084507042253502E-2</v>
      </c>
      <c r="O100" s="105" t="s">
        <v>1331</v>
      </c>
      <c r="P100" s="105" t="s">
        <v>304</v>
      </c>
      <c r="Q100" s="105" t="s">
        <v>770</v>
      </c>
      <c r="R100" s="105" t="s">
        <v>771</v>
      </c>
      <c r="S100" s="105" t="s">
        <v>785</v>
      </c>
      <c r="T100" s="105" t="s">
        <v>1223</v>
      </c>
      <c r="U100" s="117">
        <v>0.34285714285714286</v>
      </c>
      <c r="V100" s="117">
        <v>0.14126984126984127</v>
      </c>
      <c r="W100" s="117">
        <v>0.44761904761904764</v>
      </c>
      <c r="X100" s="27">
        <v>6.8253968253968247E-2</v>
      </c>
      <c r="Y100" s="117">
        <v>0.48412698412698413</v>
      </c>
      <c r="Z100" s="27">
        <v>5.3511705685618693E-2</v>
      </c>
      <c r="AA100" s="27">
        <v>-1.4084507042253502E-2</v>
      </c>
    </row>
    <row r="101" spans="1:27" x14ac:dyDescent="0.25">
      <c r="A101" s="105" t="s">
        <v>1331</v>
      </c>
      <c r="B101" s="105" t="s">
        <v>304</v>
      </c>
      <c r="C101" s="105" t="s">
        <v>519</v>
      </c>
      <c r="D101" s="105" t="s">
        <v>520</v>
      </c>
      <c r="E101" s="105" t="s">
        <v>537</v>
      </c>
      <c r="F101" s="105" t="s">
        <v>1215</v>
      </c>
      <c r="G101" s="117">
        <v>0.26341463414634148</v>
      </c>
      <c r="H101" s="117">
        <v>8.7804878048780483E-2</v>
      </c>
      <c r="I101" s="117">
        <v>0.57560975609756093</v>
      </c>
      <c r="J101" s="27">
        <v>7.3170731707317069E-2</v>
      </c>
      <c r="K101" s="117">
        <v>0.35121951219512193</v>
      </c>
      <c r="L101" s="27">
        <v>-1.9138755980861233E-2</v>
      </c>
      <c r="M101" s="27">
        <v>-7.2398190045248834E-2</v>
      </c>
      <c r="O101" s="105" t="s">
        <v>1331</v>
      </c>
      <c r="P101" s="105" t="s">
        <v>304</v>
      </c>
      <c r="Q101" s="105" t="s">
        <v>519</v>
      </c>
      <c r="R101" s="105" t="s">
        <v>520</v>
      </c>
      <c r="S101" s="105" t="s">
        <v>537</v>
      </c>
      <c r="T101" s="105" t="s">
        <v>1215</v>
      </c>
      <c r="U101" s="117">
        <v>0.26341463414634148</v>
      </c>
      <c r="V101" s="117">
        <v>8.7804878048780483E-2</v>
      </c>
      <c r="W101" s="117">
        <v>0.57560975609756093</v>
      </c>
      <c r="X101" s="27">
        <v>7.3170731707317069E-2</v>
      </c>
      <c r="Y101" s="117">
        <v>0.35121951219512193</v>
      </c>
      <c r="Z101" s="27">
        <v>-1.9138755980861233E-2</v>
      </c>
      <c r="AA101" s="27">
        <v>-7.2398190045248834E-2</v>
      </c>
    </row>
    <row r="102" spans="1:27" x14ac:dyDescent="0.25">
      <c r="A102" s="105" t="s">
        <v>1331</v>
      </c>
      <c r="B102" s="105" t="s">
        <v>304</v>
      </c>
      <c r="C102" s="105" t="s">
        <v>634</v>
      </c>
      <c r="D102" s="105" t="s">
        <v>635</v>
      </c>
      <c r="E102" s="105" t="s">
        <v>658</v>
      </c>
      <c r="F102" s="105" t="s">
        <v>1127</v>
      </c>
      <c r="G102" s="117">
        <v>0.24171270718232044</v>
      </c>
      <c r="H102" s="117">
        <v>0.13950276243093923</v>
      </c>
      <c r="I102" s="117">
        <v>0.54419889502762431</v>
      </c>
      <c r="J102" s="27">
        <v>7.4585635359116026E-2</v>
      </c>
      <c r="K102" s="117">
        <v>0.38121546961325969</v>
      </c>
      <c r="L102" s="27">
        <v>0.10365853658536595</v>
      </c>
      <c r="M102" s="27">
        <v>-2.5572005383580065E-2</v>
      </c>
      <c r="O102" s="105" t="s">
        <v>1331</v>
      </c>
      <c r="P102" s="105" t="s">
        <v>304</v>
      </c>
      <c r="Q102" s="105" t="s">
        <v>634</v>
      </c>
      <c r="R102" s="105" t="s">
        <v>635</v>
      </c>
      <c r="S102" s="105" t="s">
        <v>658</v>
      </c>
      <c r="T102" s="105" t="s">
        <v>1127</v>
      </c>
      <c r="U102" s="117">
        <v>0.24171270718232044</v>
      </c>
      <c r="V102" s="117">
        <v>0.13950276243093923</v>
      </c>
      <c r="W102" s="117">
        <v>0.54419889502762431</v>
      </c>
      <c r="X102" s="27">
        <v>7.4585635359116026E-2</v>
      </c>
      <c r="Y102" s="117">
        <v>0.38121546961325969</v>
      </c>
      <c r="Z102" s="27">
        <v>0.10365853658536595</v>
      </c>
      <c r="AA102" s="27">
        <v>-2.5572005383580065E-2</v>
      </c>
    </row>
    <row r="103" spans="1:27" x14ac:dyDescent="0.25">
      <c r="A103" s="105" t="s">
        <v>1331</v>
      </c>
      <c r="B103" s="105" t="s">
        <v>304</v>
      </c>
      <c r="C103" s="105" t="s">
        <v>1029</v>
      </c>
      <c r="D103" s="105" t="s">
        <v>1030</v>
      </c>
      <c r="E103" s="105" t="s">
        <v>1038</v>
      </c>
      <c r="F103" s="105" t="s">
        <v>1267</v>
      </c>
      <c r="G103" s="117">
        <v>0.40901639344262297</v>
      </c>
      <c r="H103" s="117">
        <v>0.29426229508196722</v>
      </c>
      <c r="I103" s="117">
        <v>0.22131147540983606</v>
      </c>
      <c r="J103" s="27">
        <v>7.5409836065573776E-2</v>
      </c>
      <c r="K103" s="117">
        <v>0.70327868852459019</v>
      </c>
      <c r="L103" s="27">
        <v>-6.6564651874521763E-2</v>
      </c>
      <c r="M103" s="27">
        <v>-0.10753474762253112</v>
      </c>
      <c r="O103" s="105" t="s">
        <v>1331</v>
      </c>
      <c r="P103" s="105" t="s">
        <v>304</v>
      </c>
      <c r="Q103" s="105" t="s">
        <v>1029</v>
      </c>
      <c r="R103" s="105" t="s">
        <v>1030</v>
      </c>
      <c r="S103" s="105" t="s">
        <v>1038</v>
      </c>
      <c r="T103" s="105" t="s">
        <v>1267</v>
      </c>
      <c r="U103" s="117">
        <v>0.40901639344262297</v>
      </c>
      <c r="V103" s="117">
        <v>0.29426229508196722</v>
      </c>
      <c r="W103" s="117">
        <v>0.22131147540983606</v>
      </c>
      <c r="X103" s="27">
        <v>7.5409836065573776E-2</v>
      </c>
      <c r="Y103" s="117">
        <v>0.70327868852459019</v>
      </c>
      <c r="Z103" s="27">
        <v>-6.6564651874521763E-2</v>
      </c>
      <c r="AA103" s="27">
        <v>-0.10753474762253112</v>
      </c>
    </row>
    <row r="104" spans="1:27" x14ac:dyDescent="0.25">
      <c r="A104" s="105" t="s">
        <v>1331</v>
      </c>
      <c r="B104" s="105" t="s">
        <v>304</v>
      </c>
      <c r="C104" s="105" t="s">
        <v>444</v>
      </c>
      <c r="D104" s="105" t="s">
        <v>1130</v>
      </c>
      <c r="E104" s="105" t="s">
        <v>456</v>
      </c>
      <c r="F104" s="105" t="s">
        <v>1141</v>
      </c>
      <c r="G104" s="117">
        <v>0.29411764705882354</v>
      </c>
      <c r="H104" s="117">
        <v>9.4771241830065356E-2</v>
      </c>
      <c r="I104" s="117">
        <v>0.53431372549019607</v>
      </c>
      <c r="J104" s="27">
        <v>7.6797385620915037E-2</v>
      </c>
      <c r="K104" s="117">
        <v>0.3888888888888889</v>
      </c>
      <c r="L104" s="27">
        <v>3.7288135593220417E-2</v>
      </c>
      <c r="M104" s="27">
        <v>-6.7073170731707266E-2</v>
      </c>
      <c r="O104" s="105" t="s">
        <v>1331</v>
      </c>
      <c r="P104" s="105" t="s">
        <v>304</v>
      </c>
      <c r="Q104" s="105" t="s">
        <v>444</v>
      </c>
      <c r="R104" s="105" t="s">
        <v>1130</v>
      </c>
      <c r="S104" s="105" t="s">
        <v>456</v>
      </c>
      <c r="T104" s="105" t="s">
        <v>1141</v>
      </c>
      <c r="U104" s="117">
        <v>0.29411764705882354</v>
      </c>
      <c r="V104" s="117">
        <v>9.4771241830065356E-2</v>
      </c>
      <c r="W104" s="117">
        <v>0.53431372549019607</v>
      </c>
      <c r="X104" s="27">
        <v>7.6797385620915037E-2</v>
      </c>
      <c r="Y104" s="117">
        <v>0.3888888888888889</v>
      </c>
      <c r="Z104" s="27">
        <v>3.7288135593220417E-2</v>
      </c>
      <c r="AA104" s="27">
        <v>-6.7073170731707266E-2</v>
      </c>
    </row>
    <row r="105" spans="1:27" x14ac:dyDescent="0.25">
      <c r="A105" s="105" t="s">
        <v>1331</v>
      </c>
      <c r="B105" s="105" t="s">
        <v>304</v>
      </c>
      <c r="C105" s="105" t="s">
        <v>793</v>
      </c>
      <c r="D105" s="105" t="s">
        <v>1145</v>
      </c>
      <c r="E105" s="105" t="s">
        <v>796</v>
      </c>
      <c r="F105" s="105" t="s">
        <v>1176</v>
      </c>
      <c r="G105" s="117">
        <v>0.31007751937984496</v>
      </c>
      <c r="H105" s="117">
        <v>8.5271317829457363E-2</v>
      </c>
      <c r="I105" s="117">
        <v>0.52713178294573648</v>
      </c>
      <c r="J105" s="27">
        <v>7.7519379844961239E-2</v>
      </c>
      <c r="K105" s="117">
        <v>0.39534883720930231</v>
      </c>
      <c r="L105" s="27">
        <v>0.13157894736842102</v>
      </c>
      <c r="M105" s="27">
        <v>1.5748031496062964E-2</v>
      </c>
      <c r="O105" s="105" t="s">
        <v>1331</v>
      </c>
      <c r="P105" s="105" t="s">
        <v>304</v>
      </c>
      <c r="Q105" s="105" t="s">
        <v>793</v>
      </c>
      <c r="R105" s="105" t="s">
        <v>1145</v>
      </c>
      <c r="S105" s="105" t="s">
        <v>796</v>
      </c>
      <c r="T105" s="105" t="s">
        <v>1176</v>
      </c>
      <c r="U105" s="117">
        <v>0.31007751937984496</v>
      </c>
      <c r="V105" s="117">
        <v>8.5271317829457363E-2</v>
      </c>
      <c r="W105" s="117">
        <v>0.52713178294573648</v>
      </c>
      <c r="X105" s="27">
        <v>7.7519379844961239E-2</v>
      </c>
      <c r="Y105" s="117">
        <v>0.39534883720930231</v>
      </c>
      <c r="Z105" s="27">
        <v>0.13157894736842102</v>
      </c>
      <c r="AA105" s="27">
        <v>1.5748031496062964E-2</v>
      </c>
    </row>
    <row r="106" spans="1:27" x14ac:dyDescent="0.25">
      <c r="A106" s="105" t="s">
        <v>1331</v>
      </c>
      <c r="B106" s="105" t="s">
        <v>304</v>
      </c>
      <c r="C106" s="105" t="s">
        <v>634</v>
      </c>
      <c r="D106" s="105" t="s">
        <v>635</v>
      </c>
      <c r="E106" s="105" t="s">
        <v>632</v>
      </c>
      <c r="F106" s="105" t="s">
        <v>1155</v>
      </c>
      <c r="G106" s="117">
        <v>0.265625</v>
      </c>
      <c r="H106" s="117">
        <v>0.14285714285714285</v>
      </c>
      <c r="I106" s="117">
        <v>0.5133928571428571</v>
      </c>
      <c r="J106" s="27">
        <v>7.8125E-2</v>
      </c>
      <c r="K106" s="117">
        <v>0.40848214285714285</v>
      </c>
      <c r="L106" s="27">
        <v>3.7037037037036979E-2</v>
      </c>
      <c r="M106" s="27">
        <v>-5.6842105263157916E-2</v>
      </c>
      <c r="O106" s="105" t="s">
        <v>1331</v>
      </c>
      <c r="P106" s="105" t="s">
        <v>304</v>
      </c>
      <c r="Q106" s="105" t="s">
        <v>634</v>
      </c>
      <c r="R106" s="105" t="s">
        <v>635</v>
      </c>
      <c r="S106" s="105" t="s">
        <v>632</v>
      </c>
      <c r="T106" s="105" t="s">
        <v>1155</v>
      </c>
      <c r="U106" s="117">
        <v>0.265625</v>
      </c>
      <c r="V106" s="117">
        <v>0.14285714285714285</v>
      </c>
      <c r="W106" s="117">
        <v>0.5133928571428571</v>
      </c>
      <c r="X106" s="27">
        <v>7.8125E-2</v>
      </c>
      <c r="Y106" s="117">
        <v>0.40848214285714285</v>
      </c>
      <c r="Z106" s="27">
        <v>3.7037037037036979E-2</v>
      </c>
      <c r="AA106" s="27">
        <v>-5.6842105263157916E-2</v>
      </c>
    </row>
    <row r="107" spans="1:27" x14ac:dyDescent="0.25">
      <c r="A107" s="105" t="s">
        <v>1331</v>
      </c>
      <c r="B107" s="105" t="s">
        <v>304</v>
      </c>
      <c r="C107" s="105" t="s">
        <v>1029</v>
      </c>
      <c r="D107" s="105" t="s">
        <v>1030</v>
      </c>
      <c r="E107" s="105" t="s">
        <v>1092</v>
      </c>
      <c r="F107" s="105" t="s">
        <v>25</v>
      </c>
      <c r="G107" s="117">
        <v>0.40693559801840057</v>
      </c>
      <c r="H107" s="117">
        <v>0.30077848549186131</v>
      </c>
      <c r="I107" s="117">
        <v>0.21372965322009907</v>
      </c>
      <c r="J107" s="27">
        <v>7.8556263269639062E-2</v>
      </c>
      <c r="K107" s="117">
        <v>0.70771408351026188</v>
      </c>
      <c r="L107" s="27">
        <v>0.15535568274734257</v>
      </c>
      <c r="M107" s="27">
        <v>8.5253456221198176E-2</v>
      </c>
      <c r="O107" s="105" t="s">
        <v>1331</v>
      </c>
      <c r="P107" s="105" t="s">
        <v>304</v>
      </c>
      <c r="Q107" s="105" t="s">
        <v>1029</v>
      </c>
      <c r="R107" s="105" t="s">
        <v>1030</v>
      </c>
      <c r="S107" s="105" t="s">
        <v>1092</v>
      </c>
      <c r="T107" s="105" t="s">
        <v>25</v>
      </c>
      <c r="U107" s="117">
        <v>0.40693559801840057</v>
      </c>
      <c r="V107" s="117">
        <v>0.30077848549186131</v>
      </c>
      <c r="W107" s="117">
        <v>0.21372965322009907</v>
      </c>
      <c r="X107" s="27">
        <v>7.8556263269639062E-2</v>
      </c>
      <c r="Y107" s="117">
        <v>0.70771408351026188</v>
      </c>
      <c r="Z107" s="27">
        <v>0.15535568274734257</v>
      </c>
      <c r="AA107" s="27">
        <v>8.5253456221198176E-2</v>
      </c>
    </row>
    <row r="108" spans="1:27" x14ac:dyDescent="0.25">
      <c r="A108" s="105" t="s">
        <v>1331</v>
      </c>
      <c r="B108" s="105" t="s">
        <v>304</v>
      </c>
      <c r="C108" s="105" t="s">
        <v>968</v>
      </c>
      <c r="D108" s="105" t="s">
        <v>969</v>
      </c>
      <c r="E108" s="105" t="s">
        <v>971</v>
      </c>
      <c r="F108" s="105" t="s">
        <v>1243</v>
      </c>
      <c r="G108" s="117">
        <v>0.38010204081632654</v>
      </c>
      <c r="H108" s="117">
        <v>0.13010204081632654</v>
      </c>
      <c r="I108" s="117">
        <v>0.4107142857142857</v>
      </c>
      <c r="J108" s="27">
        <v>7.9081632653061229E-2</v>
      </c>
      <c r="K108" s="117">
        <v>0.51020408163265307</v>
      </c>
      <c r="L108" s="27">
        <v>-2.0000000000000018E-2</v>
      </c>
      <c r="M108" s="27">
        <v>-0.10297482837528604</v>
      </c>
      <c r="O108" s="105" t="s">
        <v>1331</v>
      </c>
      <c r="P108" s="105" t="s">
        <v>304</v>
      </c>
      <c r="Q108" s="105" t="s">
        <v>968</v>
      </c>
      <c r="R108" s="105" t="s">
        <v>969</v>
      </c>
      <c r="S108" s="105" t="s">
        <v>971</v>
      </c>
      <c r="T108" s="105" t="s">
        <v>1243</v>
      </c>
      <c r="U108" s="117">
        <v>0.38010204081632654</v>
      </c>
      <c r="V108" s="117">
        <v>0.13010204081632654</v>
      </c>
      <c r="W108" s="117">
        <v>0.4107142857142857</v>
      </c>
      <c r="X108" s="27">
        <v>7.9081632653061229E-2</v>
      </c>
      <c r="Y108" s="117">
        <v>0.51020408163265307</v>
      </c>
      <c r="Z108" s="27">
        <v>-2.0000000000000018E-2</v>
      </c>
      <c r="AA108" s="27">
        <v>-0.10297482837528604</v>
      </c>
    </row>
    <row r="109" spans="1:27" x14ac:dyDescent="0.25">
      <c r="A109" s="105" t="s">
        <v>1331</v>
      </c>
      <c r="B109" s="105" t="s">
        <v>304</v>
      </c>
      <c r="C109" s="105" t="s">
        <v>519</v>
      </c>
      <c r="D109" s="105" t="s">
        <v>520</v>
      </c>
      <c r="E109" s="105" t="s">
        <v>534</v>
      </c>
      <c r="F109" s="105" t="s">
        <v>1143</v>
      </c>
      <c r="G109" s="117">
        <v>0.23159509202453987</v>
      </c>
      <c r="H109" s="117">
        <v>0.10736196319018405</v>
      </c>
      <c r="I109" s="117">
        <v>0.58128834355828218</v>
      </c>
      <c r="J109" s="27">
        <v>7.9754601226993863E-2</v>
      </c>
      <c r="K109" s="117">
        <v>0.33895705521472391</v>
      </c>
      <c r="L109" s="27">
        <v>0.12220309810671259</v>
      </c>
      <c r="M109" s="27">
        <v>0</v>
      </c>
      <c r="O109" s="105" t="s">
        <v>1331</v>
      </c>
      <c r="P109" s="105" t="s">
        <v>304</v>
      </c>
      <c r="Q109" s="105" t="s">
        <v>519</v>
      </c>
      <c r="R109" s="105" t="s">
        <v>520</v>
      </c>
      <c r="S109" s="105" t="s">
        <v>534</v>
      </c>
      <c r="T109" s="105" t="s">
        <v>1143</v>
      </c>
      <c r="U109" s="117">
        <v>0.23159509202453987</v>
      </c>
      <c r="V109" s="117">
        <v>0.10736196319018405</v>
      </c>
      <c r="W109" s="117">
        <v>0.58128834355828218</v>
      </c>
      <c r="X109" s="27">
        <v>7.9754601226993863E-2</v>
      </c>
      <c r="Y109" s="117">
        <v>0.33895705521472391</v>
      </c>
      <c r="Z109" s="27">
        <v>0.12220309810671259</v>
      </c>
      <c r="AA109" s="27">
        <v>0</v>
      </c>
    </row>
    <row r="110" spans="1:27" x14ac:dyDescent="0.25">
      <c r="A110" s="105" t="s">
        <v>1331</v>
      </c>
      <c r="B110" s="105" t="s">
        <v>304</v>
      </c>
      <c r="C110" s="105" t="s">
        <v>481</v>
      </c>
      <c r="D110" s="105" t="s">
        <v>482</v>
      </c>
      <c r="E110" s="105" t="s">
        <v>479</v>
      </c>
      <c r="F110" s="105" t="s">
        <v>314</v>
      </c>
      <c r="G110" s="117">
        <v>0.30128840436075321</v>
      </c>
      <c r="H110" s="117">
        <v>9.4152626362735387E-2</v>
      </c>
      <c r="I110" s="117">
        <v>0.51635282457879084</v>
      </c>
      <c r="J110" s="27">
        <v>8.820614469772052E-2</v>
      </c>
      <c r="K110" s="117">
        <v>0.39544103072348857</v>
      </c>
      <c r="L110" s="27">
        <v>4.2355371900826499E-2</v>
      </c>
      <c r="M110" s="27">
        <v>-2.1338506304558691E-2</v>
      </c>
      <c r="O110" s="105" t="s">
        <v>1331</v>
      </c>
      <c r="P110" s="105" t="s">
        <v>304</v>
      </c>
      <c r="Q110" s="105" t="s">
        <v>481</v>
      </c>
      <c r="R110" s="105" t="s">
        <v>482</v>
      </c>
      <c r="S110" s="105" t="s">
        <v>479</v>
      </c>
      <c r="T110" s="105" t="s">
        <v>314</v>
      </c>
      <c r="U110" s="117">
        <v>0.30128840436075321</v>
      </c>
      <c r="V110" s="117">
        <v>9.4152626362735387E-2</v>
      </c>
      <c r="W110" s="117">
        <v>0.51635282457879084</v>
      </c>
      <c r="X110" s="27">
        <v>8.820614469772052E-2</v>
      </c>
      <c r="Y110" s="117">
        <v>0.39544103072348857</v>
      </c>
      <c r="Z110" s="27">
        <v>4.2355371900826499E-2</v>
      </c>
      <c r="AA110" s="27">
        <v>-2.1338506304558691E-2</v>
      </c>
    </row>
    <row r="111" spans="1:27" x14ac:dyDescent="0.25">
      <c r="A111" s="105" t="s">
        <v>1331</v>
      </c>
      <c r="B111" s="105" t="s">
        <v>304</v>
      </c>
      <c r="C111" s="105" t="s">
        <v>591</v>
      </c>
      <c r="D111" s="105" t="s">
        <v>1157</v>
      </c>
      <c r="E111" s="105" t="s">
        <v>597</v>
      </c>
      <c r="F111" s="105" t="s">
        <v>1188</v>
      </c>
      <c r="G111" s="117">
        <v>0.37529691211401423</v>
      </c>
      <c r="H111" s="117">
        <v>0.10213776722090261</v>
      </c>
      <c r="I111" s="117">
        <v>0.43230403800475059</v>
      </c>
      <c r="J111" s="27">
        <v>9.0261282660332537E-2</v>
      </c>
      <c r="K111" s="117">
        <v>0.47743467933491684</v>
      </c>
      <c r="L111" s="27">
        <v>0.16298342541436472</v>
      </c>
      <c r="M111" s="27">
        <v>-4.1002277904327977E-2</v>
      </c>
      <c r="O111" s="105" t="s">
        <v>1331</v>
      </c>
      <c r="P111" s="105" t="s">
        <v>304</v>
      </c>
      <c r="Q111" s="105" t="s">
        <v>591</v>
      </c>
      <c r="R111" s="105" t="s">
        <v>1157</v>
      </c>
      <c r="S111" s="105" t="s">
        <v>597</v>
      </c>
      <c r="T111" s="105" t="s">
        <v>1188</v>
      </c>
      <c r="U111" s="117">
        <v>0.37529691211401423</v>
      </c>
      <c r="V111" s="117">
        <v>0.10213776722090261</v>
      </c>
      <c r="W111" s="117">
        <v>0.43230403800475059</v>
      </c>
      <c r="X111" s="27">
        <v>9.0261282660332537E-2</v>
      </c>
      <c r="Y111" s="117">
        <v>0.47743467933491684</v>
      </c>
      <c r="Z111" s="27">
        <v>0.16298342541436472</v>
      </c>
      <c r="AA111" s="27">
        <v>-4.1002277904327977E-2</v>
      </c>
    </row>
    <row r="112" spans="1:27" x14ac:dyDescent="0.25">
      <c r="A112" s="105" t="s">
        <v>1331</v>
      </c>
      <c r="B112" s="105" t="s">
        <v>304</v>
      </c>
      <c r="C112" s="105" t="s">
        <v>893</v>
      </c>
      <c r="D112" s="105" t="s">
        <v>1209</v>
      </c>
      <c r="E112" s="105" t="s">
        <v>899</v>
      </c>
      <c r="F112" s="105" t="s">
        <v>1290</v>
      </c>
      <c r="G112" s="117">
        <v>0.25831202046035806</v>
      </c>
      <c r="H112" s="117">
        <v>6.6496163682864456E-2</v>
      </c>
      <c r="I112" s="117">
        <v>0.58567774936061379</v>
      </c>
      <c r="J112" s="27">
        <v>8.9514066496163683E-2</v>
      </c>
      <c r="K112" s="117">
        <v>0.32480818414322254</v>
      </c>
      <c r="L112" s="27">
        <v>-0.41203007518796997</v>
      </c>
      <c r="M112" s="27">
        <v>-0.45919778699861691</v>
      </c>
      <c r="O112" s="105" t="s">
        <v>1331</v>
      </c>
      <c r="P112" s="105" t="s">
        <v>304</v>
      </c>
      <c r="Q112" s="105" t="s">
        <v>893</v>
      </c>
      <c r="R112" s="105" t="s">
        <v>1209</v>
      </c>
      <c r="S112" s="105" t="s">
        <v>899</v>
      </c>
      <c r="T112" s="105" t="s">
        <v>1290</v>
      </c>
      <c r="U112" s="117">
        <v>0.25831202046035806</v>
      </c>
      <c r="V112" s="117">
        <v>6.6496163682864456E-2</v>
      </c>
      <c r="W112" s="117">
        <v>0.58567774936061379</v>
      </c>
      <c r="X112" s="27">
        <v>8.9514066496163683E-2</v>
      </c>
      <c r="Y112" s="117">
        <v>0.32480818414322254</v>
      </c>
      <c r="Z112" s="27">
        <v>-0.41203007518796997</v>
      </c>
      <c r="AA112" s="27">
        <v>-0.45919778699861691</v>
      </c>
    </row>
    <row r="113" spans="1:27" x14ac:dyDescent="0.25">
      <c r="A113" s="105" t="s">
        <v>1331</v>
      </c>
      <c r="B113" s="105" t="s">
        <v>304</v>
      </c>
      <c r="C113" s="105" t="s">
        <v>968</v>
      </c>
      <c r="D113" s="105" t="s">
        <v>969</v>
      </c>
      <c r="E113" s="105" t="s">
        <v>992</v>
      </c>
      <c r="F113" s="105" t="s">
        <v>1282</v>
      </c>
      <c r="G113" s="117">
        <v>0.41273584905660377</v>
      </c>
      <c r="H113" s="117">
        <v>0.24056603773584906</v>
      </c>
      <c r="I113" s="117">
        <v>0.23349056603773585</v>
      </c>
      <c r="J113" s="27">
        <v>0.11320754716981132</v>
      </c>
      <c r="K113" s="117">
        <v>0.65330188679245282</v>
      </c>
      <c r="L113" s="27">
        <v>-4.6948356807511304E-3</v>
      </c>
      <c r="M113" s="27">
        <v>-9.594882729211085E-2</v>
      </c>
      <c r="O113" s="105" t="s">
        <v>1331</v>
      </c>
      <c r="P113" s="105" t="s">
        <v>304</v>
      </c>
      <c r="Q113" s="105" t="s">
        <v>968</v>
      </c>
      <c r="R113" s="105" t="s">
        <v>969</v>
      </c>
      <c r="S113" s="105" t="s">
        <v>992</v>
      </c>
      <c r="T113" s="105" t="s">
        <v>1282</v>
      </c>
      <c r="U113" s="117">
        <v>0.41273584905660377</v>
      </c>
      <c r="V113" s="117">
        <v>0.24056603773584906</v>
      </c>
      <c r="W113" s="117">
        <v>0.23349056603773585</v>
      </c>
      <c r="X113" s="27">
        <v>0.11320754716981132</v>
      </c>
      <c r="Y113" s="117">
        <v>0.65330188679245282</v>
      </c>
      <c r="Z113" s="27">
        <v>-4.6948356807511304E-3</v>
      </c>
      <c r="AA113" s="27">
        <v>-9.594882729211085E-2</v>
      </c>
    </row>
    <row r="114" spans="1:27" x14ac:dyDescent="0.25">
      <c r="A114" s="105" t="s">
        <v>1331</v>
      </c>
      <c r="B114" s="105" t="s">
        <v>304</v>
      </c>
      <c r="C114" s="105" t="s">
        <v>893</v>
      </c>
      <c r="D114" s="105" t="s">
        <v>1209</v>
      </c>
      <c r="E114" s="105" t="s">
        <v>891</v>
      </c>
      <c r="F114" s="105" t="s">
        <v>1210</v>
      </c>
      <c r="G114" s="117">
        <v>0.32661570535093815</v>
      </c>
      <c r="H114" s="117">
        <v>0.10840861709520501</v>
      </c>
      <c r="I114" s="117">
        <v>0.44614315496872831</v>
      </c>
      <c r="J114" s="27">
        <v>0.11883252258512857</v>
      </c>
      <c r="K114" s="117">
        <v>0.43502432244614314</v>
      </c>
      <c r="L114" s="27">
        <v>2.7857142857142803E-2</v>
      </c>
      <c r="M114" s="27">
        <v>-3.4626038781163659E-3</v>
      </c>
      <c r="O114" s="105" t="s">
        <v>1331</v>
      </c>
      <c r="P114" s="105" t="s">
        <v>304</v>
      </c>
      <c r="Q114" s="105" t="s">
        <v>893</v>
      </c>
      <c r="R114" s="105" t="s">
        <v>1209</v>
      </c>
      <c r="S114" s="105" t="s">
        <v>891</v>
      </c>
      <c r="T114" s="105" t="s">
        <v>1210</v>
      </c>
      <c r="U114" s="117">
        <v>0.32661570535093815</v>
      </c>
      <c r="V114" s="117">
        <v>0.10840861709520501</v>
      </c>
      <c r="W114" s="117">
        <v>0.44614315496872831</v>
      </c>
      <c r="X114" s="27">
        <v>0.11883252258512857</v>
      </c>
      <c r="Y114" s="117">
        <v>0.43502432244614314</v>
      </c>
      <c r="Z114" s="27">
        <v>2.7857142857142803E-2</v>
      </c>
      <c r="AA114" s="27">
        <v>-3.4626038781163659E-3</v>
      </c>
    </row>
    <row r="115" spans="1:27" x14ac:dyDescent="0.25">
      <c r="A115" s="105" t="s">
        <v>1331</v>
      </c>
      <c r="B115" s="105" t="s">
        <v>304</v>
      </c>
      <c r="C115" s="105" t="s">
        <v>793</v>
      </c>
      <c r="D115" s="105" t="s">
        <v>1145</v>
      </c>
      <c r="E115" s="105" t="s">
        <v>811</v>
      </c>
      <c r="F115" s="105" t="s">
        <v>1191</v>
      </c>
      <c r="G115" s="117">
        <v>0.2964669738863287</v>
      </c>
      <c r="H115" s="117">
        <v>0.12749615975422426</v>
      </c>
      <c r="I115" s="117">
        <v>0.45110087045570918</v>
      </c>
      <c r="J115" s="27">
        <v>0.12493599590373784</v>
      </c>
      <c r="K115" s="117">
        <v>0.42396313364055294</v>
      </c>
      <c r="L115" s="27">
        <v>-3.8877952755905554E-2</v>
      </c>
      <c r="M115" s="27">
        <v>-6.0606060606060552E-2</v>
      </c>
      <c r="O115" s="105" t="s">
        <v>1331</v>
      </c>
      <c r="P115" s="105" t="s">
        <v>304</v>
      </c>
      <c r="Q115" s="105" t="s">
        <v>793</v>
      </c>
      <c r="R115" s="105" t="s">
        <v>1145</v>
      </c>
      <c r="S115" s="105" t="s">
        <v>811</v>
      </c>
      <c r="T115" s="105" t="s">
        <v>1191</v>
      </c>
      <c r="U115" s="117">
        <v>0.2964669738863287</v>
      </c>
      <c r="V115" s="117">
        <v>0.12749615975422426</v>
      </c>
      <c r="W115" s="117">
        <v>0.45110087045570918</v>
      </c>
      <c r="X115" s="27">
        <v>0.12493599590373784</v>
      </c>
      <c r="Y115" s="117">
        <v>0.42396313364055294</v>
      </c>
      <c r="Z115" s="27">
        <v>-3.8877952755905554E-2</v>
      </c>
      <c r="AA115" s="27">
        <v>-6.0606060606060552E-2</v>
      </c>
    </row>
    <row r="116" spans="1:27" x14ac:dyDescent="0.25">
      <c r="A116" s="105" t="s">
        <v>1331</v>
      </c>
      <c r="B116" s="105" t="s">
        <v>304</v>
      </c>
      <c r="C116" s="105" t="s">
        <v>617</v>
      </c>
      <c r="D116" s="105" t="s">
        <v>1135</v>
      </c>
      <c r="E116" s="105" t="s">
        <v>623</v>
      </c>
      <c r="F116" s="105" t="s">
        <v>1311</v>
      </c>
      <c r="G116" s="117">
        <v>0.25</v>
      </c>
      <c r="H116" s="117">
        <v>6.25E-2</v>
      </c>
      <c r="I116" s="117">
        <v>0.5625</v>
      </c>
      <c r="J116" s="27">
        <v>0.125</v>
      </c>
      <c r="K116" s="117">
        <v>0.3125</v>
      </c>
      <c r="L116" s="27">
        <v>-0.98230088495575218</v>
      </c>
      <c r="M116" s="27">
        <v>-0.98353909465020573</v>
      </c>
      <c r="O116" s="105" t="s">
        <v>1331</v>
      </c>
      <c r="P116" s="105" t="s">
        <v>304</v>
      </c>
      <c r="Q116" s="105" t="s">
        <v>617</v>
      </c>
      <c r="R116" s="105" t="s">
        <v>1135</v>
      </c>
      <c r="S116" s="105" t="s">
        <v>623</v>
      </c>
      <c r="T116" s="105" t="s">
        <v>1311</v>
      </c>
      <c r="U116" s="117">
        <v>0.25</v>
      </c>
      <c r="V116" s="117">
        <v>6.25E-2</v>
      </c>
      <c r="W116" s="117">
        <v>0.5625</v>
      </c>
      <c r="X116" s="27">
        <v>0.125</v>
      </c>
      <c r="Y116" s="117">
        <v>0.3125</v>
      </c>
      <c r="Z116" s="27">
        <v>-0.98230088495575218</v>
      </c>
      <c r="AA116" s="27">
        <v>-0.98353909465020573</v>
      </c>
    </row>
    <row r="117" spans="1:27" x14ac:dyDescent="0.25">
      <c r="A117" s="105" t="s">
        <v>1331</v>
      </c>
      <c r="B117" s="105" t="s">
        <v>304</v>
      </c>
      <c r="C117" s="105" t="s">
        <v>968</v>
      </c>
      <c r="D117" s="105" t="s">
        <v>969</v>
      </c>
      <c r="E117" s="105" t="s">
        <v>995</v>
      </c>
      <c r="F117" s="105" t="s">
        <v>1240</v>
      </c>
      <c r="G117" s="117">
        <v>0.35731414868105515</v>
      </c>
      <c r="H117" s="117">
        <v>0.1342925659472422</v>
      </c>
      <c r="I117" s="117">
        <v>0.38129496402877699</v>
      </c>
      <c r="J117" s="27">
        <v>0.12709832134292565</v>
      </c>
      <c r="K117" s="117">
        <v>0.49160671462829736</v>
      </c>
      <c r="L117" s="27">
        <v>-0.11839323467230445</v>
      </c>
      <c r="M117" s="27">
        <v>-0.20114942528735635</v>
      </c>
      <c r="O117" s="105" t="s">
        <v>1331</v>
      </c>
      <c r="P117" s="105" t="s">
        <v>304</v>
      </c>
      <c r="Q117" s="105" t="s">
        <v>968</v>
      </c>
      <c r="R117" s="105" t="s">
        <v>969</v>
      </c>
      <c r="S117" s="105" t="s">
        <v>995</v>
      </c>
      <c r="T117" s="105" t="s">
        <v>1240</v>
      </c>
      <c r="U117" s="117">
        <v>0.35731414868105515</v>
      </c>
      <c r="V117" s="117">
        <v>0.1342925659472422</v>
      </c>
      <c r="W117" s="117">
        <v>0.38129496402877699</v>
      </c>
      <c r="X117" s="27">
        <v>0.12709832134292565</v>
      </c>
      <c r="Y117" s="117">
        <v>0.49160671462829736</v>
      </c>
      <c r="Z117" s="27">
        <v>-0.11839323467230445</v>
      </c>
      <c r="AA117" s="27">
        <v>-0.20114942528735635</v>
      </c>
    </row>
    <row r="118" spans="1:27" x14ac:dyDescent="0.25">
      <c r="A118" s="105" t="s">
        <v>1331</v>
      </c>
      <c r="B118" s="105" t="s">
        <v>304</v>
      </c>
      <c r="C118" s="105" t="s">
        <v>591</v>
      </c>
      <c r="D118" s="105" t="s">
        <v>1157</v>
      </c>
      <c r="E118" s="105" t="s">
        <v>612</v>
      </c>
      <c r="F118" s="105" t="s">
        <v>1182</v>
      </c>
      <c r="G118" s="117">
        <v>0.31135531135531136</v>
      </c>
      <c r="H118" s="117">
        <v>0.10622710622710622</v>
      </c>
      <c r="I118" s="117">
        <v>0.44688644688644691</v>
      </c>
      <c r="J118" s="27">
        <v>0.13553113553113552</v>
      </c>
      <c r="K118" s="117">
        <v>0.4175824175824176</v>
      </c>
      <c r="L118" s="27">
        <v>-0.67806603773584906</v>
      </c>
      <c r="M118" s="27">
        <v>-0.70261437908496727</v>
      </c>
      <c r="O118" s="105" t="s">
        <v>1331</v>
      </c>
      <c r="P118" s="105" t="s">
        <v>304</v>
      </c>
      <c r="Q118" s="105" t="s">
        <v>591</v>
      </c>
      <c r="R118" s="105" t="s">
        <v>1157</v>
      </c>
      <c r="S118" s="105" t="s">
        <v>612</v>
      </c>
      <c r="T118" s="105" t="s">
        <v>1182</v>
      </c>
      <c r="U118" s="117">
        <v>0.31135531135531136</v>
      </c>
      <c r="V118" s="117">
        <v>0.10622710622710622</v>
      </c>
      <c r="W118" s="117">
        <v>0.44688644688644691</v>
      </c>
      <c r="X118" s="27">
        <v>0.13553113553113552</v>
      </c>
      <c r="Y118" s="117">
        <v>0.4175824175824176</v>
      </c>
      <c r="Z118" s="27">
        <v>-0.67806603773584906</v>
      </c>
      <c r="AA118" s="27">
        <v>-0.70261437908496727</v>
      </c>
    </row>
    <row r="119" spans="1:27" x14ac:dyDescent="0.25">
      <c r="A119" s="105" t="s">
        <v>1331</v>
      </c>
      <c r="B119" s="105" t="s">
        <v>304</v>
      </c>
      <c r="C119" s="105" t="s">
        <v>1029</v>
      </c>
      <c r="D119" s="105" t="s">
        <v>1030</v>
      </c>
      <c r="E119" s="105" t="s">
        <v>1110</v>
      </c>
      <c r="F119" s="105" t="s">
        <v>1205</v>
      </c>
      <c r="G119" s="117">
        <v>0.32636655948553056</v>
      </c>
      <c r="H119" s="117">
        <v>0.15916398713826366</v>
      </c>
      <c r="I119" s="117">
        <v>0.3762057877813505</v>
      </c>
      <c r="J119" s="27">
        <v>0.13826366559485531</v>
      </c>
      <c r="K119" s="117">
        <v>0.48553054662379425</v>
      </c>
      <c r="L119" s="27">
        <v>-4.6012269938650263E-2</v>
      </c>
      <c r="M119" s="27">
        <v>-0.12885154061624648</v>
      </c>
      <c r="O119" s="105" t="s">
        <v>1331</v>
      </c>
      <c r="P119" s="105" t="s">
        <v>304</v>
      </c>
      <c r="Q119" s="105" t="s">
        <v>1029</v>
      </c>
      <c r="R119" s="105" t="s">
        <v>1030</v>
      </c>
      <c r="S119" s="105" t="s">
        <v>1110</v>
      </c>
      <c r="T119" s="105" t="s">
        <v>1205</v>
      </c>
      <c r="U119" s="117">
        <v>0.32636655948553056</v>
      </c>
      <c r="V119" s="117">
        <v>0.15916398713826366</v>
      </c>
      <c r="W119" s="117">
        <v>0.3762057877813505</v>
      </c>
      <c r="X119" s="27">
        <v>0.13826366559485531</v>
      </c>
      <c r="Y119" s="117">
        <v>0.48553054662379425</v>
      </c>
      <c r="Z119" s="27">
        <v>-4.6012269938650263E-2</v>
      </c>
      <c r="AA119" s="27">
        <v>-0.12885154061624648</v>
      </c>
    </row>
    <row r="120" spans="1:27" x14ac:dyDescent="0.25">
      <c r="A120" s="105" t="s">
        <v>1331</v>
      </c>
      <c r="B120" s="105" t="s">
        <v>304</v>
      </c>
      <c r="C120" s="105" t="s">
        <v>1029</v>
      </c>
      <c r="D120" s="105" t="s">
        <v>1030</v>
      </c>
      <c r="E120" s="105" t="s">
        <v>1101</v>
      </c>
      <c r="F120" s="105" t="s">
        <v>22</v>
      </c>
      <c r="G120" s="117">
        <v>0.31644518272425248</v>
      </c>
      <c r="H120" s="117">
        <v>0.29734219269102991</v>
      </c>
      <c r="I120" s="117">
        <v>0.24750830564784054</v>
      </c>
      <c r="J120" s="27">
        <v>0.13870431893687707</v>
      </c>
      <c r="K120" s="117">
        <v>0.61378737541528239</v>
      </c>
      <c r="L120" s="27">
        <v>5.1528384279476036E-2</v>
      </c>
      <c r="M120" s="27">
        <v>-4.6714172604908955E-2</v>
      </c>
      <c r="O120" s="105" t="s">
        <v>1331</v>
      </c>
      <c r="P120" s="105" t="s">
        <v>304</v>
      </c>
      <c r="Q120" s="105" t="s">
        <v>1029</v>
      </c>
      <c r="R120" s="105" t="s">
        <v>1030</v>
      </c>
      <c r="S120" s="105" t="s">
        <v>1101</v>
      </c>
      <c r="T120" s="105" t="s">
        <v>22</v>
      </c>
      <c r="U120" s="117">
        <v>0.31644518272425248</v>
      </c>
      <c r="V120" s="117">
        <v>0.29734219269102991</v>
      </c>
      <c r="W120" s="117">
        <v>0.24750830564784054</v>
      </c>
      <c r="X120" s="27">
        <v>0.13870431893687707</v>
      </c>
      <c r="Y120" s="117">
        <v>0.61378737541528239</v>
      </c>
      <c r="Z120" s="27">
        <v>5.1528384279476036E-2</v>
      </c>
      <c r="AA120" s="27">
        <v>-4.6714172604908955E-2</v>
      </c>
    </row>
    <row r="121" spans="1:27" x14ac:dyDescent="0.25">
      <c r="A121" s="105" t="s">
        <v>1331</v>
      </c>
      <c r="B121" s="105" t="s">
        <v>304</v>
      </c>
      <c r="C121" s="105" t="s">
        <v>839</v>
      </c>
      <c r="D121" s="105" t="s">
        <v>1150</v>
      </c>
      <c r="E121" s="105" t="s">
        <v>851</v>
      </c>
      <c r="F121" s="105" t="s">
        <v>1181</v>
      </c>
      <c r="G121" s="117">
        <v>0.24199288256227758</v>
      </c>
      <c r="H121" s="117">
        <v>9.4306049822064059E-2</v>
      </c>
      <c r="I121" s="117">
        <v>0.51245551601423489</v>
      </c>
      <c r="J121" s="27">
        <v>0.1512455516014235</v>
      </c>
      <c r="K121" s="117">
        <v>0.33629893238434161</v>
      </c>
      <c r="L121" s="27">
        <v>6.6413662239089177E-2</v>
      </c>
      <c r="M121" s="27">
        <v>-8.0196399345335512E-2</v>
      </c>
      <c r="O121" s="105" t="s">
        <v>1331</v>
      </c>
      <c r="P121" s="105" t="s">
        <v>304</v>
      </c>
      <c r="Q121" s="105" t="s">
        <v>839</v>
      </c>
      <c r="R121" s="105" t="s">
        <v>1150</v>
      </c>
      <c r="S121" s="105" t="s">
        <v>851</v>
      </c>
      <c r="T121" s="105" t="s">
        <v>1181</v>
      </c>
      <c r="U121" s="117">
        <v>0.24199288256227758</v>
      </c>
      <c r="V121" s="117">
        <v>9.4306049822064059E-2</v>
      </c>
      <c r="W121" s="117">
        <v>0.51245551601423489</v>
      </c>
      <c r="X121" s="27">
        <v>0.1512455516014235</v>
      </c>
      <c r="Y121" s="117">
        <v>0.33629893238434161</v>
      </c>
      <c r="Z121" s="27">
        <v>6.6413662239089177E-2</v>
      </c>
      <c r="AA121" s="27">
        <v>-8.0196399345335512E-2</v>
      </c>
    </row>
    <row r="122" spans="1:27" x14ac:dyDescent="0.25">
      <c r="A122" s="105" t="s">
        <v>1331</v>
      </c>
      <c r="B122" s="105" t="s">
        <v>304</v>
      </c>
      <c r="C122" s="105" t="s">
        <v>968</v>
      </c>
      <c r="D122" s="105" t="s">
        <v>969</v>
      </c>
      <c r="E122" s="105" t="s">
        <v>989</v>
      </c>
      <c r="F122" s="105" t="s">
        <v>1193</v>
      </c>
      <c r="G122" s="117">
        <v>0.30245746691871456</v>
      </c>
      <c r="H122" s="117">
        <v>0.20604914933837429</v>
      </c>
      <c r="I122" s="117">
        <v>0.33837429111531192</v>
      </c>
      <c r="J122" s="27">
        <v>0.15311909262759923</v>
      </c>
      <c r="K122" s="117">
        <v>0.50850661625708882</v>
      </c>
      <c r="L122" s="27">
        <v>0.17035398230088505</v>
      </c>
      <c r="M122" s="27">
        <v>-1.8867924528301883E-3</v>
      </c>
      <c r="O122" s="105" t="s">
        <v>1331</v>
      </c>
      <c r="P122" s="105" t="s">
        <v>304</v>
      </c>
      <c r="Q122" s="105" t="s">
        <v>968</v>
      </c>
      <c r="R122" s="105" t="s">
        <v>969</v>
      </c>
      <c r="S122" s="105" t="s">
        <v>989</v>
      </c>
      <c r="T122" s="105" t="s">
        <v>1193</v>
      </c>
      <c r="U122" s="117">
        <v>0.30245746691871456</v>
      </c>
      <c r="V122" s="117">
        <v>0.20604914933837429</v>
      </c>
      <c r="W122" s="117">
        <v>0.33837429111531192</v>
      </c>
      <c r="X122" s="27">
        <v>0.15311909262759923</v>
      </c>
      <c r="Y122" s="117">
        <v>0.50850661625708882</v>
      </c>
      <c r="Z122" s="27">
        <v>0.17035398230088505</v>
      </c>
      <c r="AA122" s="27">
        <v>-1.8867924528301883E-3</v>
      </c>
    </row>
    <row r="123" spans="1:27" x14ac:dyDescent="0.25">
      <c r="A123" s="105" t="s">
        <v>1331</v>
      </c>
      <c r="B123" s="105" t="s">
        <v>304</v>
      </c>
      <c r="C123" s="105" t="s">
        <v>519</v>
      </c>
      <c r="D123" s="105" t="s">
        <v>520</v>
      </c>
      <c r="E123" s="105" t="s">
        <v>522</v>
      </c>
      <c r="F123" s="105" t="s">
        <v>400</v>
      </c>
      <c r="G123" s="117">
        <v>0.14157303370786517</v>
      </c>
      <c r="H123" s="117">
        <v>0.11910112359550562</v>
      </c>
      <c r="I123" s="117">
        <v>0.5842696629213483</v>
      </c>
      <c r="J123" s="27">
        <v>0.15505617977528091</v>
      </c>
      <c r="K123" s="117">
        <v>0.26067415730337079</v>
      </c>
      <c r="L123" s="27">
        <v>8.801955990220045E-2</v>
      </c>
      <c r="M123" s="27">
        <v>-4.094827586206895E-2</v>
      </c>
      <c r="O123" s="105" t="s">
        <v>1331</v>
      </c>
      <c r="P123" s="105" t="s">
        <v>304</v>
      </c>
      <c r="Q123" s="105" t="s">
        <v>519</v>
      </c>
      <c r="R123" s="105" t="s">
        <v>520</v>
      </c>
      <c r="S123" s="105" t="s">
        <v>522</v>
      </c>
      <c r="T123" s="105" t="s">
        <v>400</v>
      </c>
      <c r="U123" s="117">
        <v>0.14157303370786517</v>
      </c>
      <c r="V123" s="117">
        <v>0.11910112359550562</v>
      </c>
      <c r="W123" s="117">
        <v>0.5842696629213483</v>
      </c>
      <c r="X123" s="27">
        <v>0.15505617977528091</v>
      </c>
      <c r="Y123" s="117">
        <v>0.26067415730337079</v>
      </c>
      <c r="Z123" s="27">
        <v>8.801955990220045E-2</v>
      </c>
      <c r="AA123" s="27">
        <v>-4.094827586206895E-2</v>
      </c>
    </row>
    <row r="124" spans="1:27" x14ac:dyDescent="0.25">
      <c r="A124" s="105" t="s">
        <v>1331</v>
      </c>
      <c r="B124" s="105" t="s">
        <v>304</v>
      </c>
      <c r="C124" s="105" t="s">
        <v>968</v>
      </c>
      <c r="D124" s="105" t="s">
        <v>969</v>
      </c>
      <c r="E124" s="105" t="s">
        <v>977</v>
      </c>
      <c r="F124" s="105" t="s">
        <v>1271</v>
      </c>
      <c r="G124" s="117">
        <v>0.34848484848484851</v>
      </c>
      <c r="H124" s="117">
        <v>0.12424242424242424</v>
      </c>
      <c r="I124" s="117">
        <v>0.36666666666666664</v>
      </c>
      <c r="J124" s="27">
        <v>0.16060606060606061</v>
      </c>
      <c r="K124" s="117">
        <v>0.47272727272727277</v>
      </c>
      <c r="L124" s="27">
        <v>2.8037383177569986E-2</v>
      </c>
      <c r="M124" s="27">
        <v>-3.5087719298245612E-2</v>
      </c>
      <c r="O124" s="105" t="s">
        <v>1331</v>
      </c>
      <c r="P124" s="105" t="s">
        <v>304</v>
      </c>
      <c r="Q124" s="105" t="s">
        <v>968</v>
      </c>
      <c r="R124" s="105" t="s">
        <v>969</v>
      </c>
      <c r="S124" s="105" t="s">
        <v>977</v>
      </c>
      <c r="T124" s="105" t="s">
        <v>1271</v>
      </c>
      <c r="U124" s="117">
        <v>0.34848484848484851</v>
      </c>
      <c r="V124" s="117">
        <v>0.12424242424242424</v>
      </c>
      <c r="W124" s="117">
        <v>0.36666666666666664</v>
      </c>
      <c r="X124" s="27">
        <v>0.16060606060606061</v>
      </c>
      <c r="Y124" s="117">
        <v>0.47272727272727277</v>
      </c>
      <c r="Z124" s="27">
        <v>2.8037383177569986E-2</v>
      </c>
      <c r="AA124" s="27">
        <v>-3.5087719298245612E-2</v>
      </c>
    </row>
    <row r="125" spans="1:27" x14ac:dyDescent="0.25">
      <c r="A125" s="105" t="s">
        <v>1331</v>
      </c>
      <c r="B125" s="105" t="s">
        <v>304</v>
      </c>
      <c r="C125" s="105" t="s">
        <v>968</v>
      </c>
      <c r="D125" s="105" t="s">
        <v>969</v>
      </c>
      <c r="E125" s="105" t="s">
        <v>980</v>
      </c>
      <c r="F125" s="105" t="s">
        <v>1189</v>
      </c>
      <c r="G125" s="117">
        <v>0.3392857142857143</v>
      </c>
      <c r="H125" s="117">
        <v>0.17857142857142858</v>
      </c>
      <c r="I125" s="117">
        <v>0.32142857142857145</v>
      </c>
      <c r="J125" s="27">
        <v>0.16071428571428573</v>
      </c>
      <c r="K125" s="117">
        <v>0.5178571428571429</v>
      </c>
      <c r="L125" s="27">
        <v>7.348242811501593E-2</v>
      </c>
      <c r="M125" s="27">
        <v>-5.8823529411764719E-2</v>
      </c>
      <c r="O125" s="105" t="s">
        <v>1331</v>
      </c>
      <c r="P125" s="105" t="s">
        <v>304</v>
      </c>
      <c r="Q125" s="105" t="s">
        <v>968</v>
      </c>
      <c r="R125" s="105" t="s">
        <v>969</v>
      </c>
      <c r="S125" s="105" t="s">
        <v>980</v>
      </c>
      <c r="T125" s="105" t="s">
        <v>1189</v>
      </c>
      <c r="U125" s="117">
        <v>0.3392857142857143</v>
      </c>
      <c r="V125" s="117">
        <v>0.17857142857142858</v>
      </c>
      <c r="W125" s="117">
        <v>0.32142857142857145</v>
      </c>
      <c r="X125" s="27">
        <v>0.16071428571428573</v>
      </c>
      <c r="Y125" s="117">
        <v>0.5178571428571429</v>
      </c>
      <c r="Z125" s="27">
        <v>7.348242811501593E-2</v>
      </c>
      <c r="AA125" s="27">
        <v>-5.8823529411764719E-2</v>
      </c>
    </row>
    <row r="126" spans="1:27" x14ac:dyDescent="0.25">
      <c r="A126" s="105" t="s">
        <v>1331</v>
      </c>
      <c r="B126" s="105" t="s">
        <v>304</v>
      </c>
      <c r="C126" s="105" t="s">
        <v>591</v>
      </c>
      <c r="D126" s="105" t="s">
        <v>1157</v>
      </c>
      <c r="E126" s="105" t="s">
        <v>609</v>
      </c>
      <c r="F126" s="105" t="s">
        <v>1158</v>
      </c>
      <c r="G126" s="117">
        <v>0.21232876712328766</v>
      </c>
      <c r="H126" s="117">
        <v>7.1917808219178078E-2</v>
      </c>
      <c r="I126" s="117">
        <v>0.55136986301369861</v>
      </c>
      <c r="J126" s="27">
        <v>0.16438356164383561</v>
      </c>
      <c r="K126" s="117">
        <v>0.28424657534246572</v>
      </c>
      <c r="L126" s="27">
        <v>0.17741935483870974</v>
      </c>
      <c r="M126" s="27">
        <v>-5.5016181229773475E-2</v>
      </c>
      <c r="O126" s="105" t="s">
        <v>1331</v>
      </c>
      <c r="P126" s="105" t="s">
        <v>304</v>
      </c>
      <c r="Q126" s="105" t="s">
        <v>591</v>
      </c>
      <c r="R126" s="105" t="s">
        <v>1157</v>
      </c>
      <c r="S126" s="105" t="s">
        <v>609</v>
      </c>
      <c r="T126" s="105" t="s">
        <v>1158</v>
      </c>
      <c r="U126" s="117">
        <v>0.21232876712328766</v>
      </c>
      <c r="V126" s="117">
        <v>7.1917808219178078E-2</v>
      </c>
      <c r="W126" s="117">
        <v>0.55136986301369861</v>
      </c>
      <c r="X126" s="27">
        <v>0.16438356164383561</v>
      </c>
      <c r="Y126" s="117">
        <v>0.28424657534246572</v>
      </c>
      <c r="Z126" s="27">
        <v>0.17741935483870974</v>
      </c>
      <c r="AA126" s="27">
        <v>-5.5016181229773475E-2</v>
      </c>
    </row>
    <row r="127" spans="1:27" x14ac:dyDescent="0.25">
      <c r="A127" s="105" t="s">
        <v>1331</v>
      </c>
      <c r="B127" s="105" t="s">
        <v>304</v>
      </c>
      <c r="C127" s="105" t="s">
        <v>519</v>
      </c>
      <c r="D127" s="105" t="s">
        <v>520</v>
      </c>
      <c r="E127" s="105" t="s">
        <v>517</v>
      </c>
      <c r="F127" s="105" t="s">
        <v>1180</v>
      </c>
      <c r="G127" s="117">
        <v>0.23460898502495842</v>
      </c>
      <c r="H127" s="117">
        <v>9.4841930116472545E-2</v>
      </c>
      <c r="I127" s="117">
        <v>0.50249584026622296</v>
      </c>
      <c r="J127" s="27">
        <v>0.16805324459234608</v>
      </c>
      <c r="K127" s="117">
        <v>0.32945091514143099</v>
      </c>
      <c r="L127" s="27">
        <v>0.11090573012939009</v>
      </c>
      <c r="M127" s="27">
        <v>5.0167224080268635E-3</v>
      </c>
      <c r="O127" s="105" t="s">
        <v>1331</v>
      </c>
      <c r="P127" s="105" t="s">
        <v>304</v>
      </c>
      <c r="Q127" s="105" t="s">
        <v>519</v>
      </c>
      <c r="R127" s="105" t="s">
        <v>520</v>
      </c>
      <c r="S127" s="105" t="s">
        <v>517</v>
      </c>
      <c r="T127" s="105" t="s">
        <v>1180</v>
      </c>
      <c r="U127" s="117">
        <v>0.23460898502495842</v>
      </c>
      <c r="V127" s="117">
        <v>9.4841930116472545E-2</v>
      </c>
      <c r="W127" s="117">
        <v>0.50249584026622296</v>
      </c>
      <c r="X127" s="27">
        <v>0.16805324459234608</v>
      </c>
      <c r="Y127" s="117">
        <v>0.32945091514143099</v>
      </c>
      <c r="Z127" s="27">
        <v>0.11090573012939009</v>
      </c>
      <c r="AA127" s="27">
        <v>5.0167224080268635E-3</v>
      </c>
    </row>
    <row r="128" spans="1:27" x14ac:dyDescent="0.25">
      <c r="A128" s="105" t="s">
        <v>1331</v>
      </c>
      <c r="B128" s="105" t="s">
        <v>304</v>
      </c>
      <c r="C128" s="105" t="s">
        <v>481</v>
      </c>
      <c r="D128" s="105" t="s">
        <v>482</v>
      </c>
      <c r="E128" s="105" t="s">
        <v>508</v>
      </c>
      <c r="F128" s="105" t="s">
        <v>1246</v>
      </c>
      <c r="G128" s="117">
        <v>0.20869565217391303</v>
      </c>
      <c r="H128" s="117">
        <v>8.4472049689440998E-2</v>
      </c>
      <c r="I128" s="117">
        <v>0.53788819875776395</v>
      </c>
      <c r="J128" s="27">
        <v>0.168944099378882</v>
      </c>
      <c r="K128" s="117">
        <v>0.29316770186335406</v>
      </c>
      <c r="L128" s="27">
        <v>-3.0120481927710885E-2</v>
      </c>
      <c r="M128" s="27">
        <v>-0.1015625</v>
      </c>
      <c r="O128" s="105" t="s">
        <v>1331</v>
      </c>
      <c r="P128" s="105" t="s">
        <v>304</v>
      </c>
      <c r="Q128" s="105" t="s">
        <v>481</v>
      </c>
      <c r="R128" s="105" t="s">
        <v>482</v>
      </c>
      <c r="S128" s="105" t="s">
        <v>508</v>
      </c>
      <c r="T128" s="105" t="s">
        <v>1246</v>
      </c>
      <c r="U128" s="117">
        <v>0.20869565217391303</v>
      </c>
      <c r="V128" s="117">
        <v>8.4472049689440998E-2</v>
      </c>
      <c r="W128" s="117">
        <v>0.53788819875776395</v>
      </c>
      <c r="X128" s="27">
        <v>0.168944099378882</v>
      </c>
      <c r="Y128" s="117">
        <v>0.29316770186335406</v>
      </c>
      <c r="Z128" s="27">
        <v>-3.0120481927710885E-2</v>
      </c>
      <c r="AA128" s="27">
        <v>-0.1015625</v>
      </c>
    </row>
    <row r="129" spans="1:27" x14ac:dyDescent="0.25">
      <c r="A129" s="105" t="s">
        <v>1331</v>
      </c>
      <c r="B129" s="105" t="s">
        <v>304</v>
      </c>
      <c r="C129" s="105" t="s">
        <v>591</v>
      </c>
      <c r="D129" s="105" t="s">
        <v>1157</v>
      </c>
      <c r="E129" s="105" t="s">
        <v>594</v>
      </c>
      <c r="F129" s="105" t="s">
        <v>1196</v>
      </c>
      <c r="G129" s="117">
        <v>0.31791907514450868</v>
      </c>
      <c r="H129" s="117">
        <v>8.9595375722543349E-2</v>
      </c>
      <c r="I129" s="117">
        <v>0.42196531791907516</v>
      </c>
      <c r="J129" s="27">
        <v>0.17052023121387283</v>
      </c>
      <c r="K129" s="117">
        <v>0.40751445086705201</v>
      </c>
      <c r="L129" s="27">
        <v>-4.1551246537396169E-2</v>
      </c>
      <c r="M129" s="27">
        <v>-0.1328320802005013</v>
      </c>
      <c r="O129" s="105" t="s">
        <v>1331</v>
      </c>
      <c r="P129" s="105" t="s">
        <v>304</v>
      </c>
      <c r="Q129" s="105" t="s">
        <v>591</v>
      </c>
      <c r="R129" s="105" t="s">
        <v>1157</v>
      </c>
      <c r="S129" s="105" t="s">
        <v>594</v>
      </c>
      <c r="T129" s="105" t="s">
        <v>1196</v>
      </c>
      <c r="U129" s="117">
        <v>0.31791907514450868</v>
      </c>
      <c r="V129" s="117">
        <v>8.9595375722543349E-2</v>
      </c>
      <c r="W129" s="117">
        <v>0.42196531791907516</v>
      </c>
      <c r="X129" s="27">
        <v>0.17052023121387283</v>
      </c>
      <c r="Y129" s="117">
        <v>0.40751445086705201</v>
      </c>
      <c r="Z129" s="27">
        <v>-4.1551246537396169E-2</v>
      </c>
      <c r="AA129" s="27">
        <v>-0.1328320802005013</v>
      </c>
    </row>
    <row r="130" spans="1:27" x14ac:dyDescent="0.25">
      <c r="A130" s="105" t="s">
        <v>1331</v>
      </c>
      <c r="B130" s="105" t="s">
        <v>304</v>
      </c>
      <c r="C130" s="105" t="s">
        <v>1029</v>
      </c>
      <c r="D130" s="105" t="s">
        <v>1030</v>
      </c>
      <c r="E130" s="105" t="s">
        <v>1095</v>
      </c>
      <c r="F130" s="105" t="s">
        <v>1235</v>
      </c>
      <c r="G130" s="117">
        <v>0.40386940749697703</v>
      </c>
      <c r="H130" s="117">
        <v>0.23216444981862153</v>
      </c>
      <c r="I130" s="117">
        <v>0.18863361547763</v>
      </c>
      <c r="J130" s="27">
        <v>0.17533252720677148</v>
      </c>
      <c r="K130" s="117">
        <v>0.63603385731559858</v>
      </c>
      <c r="L130" s="27">
        <v>-7.2028811524610381E-3</v>
      </c>
      <c r="M130" s="27">
        <v>-0.10400866738894909</v>
      </c>
      <c r="O130" s="105" t="s">
        <v>1331</v>
      </c>
      <c r="P130" s="105" t="s">
        <v>304</v>
      </c>
      <c r="Q130" s="105" t="s">
        <v>1029</v>
      </c>
      <c r="R130" s="105" t="s">
        <v>1030</v>
      </c>
      <c r="S130" s="105" t="s">
        <v>1095</v>
      </c>
      <c r="T130" s="105" t="s">
        <v>1235</v>
      </c>
      <c r="U130" s="117">
        <v>0.40386940749697703</v>
      </c>
      <c r="V130" s="117">
        <v>0.23216444981862153</v>
      </c>
      <c r="W130" s="117">
        <v>0.18863361547763</v>
      </c>
      <c r="X130" s="27">
        <v>0.17533252720677148</v>
      </c>
      <c r="Y130" s="117">
        <v>0.63603385731559858</v>
      </c>
      <c r="Z130" s="27">
        <v>-7.2028811524610381E-3</v>
      </c>
      <c r="AA130" s="27">
        <v>-0.10400866738894909</v>
      </c>
    </row>
    <row r="131" spans="1:27" x14ac:dyDescent="0.25">
      <c r="A131" s="105" t="s">
        <v>1331</v>
      </c>
      <c r="B131" s="105" t="s">
        <v>304</v>
      </c>
      <c r="C131" s="105" t="s">
        <v>839</v>
      </c>
      <c r="D131" s="105" t="s">
        <v>1150</v>
      </c>
      <c r="E131" s="105" t="s">
        <v>837</v>
      </c>
      <c r="F131" s="105" t="s">
        <v>1265</v>
      </c>
      <c r="G131" s="117">
        <v>0.18274111675126903</v>
      </c>
      <c r="H131" s="117">
        <v>6.8527918781725886E-2</v>
      </c>
      <c r="I131" s="117">
        <v>0.56852791878172593</v>
      </c>
      <c r="J131" s="27">
        <v>0.1802030456852792</v>
      </c>
      <c r="K131" s="117">
        <v>0.2512690355329949</v>
      </c>
      <c r="L131" s="27">
        <v>0.1387283236994219</v>
      </c>
      <c r="M131" s="27">
        <v>-8.3720930232558111E-2</v>
      </c>
      <c r="O131" s="105" t="s">
        <v>1331</v>
      </c>
      <c r="P131" s="105" t="s">
        <v>304</v>
      </c>
      <c r="Q131" s="105" t="s">
        <v>839</v>
      </c>
      <c r="R131" s="105" t="s">
        <v>1150</v>
      </c>
      <c r="S131" s="105" t="s">
        <v>837</v>
      </c>
      <c r="T131" s="105" t="s">
        <v>1265</v>
      </c>
      <c r="U131" s="117">
        <v>0.18274111675126903</v>
      </c>
      <c r="V131" s="117">
        <v>6.8527918781725886E-2</v>
      </c>
      <c r="W131" s="117">
        <v>0.56852791878172593</v>
      </c>
      <c r="X131" s="27">
        <v>0.1802030456852792</v>
      </c>
      <c r="Y131" s="117">
        <v>0.2512690355329949</v>
      </c>
      <c r="Z131" s="27">
        <v>0.1387283236994219</v>
      </c>
      <c r="AA131" s="27">
        <v>-8.3720930232558111E-2</v>
      </c>
    </row>
    <row r="132" spans="1:27" x14ac:dyDescent="0.25">
      <c r="A132" s="105" t="s">
        <v>1331</v>
      </c>
      <c r="B132" s="105" t="s">
        <v>304</v>
      </c>
      <c r="C132" s="105" t="s">
        <v>770</v>
      </c>
      <c r="D132" s="105" t="s">
        <v>771</v>
      </c>
      <c r="E132" s="105" t="s">
        <v>768</v>
      </c>
      <c r="F132" s="105" t="s">
        <v>1279</v>
      </c>
      <c r="G132" s="117">
        <v>0.2284688995215311</v>
      </c>
      <c r="H132" s="117">
        <v>0.10406698564593302</v>
      </c>
      <c r="I132" s="117">
        <v>0.48444976076555024</v>
      </c>
      <c r="J132" s="27">
        <v>0.18301435406698566</v>
      </c>
      <c r="K132" s="117">
        <v>0.33253588516746413</v>
      </c>
      <c r="L132" s="27">
        <v>0.10728476821192046</v>
      </c>
      <c r="M132" s="27">
        <v>-6.4876957494407139E-2</v>
      </c>
      <c r="O132" s="105" t="s">
        <v>1331</v>
      </c>
      <c r="P132" s="105" t="s">
        <v>304</v>
      </c>
      <c r="Q132" s="105" t="s">
        <v>770</v>
      </c>
      <c r="R132" s="105" t="s">
        <v>771</v>
      </c>
      <c r="S132" s="105" t="s">
        <v>768</v>
      </c>
      <c r="T132" s="105" t="s">
        <v>1279</v>
      </c>
      <c r="U132" s="117">
        <v>0.2284688995215311</v>
      </c>
      <c r="V132" s="117">
        <v>0.10406698564593302</v>
      </c>
      <c r="W132" s="117">
        <v>0.48444976076555024</v>
      </c>
      <c r="X132" s="27">
        <v>0.18301435406698566</v>
      </c>
      <c r="Y132" s="117">
        <v>0.33253588516746413</v>
      </c>
      <c r="Z132" s="27">
        <v>0.10728476821192046</v>
      </c>
      <c r="AA132" s="27">
        <v>-6.4876957494407139E-2</v>
      </c>
    </row>
    <row r="133" spans="1:27" x14ac:dyDescent="0.25">
      <c r="A133" s="105" t="s">
        <v>1331</v>
      </c>
      <c r="B133" s="105" t="s">
        <v>304</v>
      </c>
      <c r="C133" s="105" t="s">
        <v>839</v>
      </c>
      <c r="D133" s="105" t="s">
        <v>1150</v>
      </c>
      <c r="E133" s="105" t="s">
        <v>854</v>
      </c>
      <c r="F133" s="105" t="s">
        <v>1295</v>
      </c>
      <c r="G133" s="117">
        <v>0.26420454545454547</v>
      </c>
      <c r="H133" s="117">
        <v>8.2386363636363633E-2</v>
      </c>
      <c r="I133" s="117">
        <v>0.44886363636363635</v>
      </c>
      <c r="J133" s="27">
        <v>0.20454545454545456</v>
      </c>
      <c r="K133" s="117">
        <v>0.34659090909090912</v>
      </c>
      <c r="L133" s="27">
        <v>4.7619047619047672E-2</v>
      </c>
      <c r="M133" s="27">
        <v>-7.6115485564304475E-2</v>
      </c>
      <c r="O133" s="105" t="s">
        <v>1331</v>
      </c>
      <c r="P133" s="105" t="s">
        <v>304</v>
      </c>
      <c r="Q133" s="105" t="s">
        <v>839</v>
      </c>
      <c r="R133" s="105" t="s">
        <v>1150</v>
      </c>
      <c r="S133" s="105" t="s">
        <v>854</v>
      </c>
      <c r="T133" s="105" t="s">
        <v>1295</v>
      </c>
      <c r="U133" s="117">
        <v>0.26420454545454547</v>
      </c>
      <c r="V133" s="117">
        <v>8.2386363636363633E-2</v>
      </c>
      <c r="W133" s="117">
        <v>0.44886363636363635</v>
      </c>
      <c r="X133" s="27">
        <v>0.20454545454545456</v>
      </c>
      <c r="Y133" s="117">
        <v>0.34659090909090912</v>
      </c>
      <c r="Z133" s="27">
        <v>4.7619047619047672E-2</v>
      </c>
      <c r="AA133" s="27">
        <v>-7.6115485564304475E-2</v>
      </c>
    </row>
    <row r="134" spans="1:27" x14ac:dyDescent="0.25">
      <c r="A134" s="105" t="s">
        <v>1331</v>
      </c>
      <c r="B134" s="105" t="s">
        <v>304</v>
      </c>
      <c r="C134" s="105" t="s">
        <v>519</v>
      </c>
      <c r="D134" s="105" t="s">
        <v>520</v>
      </c>
      <c r="E134" s="105" t="s">
        <v>531</v>
      </c>
      <c r="F134" s="105" t="s">
        <v>1287</v>
      </c>
      <c r="G134" s="117">
        <v>0.22254335260115607</v>
      </c>
      <c r="H134" s="117">
        <v>6.6473988439306353E-2</v>
      </c>
      <c r="I134" s="117">
        <v>0.5057803468208093</v>
      </c>
      <c r="J134" s="27">
        <v>0.20520231213872833</v>
      </c>
      <c r="K134" s="117">
        <v>0.28901734104046239</v>
      </c>
      <c r="L134" s="27">
        <v>-2.8089887640449396E-2</v>
      </c>
      <c r="M134" s="27">
        <v>-0.11282051282051286</v>
      </c>
      <c r="O134" s="105" t="s">
        <v>1331</v>
      </c>
      <c r="P134" s="105" t="s">
        <v>304</v>
      </c>
      <c r="Q134" s="105" t="s">
        <v>519</v>
      </c>
      <c r="R134" s="105" t="s">
        <v>520</v>
      </c>
      <c r="S134" s="105" t="s">
        <v>531</v>
      </c>
      <c r="T134" s="105" t="s">
        <v>1287</v>
      </c>
      <c r="U134" s="117">
        <v>0.22254335260115607</v>
      </c>
      <c r="V134" s="117">
        <v>6.6473988439306353E-2</v>
      </c>
      <c r="W134" s="117">
        <v>0.5057803468208093</v>
      </c>
      <c r="X134" s="27">
        <v>0.20520231213872833</v>
      </c>
      <c r="Y134" s="117">
        <v>0.28901734104046239</v>
      </c>
      <c r="Z134" s="27">
        <v>-2.8089887640449396E-2</v>
      </c>
      <c r="AA134" s="27">
        <v>-0.11282051282051286</v>
      </c>
    </row>
    <row r="135" spans="1:27" x14ac:dyDescent="0.25">
      <c r="A135" s="105" t="s">
        <v>1331</v>
      </c>
      <c r="B135" s="105" t="s">
        <v>304</v>
      </c>
      <c r="C135" s="105" t="s">
        <v>930</v>
      </c>
      <c r="D135" s="105" t="s">
        <v>1169</v>
      </c>
      <c r="E135" s="105" t="s">
        <v>936</v>
      </c>
      <c r="F135" s="105" t="s">
        <v>1203</v>
      </c>
      <c r="G135" s="117">
        <v>0.2608695652173913</v>
      </c>
      <c r="H135" s="117">
        <v>0.14645308924485126</v>
      </c>
      <c r="I135" s="117">
        <v>0.35926773455377575</v>
      </c>
      <c r="J135" s="27">
        <v>0.23340961098398169</v>
      </c>
      <c r="K135" s="117">
        <v>0.40732265446224258</v>
      </c>
      <c r="L135" s="27">
        <v>0.12628865979381443</v>
      </c>
      <c r="M135" s="27">
        <v>-9.0702947845805459E-3</v>
      </c>
      <c r="O135" s="105" t="s">
        <v>1331</v>
      </c>
      <c r="P135" s="105" t="s">
        <v>304</v>
      </c>
      <c r="Q135" s="105" t="s">
        <v>930</v>
      </c>
      <c r="R135" s="105" t="s">
        <v>1169</v>
      </c>
      <c r="S135" s="105" t="s">
        <v>936</v>
      </c>
      <c r="T135" s="105" t="s">
        <v>1203</v>
      </c>
      <c r="U135" s="117">
        <v>0.2608695652173913</v>
      </c>
      <c r="V135" s="117">
        <v>0.14645308924485126</v>
      </c>
      <c r="W135" s="117">
        <v>0.35926773455377575</v>
      </c>
      <c r="X135" s="27">
        <v>0.23340961098398169</v>
      </c>
      <c r="Y135" s="117">
        <v>0.40732265446224258</v>
      </c>
      <c r="Z135" s="27">
        <v>0.12628865979381443</v>
      </c>
      <c r="AA135" s="27">
        <v>-9.0702947845805459E-3</v>
      </c>
    </row>
    <row r="136" spans="1:27" x14ac:dyDescent="0.25">
      <c r="A136" s="105" t="s">
        <v>1331</v>
      </c>
      <c r="B136" s="105" t="s">
        <v>304</v>
      </c>
      <c r="C136" s="105" t="s">
        <v>839</v>
      </c>
      <c r="D136" s="105" t="s">
        <v>1150</v>
      </c>
      <c r="E136" s="105" t="s">
        <v>842</v>
      </c>
      <c r="F136" s="105" t="s">
        <v>1151</v>
      </c>
      <c r="G136" s="117">
        <v>0.21319796954314721</v>
      </c>
      <c r="H136" s="117">
        <v>9.8984771573604066E-2</v>
      </c>
      <c r="I136" s="117">
        <v>0.43908629441624364</v>
      </c>
      <c r="J136" s="27">
        <v>0.24873096446700507</v>
      </c>
      <c r="K136" s="117">
        <v>0.31218274111675126</v>
      </c>
      <c r="L136" s="27">
        <v>5.3475935828876997E-2</v>
      </c>
      <c r="M136" s="27">
        <v>-6.1904761904761907E-2</v>
      </c>
      <c r="O136" s="105" t="s">
        <v>1331</v>
      </c>
      <c r="P136" s="105" t="s">
        <v>304</v>
      </c>
      <c r="Q136" s="105" t="s">
        <v>839</v>
      </c>
      <c r="R136" s="105" t="s">
        <v>1150</v>
      </c>
      <c r="S136" s="105" t="s">
        <v>842</v>
      </c>
      <c r="T136" s="105" t="s">
        <v>1151</v>
      </c>
      <c r="U136" s="117">
        <v>0.21319796954314721</v>
      </c>
      <c r="V136" s="117">
        <v>9.8984771573604066E-2</v>
      </c>
      <c r="W136" s="117">
        <v>0.43908629441624364</v>
      </c>
      <c r="X136" s="27">
        <v>0.24873096446700507</v>
      </c>
      <c r="Y136" s="117">
        <v>0.31218274111675126</v>
      </c>
      <c r="Z136" s="27">
        <v>5.3475935828876997E-2</v>
      </c>
      <c r="AA136" s="27">
        <v>-6.1904761904761907E-2</v>
      </c>
    </row>
    <row r="137" spans="1:27" x14ac:dyDescent="0.25">
      <c r="A137" s="105" t="s">
        <v>1331</v>
      </c>
      <c r="B137" s="105" t="s">
        <v>304</v>
      </c>
      <c r="C137" s="105" t="s">
        <v>565</v>
      </c>
      <c r="D137" s="105" t="s">
        <v>1162</v>
      </c>
      <c r="E137" s="105" t="s">
        <v>563</v>
      </c>
      <c r="F137" s="105" t="s">
        <v>1163</v>
      </c>
      <c r="G137" s="117">
        <v>0.19843749999999999</v>
      </c>
      <c r="H137" s="117">
        <v>4.8437500000000001E-2</v>
      </c>
      <c r="I137" s="117">
        <v>0.48906250000000001</v>
      </c>
      <c r="J137" s="27">
        <v>0.26406249999999998</v>
      </c>
      <c r="K137" s="117">
        <v>0.24687499999999998</v>
      </c>
      <c r="L137" s="27">
        <v>5.8726220016542596E-2</v>
      </c>
      <c r="M137" s="27">
        <v>-2.8831562974203306E-2</v>
      </c>
      <c r="O137" s="105" t="s">
        <v>1331</v>
      </c>
      <c r="P137" s="105" t="s">
        <v>304</v>
      </c>
      <c r="Q137" s="105" t="s">
        <v>565</v>
      </c>
      <c r="R137" s="105" t="s">
        <v>1162</v>
      </c>
      <c r="S137" s="105" t="s">
        <v>563</v>
      </c>
      <c r="T137" s="105" t="s">
        <v>1163</v>
      </c>
      <c r="U137" s="117">
        <v>0.19843749999999999</v>
      </c>
      <c r="V137" s="117">
        <v>4.8437500000000001E-2</v>
      </c>
      <c r="W137" s="117">
        <v>0.48906250000000001</v>
      </c>
      <c r="X137" s="27">
        <v>0.26406249999999998</v>
      </c>
      <c r="Y137" s="117">
        <v>0.24687499999999998</v>
      </c>
      <c r="Z137" s="27">
        <v>5.8726220016542596E-2</v>
      </c>
      <c r="AA137" s="27">
        <v>-2.8831562974203306E-2</v>
      </c>
    </row>
    <row r="138" spans="1:27" x14ac:dyDescent="0.25">
      <c r="A138" s="105" t="s">
        <v>1331</v>
      </c>
      <c r="B138" s="105" t="s">
        <v>304</v>
      </c>
      <c r="C138" s="105" t="s">
        <v>1029</v>
      </c>
      <c r="D138" s="105" t="s">
        <v>1030</v>
      </c>
      <c r="E138" s="105" t="s">
        <v>1074</v>
      </c>
      <c r="F138" s="105" t="s">
        <v>9</v>
      </c>
      <c r="G138" s="117">
        <v>0.15836298932384341</v>
      </c>
      <c r="H138" s="117">
        <v>0.14857651245551601</v>
      </c>
      <c r="I138" s="117">
        <v>0.41281138790035588</v>
      </c>
      <c r="J138" s="27">
        <v>0.28024911032028471</v>
      </c>
      <c r="K138" s="117">
        <v>0.30693950177935941</v>
      </c>
      <c r="L138" s="27">
        <v>0.63134978229317862</v>
      </c>
      <c r="M138" s="27">
        <v>0.49866666666666659</v>
      </c>
      <c r="O138" s="105" t="s">
        <v>1331</v>
      </c>
      <c r="P138" s="105" t="s">
        <v>304</v>
      </c>
      <c r="Q138" s="105" t="s">
        <v>1029</v>
      </c>
      <c r="R138" s="105" t="s">
        <v>1030</v>
      </c>
      <c r="S138" s="105" t="s">
        <v>1074</v>
      </c>
      <c r="T138" s="105" t="s">
        <v>9</v>
      </c>
      <c r="U138" s="117">
        <v>0.15836298932384341</v>
      </c>
      <c r="V138" s="117">
        <v>0.14857651245551601</v>
      </c>
      <c r="W138" s="117">
        <v>0.41281138790035588</v>
      </c>
      <c r="X138" s="27">
        <v>0.28024911032028471</v>
      </c>
      <c r="Y138" s="117">
        <v>0.30693950177935941</v>
      </c>
      <c r="Z138" s="27">
        <v>0.63134978229317862</v>
      </c>
      <c r="AA138" s="27">
        <v>0.49866666666666659</v>
      </c>
    </row>
    <row r="139" spans="1:27" x14ac:dyDescent="0.25">
      <c r="A139" s="105" t="s">
        <v>1331</v>
      </c>
      <c r="B139" s="105" t="s">
        <v>304</v>
      </c>
      <c r="C139" s="105" t="s">
        <v>1029</v>
      </c>
      <c r="D139" s="105" t="s">
        <v>1030</v>
      </c>
      <c r="E139" s="105" t="s">
        <v>1027</v>
      </c>
      <c r="F139" s="105" t="s">
        <v>1220</v>
      </c>
      <c r="G139" s="117">
        <v>0.18508535489667566</v>
      </c>
      <c r="H139" s="117">
        <v>0.25426774483378256</v>
      </c>
      <c r="I139" s="117">
        <v>0.27852650494159931</v>
      </c>
      <c r="J139" s="27">
        <v>0.28212039532794247</v>
      </c>
      <c r="K139" s="117">
        <v>0.43935309973045822</v>
      </c>
      <c r="L139" s="27">
        <v>0.18027571580063628</v>
      </c>
      <c r="M139" s="27">
        <v>5.0000000000000044E-2</v>
      </c>
      <c r="O139" s="105" t="s">
        <v>1331</v>
      </c>
      <c r="P139" s="105" t="s">
        <v>304</v>
      </c>
      <c r="Q139" s="105" t="s">
        <v>1029</v>
      </c>
      <c r="R139" s="105" t="s">
        <v>1030</v>
      </c>
      <c r="S139" s="105" t="s">
        <v>1027</v>
      </c>
      <c r="T139" s="105" t="s">
        <v>1220</v>
      </c>
      <c r="U139" s="117">
        <v>0.18508535489667566</v>
      </c>
      <c r="V139" s="117">
        <v>0.25426774483378256</v>
      </c>
      <c r="W139" s="117">
        <v>0.27852650494159931</v>
      </c>
      <c r="X139" s="27">
        <v>0.28212039532794247</v>
      </c>
      <c r="Y139" s="117">
        <v>0.43935309973045822</v>
      </c>
      <c r="Z139" s="27">
        <v>0.18027571580063628</v>
      </c>
      <c r="AA139" s="27">
        <v>5.0000000000000044E-2</v>
      </c>
    </row>
    <row r="140" spans="1:27" x14ac:dyDescent="0.25">
      <c r="A140" s="105" t="s">
        <v>1331</v>
      </c>
      <c r="B140" s="105" t="s">
        <v>304</v>
      </c>
      <c r="C140" s="105" t="s">
        <v>519</v>
      </c>
      <c r="D140" s="105" t="s">
        <v>520</v>
      </c>
      <c r="E140" s="105" t="s">
        <v>528</v>
      </c>
      <c r="F140" s="105" t="s">
        <v>1172</v>
      </c>
      <c r="G140" s="117">
        <v>0.18835616438356165</v>
      </c>
      <c r="H140" s="117">
        <v>7.7910958904109595E-2</v>
      </c>
      <c r="I140" s="117">
        <v>0.44777397260273971</v>
      </c>
      <c r="J140" s="27">
        <v>0.28595890410958902</v>
      </c>
      <c r="K140" s="117">
        <v>0.26626712328767121</v>
      </c>
      <c r="L140" s="27">
        <v>4.2992261392948983E-3</v>
      </c>
      <c r="M140" s="27">
        <v>-9.5274980635166484E-2</v>
      </c>
      <c r="O140" s="105" t="s">
        <v>1331</v>
      </c>
      <c r="P140" s="105" t="s">
        <v>304</v>
      </c>
      <c r="Q140" s="105" t="s">
        <v>519</v>
      </c>
      <c r="R140" s="105" t="s">
        <v>520</v>
      </c>
      <c r="S140" s="105" t="s">
        <v>528</v>
      </c>
      <c r="T140" s="105" t="s">
        <v>1172</v>
      </c>
      <c r="U140" s="117">
        <v>0.18835616438356165</v>
      </c>
      <c r="V140" s="117">
        <v>7.7910958904109595E-2</v>
      </c>
      <c r="W140" s="117">
        <v>0.44777397260273971</v>
      </c>
      <c r="X140" s="27">
        <v>0.28595890410958902</v>
      </c>
      <c r="Y140" s="117">
        <v>0.26626712328767121</v>
      </c>
      <c r="Z140" s="27">
        <v>4.2992261392948983E-3</v>
      </c>
      <c r="AA140" s="27">
        <v>-9.5274980635166484E-2</v>
      </c>
    </row>
    <row r="141" spans="1:27" x14ac:dyDescent="0.25">
      <c r="A141" s="105" t="s">
        <v>1331</v>
      </c>
      <c r="B141" s="105" t="s">
        <v>304</v>
      </c>
      <c r="C141" s="105" t="s">
        <v>793</v>
      </c>
      <c r="D141" s="105" t="s">
        <v>1145</v>
      </c>
      <c r="E141" s="105" t="s">
        <v>799</v>
      </c>
      <c r="F141" s="105" t="s">
        <v>1301</v>
      </c>
      <c r="G141" s="117">
        <v>0.23765252760023242</v>
      </c>
      <c r="H141" s="117">
        <v>0.11563044741429401</v>
      </c>
      <c r="I141" s="117">
        <v>0.33643230679837305</v>
      </c>
      <c r="J141" s="27">
        <v>0.31028471818710052</v>
      </c>
      <c r="K141" s="117">
        <v>0.35328297501452643</v>
      </c>
      <c r="L141" s="27">
        <v>2.3795359904818625E-2</v>
      </c>
      <c r="M141" s="27">
        <v>-1.9373219373219341E-2</v>
      </c>
      <c r="O141" s="105" t="s">
        <v>1331</v>
      </c>
      <c r="P141" s="105" t="s">
        <v>304</v>
      </c>
      <c r="Q141" s="105" t="s">
        <v>793</v>
      </c>
      <c r="R141" s="105" t="s">
        <v>1145</v>
      </c>
      <c r="S141" s="105" t="s">
        <v>799</v>
      </c>
      <c r="T141" s="105" t="s">
        <v>1301</v>
      </c>
      <c r="U141" s="117">
        <v>0.23765252760023242</v>
      </c>
      <c r="V141" s="117">
        <v>0.11563044741429401</v>
      </c>
      <c r="W141" s="117">
        <v>0.33643230679837305</v>
      </c>
      <c r="X141" s="27">
        <v>0.31028471818710052</v>
      </c>
      <c r="Y141" s="117">
        <v>0.35328297501452643</v>
      </c>
      <c r="Z141" s="27">
        <v>2.3795359904818625E-2</v>
      </c>
      <c r="AA141" s="27">
        <v>-1.9373219373219341E-2</v>
      </c>
    </row>
    <row r="142" spans="1:27" x14ac:dyDescent="0.25">
      <c r="A142" s="105" t="s">
        <v>1331</v>
      </c>
      <c r="B142" s="105" t="s">
        <v>304</v>
      </c>
      <c r="C142" s="105" t="s">
        <v>968</v>
      </c>
      <c r="D142" s="105" t="s">
        <v>969</v>
      </c>
      <c r="E142" s="105" t="s">
        <v>974</v>
      </c>
      <c r="F142" s="105" t="s">
        <v>1292</v>
      </c>
      <c r="G142" s="117">
        <v>0.24891774891774893</v>
      </c>
      <c r="H142" s="117">
        <v>0.13528138528138528</v>
      </c>
      <c r="I142" s="117">
        <v>0.29761904761904762</v>
      </c>
      <c r="J142" s="27">
        <v>0.31818181818181818</v>
      </c>
      <c r="K142" s="117">
        <v>0.38419913419913421</v>
      </c>
      <c r="L142" s="27">
        <v>0</v>
      </c>
      <c r="M142" s="27">
        <v>-3.6496350364963459E-2</v>
      </c>
      <c r="O142" s="105" t="s">
        <v>1331</v>
      </c>
      <c r="P142" s="105" t="s">
        <v>304</v>
      </c>
      <c r="Q142" s="105" t="s">
        <v>968</v>
      </c>
      <c r="R142" s="105" t="s">
        <v>969</v>
      </c>
      <c r="S142" s="105" t="s">
        <v>974</v>
      </c>
      <c r="T142" s="105" t="s">
        <v>1292</v>
      </c>
      <c r="U142" s="117">
        <v>0.24891774891774893</v>
      </c>
      <c r="V142" s="117">
        <v>0.13528138528138528</v>
      </c>
      <c r="W142" s="117">
        <v>0.29761904761904762</v>
      </c>
      <c r="X142" s="27">
        <v>0.31818181818181818</v>
      </c>
      <c r="Y142" s="117">
        <v>0.38419913419913421</v>
      </c>
      <c r="Z142" s="27">
        <v>0</v>
      </c>
      <c r="AA142" s="27">
        <v>-3.6496350364963459E-2</v>
      </c>
    </row>
    <row r="143" spans="1:27" x14ac:dyDescent="0.25">
      <c r="A143" s="105" t="s">
        <v>1331</v>
      </c>
      <c r="B143" s="105" t="s">
        <v>304</v>
      </c>
      <c r="C143" s="105" t="s">
        <v>930</v>
      </c>
      <c r="D143" s="105" t="s">
        <v>1169</v>
      </c>
      <c r="E143" s="105" t="s">
        <v>954</v>
      </c>
      <c r="F143" s="105" t="s">
        <v>1254</v>
      </c>
      <c r="G143" s="117">
        <v>0.30914826498422715</v>
      </c>
      <c r="H143" s="117">
        <v>9.1482649842271294E-2</v>
      </c>
      <c r="I143" s="117">
        <v>0.2665615141955836</v>
      </c>
      <c r="J143" s="27">
        <v>0.33280757097791797</v>
      </c>
      <c r="K143" s="117">
        <v>0.40063091482649843</v>
      </c>
      <c r="L143" s="27">
        <v>9.4991364421416202E-2</v>
      </c>
      <c r="M143" s="27">
        <v>2.4232633279483107E-2</v>
      </c>
      <c r="O143" s="105" t="s">
        <v>1331</v>
      </c>
      <c r="P143" s="105" t="s">
        <v>304</v>
      </c>
      <c r="Q143" s="105" t="s">
        <v>930</v>
      </c>
      <c r="R143" s="105" t="s">
        <v>1169</v>
      </c>
      <c r="S143" s="105" t="s">
        <v>954</v>
      </c>
      <c r="T143" s="105" t="s">
        <v>1254</v>
      </c>
      <c r="U143" s="117">
        <v>0.30914826498422715</v>
      </c>
      <c r="V143" s="117">
        <v>9.1482649842271294E-2</v>
      </c>
      <c r="W143" s="117">
        <v>0.2665615141955836</v>
      </c>
      <c r="X143" s="27">
        <v>0.33280757097791797</v>
      </c>
      <c r="Y143" s="117">
        <v>0.40063091482649843</v>
      </c>
      <c r="Z143" s="27">
        <v>9.4991364421416202E-2</v>
      </c>
      <c r="AA143" s="27">
        <v>2.4232633279483107E-2</v>
      </c>
    </row>
    <row r="144" spans="1:27" x14ac:dyDescent="0.25">
      <c r="A144" s="105" t="s">
        <v>1331</v>
      </c>
      <c r="B144" s="105" t="s">
        <v>304</v>
      </c>
      <c r="C144" s="105" t="s">
        <v>591</v>
      </c>
      <c r="D144" s="105" t="s">
        <v>1157</v>
      </c>
      <c r="E144" s="105" t="s">
        <v>589</v>
      </c>
      <c r="F144" s="105" t="s">
        <v>1281</v>
      </c>
      <c r="G144" s="117">
        <v>0.22222222222222221</v>
      </c>
      <c r="H144" s="117">
        <v>0.22222222222222221</v>
      </c>
      <c r="I144" s="117">
        <v>0.22222222222222221</v>
      </c>
      <c r="J144" s="27">
        <v>0.33333333333333331</v>
      </c>
      <c r="K144" s="117">
        <v>0.44444444444444442</v>
      </c>
      <c r="L144" s="27">
        <v>-0.98770491803278693</v>
      </c>
      <c r="M144" s="27">
        <v>-0.98862199747155499</v>
      </c>
      <c r="O144" s="105" t="s">
        <v>1331</v>
      </c>
      <c r="P144" s="105" t="s">
        <v>304</v>
      </c>
      <c r="Q144" s="105" t="s">
        <v>591</v>
      </c>
      <c r="R144" s="105" t="s">
        <v>1157</v>
      </c>
      <c r="S144" s="105" t="s">
        <v>589</v>
      </c>
      <c r="T144" s="105" t="s">
        <v>1281</v>
      </c>
      <c r="U144" s="117">
        <v>0.22222222222222221</v>
      </c>
      <c r="V144" s="117">
        <v>0.22222222222222221</v>
      </c>
      <c r="W144" s="117">
        <v>0.22222222222222221</v>
      </c>
      <c r="X144" s="27">
        <v>0.33333333333333331</v>
      </c>
      <c r="Y144" s="117">
        <v>0.44444444444444442</v>
      </c>
      <c r="Z144" s="27">
        <v>-0.98770491803278693</v>
      </c>
      <c r="AA144" s="27">
        <v>-0.98862199747155499</v>
      </c>
    </row>
    <row r="145" spans="1:27" x14ac:dyDescent="0.25">
      <c r="A145" s="105" t="s">
        <v>1331</v>
      </c>
      <c r="B145" s="105" t="s">
        <v>304</v>
      </c>
      <c r="C145" s="105" t="s">
        <v>930</v>
      </c>
      <c r="D145" s="105" t="s">
        <v>1169</v>
      </c>
      <c r="E145" s="105" t="s">
        <v>933</v>
      </c>
      <c r="F145" s="105" t="s">
        <v>1198</v>
      </c>
      <c r="G145" s="117">
        <v>0.25391849529780564</v>
      </c>
      <c r="H145" s="117">
        <v>8.4639498432601878E-2</v>
      </c>
      <c r="I145" s="117">
        <v>0.32053291536050155</v>
      </c>
      <c r="J145" s="27">
        <v>0.34090909090909088</v>
      </c>
      <c r="K145" s="117">
        <v>0.33855799373040751</v>
      </c>
      <c r="L145" s="27">
        <v>3.8242473555736289E-2</v>
      </c>
      <c r="M145" s="27">
        <v>-2.8919330289193357E-2</v>
      </c>
      <c r="O145" s="105" t="s">
        <v>1331</v>
      </c>
      <c r="P145" s="105" t="s">
        <v>304</v>
      </c>
      <c r="Q145" s="105" t="s">
        <v>930</v>
      </c>
      <c r="R145" s="105" t="s">
        <v>1169</v>
      </c>
      <c r="S145" s="105" t="s">
        <v>933</v>
      </c>
      <c r="T145" s="105" t="s">
        <v>1198</v>
      </c>
      <c r="U145" s="117">
        <v>0.25391849529780564</v>
      </c>
      <c r="V145" s="117">
        <v>8.4639498432601878E-2</v>
      </c>
      <c r="W145" s="117">
        <v>0.32053291536050155</v>
      </c>
      <c r="X145" s="27">
        <v>0.34090909090909088</v>
      </c>
      <c r="Y145" s="117">
        <v>0.33855799373040751</v>
      </c>
      <c r="Z145" s="27">
        <v>3.8242473555736289E-2</v>
      </c>
      <c r="AA145" s="27">
        <v>-2.8919330289193357E-2</v>
      </c>
    </row>
    <row r="146" spans="1:27" x14ac:dyDescent="0.25">
      <c r="A146" s="105" t="s">
        <v>1331</v>
      </c>
      <c r="B146" s="105" t="s">
        <v>304</v>
      </c>
      <c r="C146" s="105" t="s">
        <v>1029</v>
      </c>
      <c r="D146" s="105" t="s">
        <v>1030</v>
      </c>
      <c r="E146" s="105" t="s">
        <v>1116</v>
      </c>
      <c r="F146" s="105" t="s">
        <v>8</v>
      </c>
      <c r="G146" s="117">
        <v>0.2483974358974359</v>
      </c>
      <c r="H146" s="117">
        <v>0.19070512820512819</v>
      </c>
      <c r="I146" s="117">
        <v>0.1578525641025641</v>
      </c>
      <c r="J146" s="27">
        <v>0.40304487179487181</v>
      </c>
      <c r="K146" s="117">
        <v>0.4391025641025641</v>
      </c>
      <c r="L146" s="27">
        <v>6.2127659574467975E-2</v>
      </c>
      <c r="M146" s="27">
        <v>1.6286644951140072E-2</v>
      </c>
      <c r="O146" s="105" t="s">
        <v>1331</v>
      </c>
      <c r="P146" s="105" t="s">
        <v>304</v>
      </c>
      <c r="Q146" s="105" t="s">
        <v>1029</v>
      </c>
      <c r="R146" s="105" t="s">
        <v>1030</v>
      </c>
      <c r="S146" s="105" t="s">
        <v>1116</v>
      </c>
      <c r="T146" s="105" t="s">
        <v>8</v>
      </c>
      <c r="U146" s="117">
        <v>0.2483974358974359</v>
      </c>
      <c r="V146" s="117">
        <v>0.19070512820512819</v>
      </c>
      <c r="W146" s="117">
        <v>0.1578525641025641</v>
      </c>
      <c r="X146" s="27">
        <v>0.40304487179487181</v>
      </c>
      <c r="Y146" s="117">
        <v>0.4391025641025641</v>
      </c>
      <c r="Z146" s="27">
        <v>6.2127659574467975E-2</v>
      </c>
      <c r="AA146" s="27">
        <v>1.6286644951140072E-2</v>
      </c>
    </row>
    <row r="147" spans="1:27" x14ac:dyDescent="0.25">
      <c r="A147" s="105" t="s">
        <v>1331</v>
      </c>
      <c r="B147" s="105" t="s">
        <v>304</v>
      </c>
      <c r="C147" s="105" t="s">
        <v>1000</v>
      </c>
      <c r="D147" s="105" t="s">
        <v>1001</v>
      </c>
      <c r="E147" s="105" t="s">
        <v>1009</v>
      </c>
      <c r="F147" s="105" t="s">
        <v>1201</v>
      </c>
      <c r="G147" s="117">
        <v>0.23880597014925373</v>
      </c>
      <c r="H147" s="117">
        <v>0.11194029850746269</v>
      </c>
      <c r="I147" s="117">
        <v>0.22388059701492538</v>
      </c>
      <c r="J147" s="27">
        <v>0.42537313432835822</v>
      </c>
      <c r="K147" s="117">
        <v>0.35074626865671643</v>
      </c>
      <c r="L147" s="27">
        <v>0.50320512820512819</v>
      </c>
      <c r="M147" s="27">
        <v>0.36139332365747467</v>
      </c>
      <c r="O147" s="105" t="s">
        <v>1331</v>
      </c>
      <c r="P147" s="105" t="s">
        <v>304</v>
      </c>
      <c r="Q147" s="105" t="s">
        <v>1000</v>
      </c>
      <c r="R147" s="105" t="s">
        <v>1001</v>
      </c>
      <c r="S147" s="105" t="s">
        <v>1009</v>
      </c>
      <c r="T147" s="105" t="s">
        <v>1201</v>
      </c>
      <c r="U147" s="117">
        <v>0.23880597014925373</v>
      </c>
      <c r="V147" s="117">
        <v>0.11194029850746269</v>
      </c>
      <c r="W147" s="117">
        <v>0.22388059701492538</v>
      </c>
      <c r="X147" s="27">
        <v>0.42537313432835822</v>
      </c>
      <c r="Y147" s="117">
        <v>0.35074626865671643</v>
      </c>
      <c r="Z147" s="27">
        <v>0.50320512820512819</v>
      </c>
      <c r="AA147" s="27">
        <v>0.36139332365747467</v>
      </c>
    </row>
    <row r="148" spans="1:27" x14ac:dyDescent="0.25">
      <c r="A148" s="105" t="s">
        <v>1331</v>
      </c>
      <c r="B148" s="105" t="s">
        <v>304</v>
      </c>
      <c r="C148" s="105" t="s">
        <v>1000</v>
      </c>
      <c r="D148" s="105" t="s">
        <v>1001</v>
      </c>
      <c r="E148" s="105" t="s">
        <v>1024</v>
      </c>
      <c r="F148" s="105" t="s">
        <v>1293</v>
      </c>
      <c r="G148" s="117">
        <v>0.2880690737833595</v>
      </c>
      <c r="H148" s="117">
        <v>8.2810047095761383E-2</v>
      </c>
      <c r="I148" s="117">
        <v>0.2021193092621664</v>
      </c>
      <c r="J148" s="27">
        <v>0.42700156985871274</v>
      </c>
      <c r="K148" s="117">
        <v>0.37087912087912089</v>
      </c>
      <c r="L148" s="27">
        <v>0.78431372549019618</v>
      </c>
      <c r="M148" s="27">
        <v>0.68630046326935812</v>
      </c>
      <c r="O148" s="105" t="s">
        <v>1331</v>
      </c>
      <c r="P148" s="105" t="s">
        <v>304</v>
      </c>
      <c r="Q148" s="105" t="s">
        <v>1000</v>
      </c>
      <c r="R148" s="105" t="s">
        <v>1001</v>
      </c>
      <c r="S148" s="105" t="s">
        <v>1024</v>
      </c>
      <c r="T148" s="105" t="s">
        <v>1293</v>
      </c>
      <c r="U148" s="117">
        <v>0.2880690737833595</v>
      </c>
      <c r="V148" s="117">
        <v>8.2810047095761383E-2</v>
      </c>
      <c r="W148" s="117">
        <v>0.2021193092621664</v>
      </c>
      <c r="X148" s="27">
        <v>0.42700156985871274</v>
      </c>
      <c r="Y148" s="117">
        <v>0.37087912087912089</v>
      </c>
      <c r="Z148" s="27">
        <v>0.78431372549019618</v>
      </c>
      <c r="AA148" s="27">
        <v>0.68630046326935812</v>
      </c>
    </row>
    <row r="149" spans="1:27" x14ac:dyDescent="0.25">
      <c r="A149" s="105" t="s">
        <v>1331</v>
      </c>
      <c r="B149" s="105" t="s">
        <v>304</v>
      </c>
      <c r="C149" s="105" t="s">
        <v>793</v>
      </c>
      <c r="D149" s="105" t="s">
        <v>1145</v>
      </c>
      <c r="E149" s="105" t="s">
        <v>802</v>
      </c>
      <c r="F149" s="105" t="s">
        <v>1253</v>
      </c>
      <c r="G149" s="117">
        <v>0.23824130879345604</v>
      </c>
      <c r="H149" s="117">
        <v>0.11758691206543967</v>
      </c>
      <c r="I149" s="117">
        <v>0.21574642126789367</v>
      </c>
      <c r="J149" s="27">
        <v>0.42842535787321062</v>
      </c>
      <c r="K149" s="117">
        <v>0.35582822085889571</v>
      </c>
      <c r="L149" s="27">
        <v>1.0852713178294504E-2</v>
      </c>
      <c r="M149" s="27">
        <v>-2.0408163265306367E-3</v>
      </c>
      <c r="O149" s="105" t="s">
        <v>1331</v>
      </c>
      <c r="P149" s="105" t="s">
        <v>304</v>
      </c>
      <c r="Q149" s="105" t="s">
        <v>793</v>
      </c>
      <c r="R149" s="105" t="s">
        <v>1145</v>
      </c>
      <c r="S149" s="105" t="s">
        <v>802</v>
      </c>
      <c r="T149" s="105" t="s">
        <v>1253</v>
      </c>
      <c r="U149" s="117">
        <v>0.23824130879345604</v>
      </c>
      <c r="V149" s="117">
        <v>0.11758691206543967</v>
      </c>
      <c r="W149" s="117">
        <v>0.21574642126789367</v>
      </c>
      <c r="X149" s="27">
        <v>0.42842535787321062</v>
      </c>
      <c r="Y149" s="117">
        <v>0.35582822085889571</v>
      </c>
      <c r="Z149" s="27">
        <v>1.0852713178294504E-2</v>
      </c>
      <c r="AA149" s="27">
        <v>-2.0408163265306367E-3</v>
      </c>
    </row>
    <row r="150" spans="1:27" x14ac:dyDescent="0.25">
      <c r="A150" s="105" t="s">
        <v>1331</v>
      </c>
      <c r="B150" s="105" t="s">
        <v>304</v>
      </c>
      <c r="C150" s="105" t="s">
        <v>1000</v>
      </c>
      <c r="D150" s="105" t="s">
        <v>1001</v>
      </c>
      <c r="E150" s="105" t="s">
        <v>1003</v>
      </c>
      <c r="F150" s="105" t="s">
        <v>1233</v>
      </c>
      <c r="G150" s="117">
        <v>0.23785166240409208</v>
      </c>
      <c r="H150" s="117">
        <v>8.9514066496163683E-2</v>
      </c>
      <c r="I150" s="117">
        <v>0.2442455242966752</v>
      </c>
      <c r="J150" s="27">
        <v>0.42838874680306904</v>
      </c>
      <c r="K150" s="117">
        <v>0.32736572890025578</v>
      </c>
      <c r="L150" s="27">
        <v>0.53033268101761255</v>
      </c>
      <c r="M150" s="27">
        <v>0.38652482269503552</v>
      </c>
      <c r="O150" s="105" t="s">
        <v>1331</v>
      </c>
      <c r="P150" s="105" t="s">
        <v>304</v>
      </c>
      <c r="Q150" s="105" t="s">
        <v>1000</v>
      </c>
      <c r="R150" s="105" t="s">
        <v>1001</v>
      </c>
      <c r="S150" s="105" t="s">
        <v>1003</v>
      </c>
      <c r="T150" s="105" t="s">
        <v>1233</v>
      </c>
      <c r="U150" s="117">
        <v>0.23785166240409208</v>
      </c>
      <c r="V150" s="117">
        <v>8.9514066496163683E-2</v>
      </c>
      <c r="W150" s="117">
        <v>0.2442455242966752</v>
      </c>
      <c r="X150" s="27">
        <v>0.42838874680306904</v>
      </c>
      <c r="Y150" s="117">
        <v>0.32736572890025578</v>
      </c>
      <c r="Z150" s="27">
        <v>0.53033268101761255</v>
      </c>
      <c r="AA150" s="27">
        <v>0.38652482269503552</v>
      </c>
    </row>
    <row r="151" spans="1:27" x14ac:dyDescent="0.25">
      <c r="A151" s="105" t="s">
        <v>1331</v>
      </c>
      <c r="B151" s="105" t="s">
        <v>304</v>
      </c>
      <c r="C151" s="105" t="s">
        <v>1000</v>
      </c>
      <c r="D151" s="105" t="s">
        <v>1001</v>
      </c>
      <c r="E151" s="105" t="s">
        <v>1012</v>
      </c>
      <c r="F151" s="105" t="s">
        <v>1294</v>
      </c>
      <c r="G151" s="117">
        <v>0.27272727272727271</v>
      </c>
      <c r="H151" s="117">
        <v>0.10401310401310401</v>
      </c>
      <c r="I151" s="117">
        <v>0.19164619164619165</v>
      </c>
      <c r="J151" s="27">
        <v>0.43161343161343163</v>
      </c>
      <c r="K151" s="117">
        <v>0.37674037674037675</v>
      </c>
      <c r="L151" s="27">
        <v>0.76190476190476186</v>
      </c>
      <c r="M151" s="27">
        <v>0.63892617449664435</v>
      </c>
      <c r="O151" s="105" t="s">
        <v>1331</v>
      </c>
      <c r="P151" s="105" t="s">
        <v>304</v>
      </c>
      <c r="Q151" s="105" t="s">
        <v>1000</v>
      </c>
      <c r="R151" s="105" t="s">
        <v>1001</v>
      </c>
      <c r="S151" s="105" t="s">
        <v>1012</v>
      </c>
      <c r="T151" s="105" t="s">
        <v>1294</v>
      </c>
      <c r="U151" s="117">
        <v>0.27272727272727271</v>
      </c>
      <c r="V151" s="117">
        <v>0.10401310401310401</v>
      </c>
      <c r="W151" s="117">
        <v>0.19164619164619165</v>
      </c>
      <c r="X151" s="27">
        <v>0.43161343161343163</v>
      </c>
      <c r="Y151" s="117">
        <v>0.37674037674037675</v>
      </c>
      <c r="Z151" s="27">
        <v>0.76190476190476186</v>
      </c>
      <c r="AA151" s="27">
        <v>0.63892617449664435</v>
      </c>
    </row>
    <row r="152" spans="1:27" x14ac:dyDescent="0.25">
      <c r="A152" s="105" t="s">
        <v>1331</v>
      </c>
      <c r="B152" s="105" t="s">
        <v>304</v>
      </c>
      <c r="C152" s="105" t="s">
        <v>1029</v>
      </c>
      <c r="D152" s="105" t="s">
        <v>1030</v>
      </c>
      <c r="E152" s="105" t="s">
        <v>1080</v>
      </c>
      <c r="F152" s="105" t="s">
        <v>10</v>
      </c>
      <c r="G152" s="117">
        <v>0.25962399283795884</v>
      </c>
      <c r="H152" s="117">
        <v>0.15756490599820949</v>
      </c>
      <c r="I152" s="117">
        <v>0.14950760966875559</v>
      </c>
      <c r="J152" s="27">
        <v>0.43330349149507608</v>
      </c>
      <c r="K152" s="117">
        <v>0.41718889883616833</v>
      </c>
      <c r="L152" s="27">
        <v>4.4964028776979248E-3</v>
      </c>
      <c r="M152" s="27">
        <v>-5.7383966244725748E-2</v>
      </c>
      <c r="O152" s="105" t="s">
        <v>1331</v>
      </c>
      <c r="P152" s="105" t="s">
        <v>304</v>
      </c>
      <c r="Q152" s="105" t="s">
        <v>1029</v>
      </c>
      <c r="R152" s="105" t="s">
        <v>1030</v>
      </c>
      <c r="S152" s="105" t="s">
        <v>1080</v>
      </c>
      <c r="T152" s="105" t="s">
        <v>10</v>
      </c>
      <c r="U152" s="117">
        <v>0.25962399283795884</v>
      </c>
      <c r="V152" s="117">
        <v>0.15756490599820949</v>
      </c>
      <c r="W152" s="117">
        <v>0.14950760966875559</v>
      </c>
      <c r="X152" s="27">
        <v>0.43330349149507608</v>
      </c>
      <c r="Y152" s="117">
        <v>0.41718889883616833</v>
      </c>
      <c r="Z152" s="27">
        <v>4.4964028776979248E-3</v>
      </c>
      <c r="AA152" s="27">
        <v>-5.7383966244725748E-2</v>
      </c>
    </row>
    <row r="153" spans="1:27" x14ac:dyDescent="0.25">
      <c r="A153" s="105" t="s">
        <v>1331</v>
      </c>
      <c r="B153" s="105" t="s">
        <v>304</v>
      </c>
      <c r="C153" s="105" t="s">
        <v>1000</v>
      </c>
      <c r="D153" s="105" t="s">
        <v>1001</v>
      </c>
      <c r="E153" s="105" t="s">
        <v>1018</v>
      </c>
      <c r="F153" s="105" t="s">
        <v>1229</v>
      </c>
      <c r="G153" s="117">
        <v>0.19828641370869032</v>
      </c>
      <c r="H153" s="117">
        <v>7.4663402692778463E-2</v>
      </c>
      <c r="I153" s="117">
        <v>0.26438188494492043</v>
      </c>
      <c r="J153" s="27">
        <v>0.46266829865361075</v>
      </c>
      <c r="K153" s="117">
        <v>0.27294981640146876</v>
      </c>
      <c r="L153" s="27">
        <v>0.43082311733800349</v>
      </c>
      <c r="M153" s="27">
        <v>0.36166666666666658</v>
      </c>
      <c r="O153" s="105" t="s">
        <v>1331</v>
      </c>
      <c r="P153" s="105" t="s">
        <v>304</v>
      </c>
      <c r="Q153" s="105" t="s">
        <v>1000</v>
      </c>
      <c r="R153" s="105" t="s">
        <v>1001</v>
      </c>
      <c r="S153" s="105" t="s">
        <v>1018</v>
      </c>
      <c r="T153" s="105" t="s">
        <v>1229</v>
      </c>
      <c r="U153" s="117">
        <v>0.19828641370869032</v>
      </c>
      <c r="V153" s="117">
        <v>7.4663402692778463E-2</v>
      </c>
      <c r="W153" s="117">
        <v>0.26438188494492043</v>
      </c>
      <c r="X153" s="27">
        <v>0.46266829865361075</v>
      </c>
      <c r="Y153" s="117">
        <v>0.27294981640146876</v>
      </c>
      <c r="Z153" s="27">
        <v>0.43082311733800349</v>
      </c>
      <c r="AA153" s="27">
        <v>0.36166666666666658</v>
      </c>
    </row>
    <row r="154" spans="1:27" x14ac:dyDescent="0.25">
      <c r="A154" s="105" t="s">
        <v>1331</v>
      </c>
      <c r="B154" s="105" t="s">
        <v>304</v>
      </c>
      <c r="C154" s="105" t="s">
        <v>689</v>
      </c>
      <c r="D154" s="105" t="s">
        <v>1138</v>
      </c>
      <c r="E154" s="105" t="s">
        <v>698</v>
      </c>
      <c r="F154" s="105" t="s">
        <v>1218</v>
      </c>
      <c r="G154" s="117">
        <v>0.16816976127320954</v>
      </c>
      <c r="H154" s="117">
        <v>0.14748010610079576</v>
      </c>
      <c r="I154" s="117">
        <v>0.19681697612732096</v>
      </c>
      <c r="J154" s="27">
        <v>0.48753315649867374</v>
      </c>
      <c r="K154" s="117">
        <v>0.3156498673740053</v>
      </c>
      <c r="L154" s="27">
        <v>-4.8460373548712798E-2</v>
      </c>
      <c r="M154" s="27">
        <v>-0.10578747628083496</v>
      </c>
      <c r="O154" s="105" t="s">
        <v>1331</v>
      </c>
      <c r="P154" s="105" t="s">
        <v>304</v>
      </c>
      <c r="Q154" s="105" t="s">
        <v>689</v>
      </c>
      <c r="R154" s="105" t="s">
        <v>1138</v>
      </c>
      <c r="S154" s="105" t="s">
        <v>698</v>
      </c>
      <c r="T154" s="105" t="s">
        <v>1218</v>
      </c>
      <c r="U154" s="117">
        <v>0.16816976127320954</v>
      </c>
      <c r="V154" s="117">
        <v>0.14748010610079576</v>
      </c>
      <c r="W154" s="117">
        <v>0.19681697612732096</v>
      </c>
      <c r="X154" s="27">
        <v>0.48753315649867374</v>
      </c>
      <c r="Y154" s="117">
        <v>0.3156498673740053</v>
      </c>
      <c r="Z154" s="27">
        <v>-4.8460373548712798E-2</v>
      </c>
      <c r="AA154" s="27">
        <v>-0.10578747628083496</v>
      </c>
    </row>
    <row r="155" spans="1:27" x14ac:dyDescent="0.25">
      <c r="A155" s="105" t="s">
        <v>1331</v>
      </c>
      <c r="B155" s="105" t="s">
        <v>304</v>
      </c>
      <c r="C155" s="105" t="s">
        <v>591</v>
      </c>
      <c r="D155" s="105" t="s">
        <v>1157</v>
      </c>
      <c r="E155" s="105" t="s">
        <v>600</v>
      </c>
      <c r="F155" s="105" t="s">
        <v>1314</v>
      </c>
      <c r="G155" s="117">
        <v>0</v>
      </c>
      <c r="H155" s="117">
        <v>0</v>
      </c>
      <c r="I155" s="117">
        <v>0.5</v>
      </c>
      <c r="J155" s="27">
        <v>0.5</v>
      </c>
      <c r="K155" s="117">
        <v>0</v>
      </c>
      <c r="L155" s="27">
        <v>-0.99789251844046367</v>
      </c>
      <c r="M155" s="27">
        <v>-0.99797570850202433</v>
      </c>
      <c r="O155" s="105" t="s">
        <v>1331</v>
      </c>
      <c r="P155" s="105" t="s">
        <v>304</v>
      </c>
      <c r="Q155" s="105" t="s">
        <v>591</v>
      </c>
      <c r="R155" s="105" t="s">
        <v>1157</v>
      </c>
      <c r="S155" s="105" t="s">
        <v>600</v>
      </c>
      <c r="T155" s="105" t="s">
        <v>1314</v>
      </c>
      <c r="U155" s="117">
        <v>0</v>
      </c>
      <c r="V155" s="117">
        <v>0</v>
      </c>
      <c r="W155" s="117">
        <v>0.5</v>
      </c>
      <c r="X155" s="27">
        <v>0.5</v>
      </c>
      <c r="Y155" s="117">
        <v>0</v>
      </c>
      <c r="Z155" s="27">
        <v>-0.99789251844046367</v>
      </c>
      <c r="AA155" s="27">
        <v>-0.99797570850202433</v>
      </c>
    </row>
    <row r="156" spans="1:27" x14ac:dyDescent="0.25">
      <c r="A156" s="105" t="s">
        <v>1331</v>
      </c>
      <c r="B156" s="105" t="s">
        <v>304</v>
      </c>
      <c r="C156" s="105" t="s">
        <v>744</v>
      </c>
      <c r="D156" s="105" t="s">
        <v>745</v>
      </c>
      <c r="E156" s="105" t="s">
        <v>759</v>
      </c>
      <c r="F156" s="105" t="s">
        <v>1168</v>
      </c>
      <c r="G156" s="117">
        <v>0</v>
      </c>
      <c r="H156" s="117">
        <v>0</v>
      </c>
      <c r="I156" s="117">
        <v>0.5</v>
      </c>
      <c r="J156" s="27">
        <v>0.5</v>
      </c>
      <c r="K156" s="117">
        <v>0</v>
      </c>
      <c r="L156" s="27">
        <v>-0.99676375404530748</v>
      </c>
      <c r="M156" s="27">
        <v>-0.99715909090909094</v>
      </c>
      <c r="O156" s="105" t="s">
        <v>1331</v>
      </c>
      <c r="P156" s="105" t="s">
        <v>304</v>
      </c>
      <c r="Q156" s="105" t="s">
        <v>744</v>
      </c>
      <c r="R156" s="105" t="s">
        <v>745</v>
      </c>
      <c r="S156" s="105" t="s">
        <v>759</v>
      </c>
      <c r="T156" s="105" t="s">
        <v>1168</v>
      </c>
      <c r="U156" s="117">
        <v>0</v>
      </c>
      <c r="V156" s="117">
        <v>0</v>
      </c>
      <c r="W156" s="117">
        <v>0.5</v>
      </c>
      <c r="X156" s="27">
        <v>0.5</v>
      </c>
      <c r="Y156" s="117">
        <v>0</v>
      </c>
      <c r="Z156" s="27">
        <v>-0.99676375404530748</v>
      </c>
      <c r="AA156" s="27">
        <v>-0.99715909090909094</v>
      </c>
    </row>
    <row r="157" spans="1:27" x14ac:dyDescent="0.25">
      <c r="A157" s="105" t="s">
        <v>1331</v>
      </c>
      <c r="B157" s="105" t="s">
        <v>304</v>
      </c>
      <c r="C157" s="105" t="s">
        <v>634</v>
      </c>
      <c r="D157" s="105" t="s">
        <v>635</v>
      </c>
      <c r="E157" s="105" t="s">
        <v>646</v>
      </c>
      <c r="F157" s="105" t="s">
        <v>1296</v>
      </c>
      <c r="G157" s="117">
        <v>0</v>
      </c>
      <c r="H157" s="117">
        <v>0</v>
      </c>
      <c r="I157" s="117">
        <v>0.5</v>
      </c>
      <c r="J157" s="27">
        <v>0.5</v>
      </c>
      <c r="K157" s="117">
        <v>0</v>
      </c>
      <c r="L157" s="27">
        <v>-0.99727148703956348</v>
      </c>
      <c r="M157" s="27">
        <v>-0.99736842105263157</v>
      </c>
      <c r="O157" s="105" t="s">
        <v>1331</v>
      </c>
      <c r="P157" s="105" t="s">
        <v>304</v>
      </c>
      <c r="Q157" s="105" t="s">
        <v>634</v>
      </c>
      <c r="R157" s="105" t="s">
        <v>635</v>
      </c>
      <c r="S157" s="105" t="s">
        <v>646</v>
      </c>
      <c r="T157" s="105" t="s">
        <v>1296</v>
      </c>
      <c r="U157" s="117">
        <v>0</v>
      </c>
      <c r="V157" s="117">
        <v>0</v>
      </c>
      <c r="W157" s="117">
        <v>0.5</v>
      </c>
      <c r="X157" s="27">
        <v>0.5</v>
      </c>
      <c r="Y157" s="117">
        <v>0</v>
      </c>
      <c r="Z157" s="27">
        <v>-0.99727148703956348</v>
      </c>
      <c r="AA157" s="27">
        <v>-0.99736842105263157</v>
      </c>
    </row>
    <row r="158" spans="1:27" x14ac:dyDescent="0.25">
      <c r="A158" s="105" t="s">
        <v>1331</v>
      </c>
      <c r="B158" s="105" t="s">
        <v>304</v>
      </c>
      <c r="C158" s="105" t="s">
        <v>968</v>
      </c>
      <c r="D158" s="105" t="s">
        <v>969</v>
      </c>
      <c r="E158" s="105" t="s">
        <v>966</v>
      </c>
      <c r="F158" s="105" t="s">
        <v>1285</v>
      </c>
      <c r="G158" s="117">
        <v>0.19931856899488926</v>
      </c>
      <c r="H158" s="117">
        <v>7.8364565587734247E-2</v>
      </c>
      <c r="I158" s="117">
        <v>0.19591141396933562</v>
      </c>
      <c r="J158" s="27">
        <v>0.52640545144804085</v>
      </c>
      <c r="K158" s="117">
        <v>0.2776831345826235</v>
      </c>
      <c r="L158" s="27">
        <v>-2.0033388981636091E-2</v>
      </c>
      <c r="M158" s="27">
        <v>-7.4132492113564652E-2</v>
      </c>
      <c r="O158" s="105" t="s">
        <v>1331</v>
      </c>
      <c r="P158" s="105" t="s">
        <v>304</v>
      </c>
      <c r="Q158" s="105" t="s">
        <v>968</v>
      </c>
      <c r="R158" s="105" t="s">
        <v>969</v>
      </c>
      <c r="S158" s="105" t="s">
        <v>966</v>
      </c>
      <c r="T158" s="105" t="s">
        <v>1285</v>
      </c>
      <c r="U158" s="117">
        <v>0.19931856899488926</v>
      </c>
      <c r="V158" s="117">
        <v>7.8364565587734247E-2</v>
      </c>
      <c r="W158" s="117">
        <v>0.19591141396933562</v>
      </c>
      <c r="X158" s="27">
        <v>0.52640545144804085</v>
      </c>
      <c r="Y158" s="117">
        <v>0.2776831345826235</v>
      </c>
      <c r="Z158" s="27">
        <v>-2.0033388981636091E-2</v>
      </c>
      <c r="AA158" s="27">
        <v>-7.4132492113564652E-2</v>
      </c>
    </row>
    <row r="159" spans="1:27" x14ac:dyDescent="0.25">
      <c r="A159" s="105" t="s">
        <v>1331</v>
      </c>
      <c r="B159" s="105" t="s">
        <v>304</v>
      </c>
      <c r="C159" s="105" t="s">
        <v>839</v>
      </c>
      <c r="D159" s="105" t="s">
        <v>1150</v>
      </c>
      <c r="E159" s="105" t="s">
        <v>857</v>
      </c>
      <c r="F159" s="105" t="s">
        <v>1307</v>
      </c>
      <c r="G159" s="117">
        <v>3.8419319429198684E-2</v>
      </c>
      <c r="H159" s="117">
        <v>1.3172338090010977E-2</v>
      </c>
      <c r="I159" s="117">
        <v>0.29088913282107576</v>
      </c>
      <c r="J159" s="27">
        <v>0.65751920965971455</v>
      </c>
      <c r="K159" s="117">
        <v>5.159165751920966E-2</v>
      </c>
      <c r="L159" s="27">
        <v>2.2446689113355678E-2</v>
      </c>
      <c r="M159" s="27">
        <v>-7.7001013171225985E-2</v>
      </c>
      <c r="O159" s="105" t="s">
        <v>1331</v>
      </c>
      <c r="P159" s="105" t="s">
        <v>304</v>
      </c>
      <c r="Q159" s="105" t="s">
        <v>839</v>
      </c>
      <c r="R159" s="105" t="s">
        <v>1150</v>
      </c>
      <c r="S159" s="105" t="s">
        <v>857</v>
      </c>
      <c r="T159" s="105" t="s">
        <v>1307</v>
      </c>
      <c r="U159" s="117">
        <v>3.8419319429198684E-2</v>
      </c>
      <c r="V159" s="117">
        <v>1.3172338090010977E-2</v>
      </c>
      <c r="W159" s="117">
        <v>0.29088913282107576</v>
      </c>
      <c r="X159" s="27">
        <v>0.65751920965971455</v>
      </c>
      <c r="Y159" s="117">
        <v>5.159165751920966E-2</v>
      </c>
      <c r="Z159" s="27">
        <v>2.2446689113355678E-2</v>
      </c>
      <c r="AA159" s="27">
        <v>-7.7001013171225985E-2</v>
      </c>
    </row>
    <row r="160" spans="1:27" x14ac:dyDescent="0.25">
      <c r="A160" s="105" t="s">
        <v>1331</v>
      </c>
      <c r="B160" s="105" t="s">
        <v>304</v>
      </c>
      <c r="C160" s="105" t="s">
        <v>930</v>
      </c>
      <c r="D160" s="105" t="s">
        <v>1169</v>
      </c>
      <c r="E160" s="105" t="s">
        <v>939</v>
      </c>
      <c r="F160" s="105" t="s">
        <v>1224</v>
      </c>
      <c r="G160" s="117">
        <v>0.33333333333333331</v>
      </c>
      <c r="H160" s="117">
        <v>0</v>
      </c>
      <c r="I160" s="117">
        <v>0</v>
      </c>
      <c r="J160" s="27">
        <v>0.66666666666666663</v>
      </c>
      <c r="K160" s="117">
        <v>0.33333333333333331</v>
      </c>
      <c r="L160" s="27">
        <v>-0.99475524475524479</v>
      </c>
      <c r="M160" s="27">
        <v>-0.99492385786802029</v>
      </c>
      <c r="O160" s="105" t="s">
        <v>1331</v>
      </c>
      <c r="P160" s="105" t="s">
        <v>304</v>
      </c>
      <c r="Q160" s="105" t="s">
        <v>930</v>
      </c>
      <c r="R160" s="105" t="s">
        <v>1169</v>
      </c>
      <c r="S160" s="105" t="s">
        <v>939</v>
      </c>
      <c r="T160" s="105" t="s">
        <v>1224</v>
      </c>
      <c r="U160" s="117">
        <v>0.33333333333333331</v>
      </c>
      <c r="V160" s="117">
        <v>0</v>
      </c>
      <c r="W160" s="117">
        <v>0</v>
      </c>
      <c r="X160" s="27">
        <v>0.66666666666666663</v>
      </c>
      <c r="Y160" s="117">
        <v>0.33333333333333331</v>
      </c>
      <c r="Z160" s="27">
        <v>-0.99475524475524479</v>
      </c>
      <c r="AA160" s="27">
        <v>-0.99492385786802029</v>
      </c>
    </row>
    <row r="161" spans="1:27" x14ac:dyDescent="0.25">
      <c r="A161" s="105" t="s">
        <v>1331</v>
      </c>
      <c r="B161" s="105" t="s">
        <v>304</v>
      </c>
      <c r="C161" s="105" t="s">
        <v>481</v>
      </c>
      <c r="D161" s="105" t="s">
        <v>482</v>
      </c>
      <c r="E161" s="105" t="s">
        <v>493</v>
      </c>
      <c r="F161" s="105" t="s">
        <v>1156</v>
      </c>
      <c r="G161" s="117">
        <v>6.8350668647845461E-2</v>
      </c>
      <c r="H161" s="117">
        <v>4.6062407132243688E-2</v>
      </c>
      <c r="I161" s="117">
        <v>0.1337295690936107</v>
      </c>
      <c r="J161" s="27">
        <v>0.75185735512630014</v>
      </c>
      <c r="K161" s="117">
        <v>0.11441307578008915</v>
      </c>
      <c r="L161" s="27">
        <v>1.9696969696969768E-2</v>
      </c>
      <c r="M161" s="27">
        <v>-5.211267605633807E-2</v>
      </c>
      <c r="O161" s="105" t="s">
        <v>1331</v>
      </c>
      <c r="P161" s="105" t="s">
        <v>304</v>
      </c>
      <c r="Q161" s="105" t="s">
        <v>481</v>
      </c>
      <c r="R161" s="105" t="s">
        <v>482</v>
      </c>
      <c r="S161" s="105" t="s">
        <v>493</v>
      </c>
      <c r="T161" s="105" t="s">
        <v>1156</v>
      </c>
      <c r="U161" s="117">
        <v>6.8350668647845461E-2</v>
      </c>
      <c r="V161" s="117">
        <v>4.6062407132243688E-2</v>
      </c>
      <c r="W161" s="117">
        <v>0.1337295690936107</v>
      </c>
      <c r="X161" s="27">
        <v>0.75185735512630014</v>
      </c>
      <c r="Y161" s="117">
        <v>0.11441307578008915</v>
      </c>
      <c r="Z161" s="27">
        <v>1.9696969696969768E-2</v>
      </c>
      <c r="AA161" s="27">
        <v>-5.211267605633807E-2</v>
      </c>
    </row>
    <row r="162" spans="1:27" x14ac:dyDescent="0.25">
      <c r="A162" s="105" t="s">
        <v>1331</v>
      </c>
      <c r="B162" s="105" t="s">
        <v>304</v>
      </c>
      <c r="C162" s="105" t="s">
        <v>839</v>
      </c>
      <c r="D162" s="105" t="s">
        <v>1150</v>
      </c>
      <c r="E162" s="105" t="s">
        <v>845</v>
      </c>
      <c r="F162" s="105" t="s">
        <v>1305</v>
      </c>
      <c r="G162" s="117">
        <v>3.9292730844793712E-2</v>
      </c>
      <c r="H162" s="117">
        <v>1.37524557956778E-2</v>
      </c>
      <c r="I162" s="117">
        <v>0.19056974459724951</v>
      </c>
      <c r="J162" s="27">
        <v>0.75638506876227896</v>
      </c>
      <c r="K162" s="117">
        <v>5.304518664047151E-2</v>
      </c>
      <c r="L162" s="27">
        <v>1.1928429423459175E-2</v>
      </c>
      <c r="M162" s="27">
        <v>-0.12241379310344824</v>
      </c>
      <c r="O162" s="105" t="s">
        <v>1331</v>
      </c>
      <c r="P162" s="105" t="s">
        <v>304</v>
      </c>
      <c r="Q162" s="105" t="s">
        <v>839</v>
      </c>
      <c r="R162" s="105" t="s">
        <v>1150</v>
      </c>
      <c r="S162" s="105" t="s">
        <v>845</v>
      </c>
      <c r="T162" s="105" t="s">
        <v>1305</v>
      </c>
      <c r="U162" s="117">
        <v>3.9292730844793712E-2</v>
      </c>
      <c r="V162" s="117">
        <v>1.37524557956778E-2</v>
      </c>
      <c r="W162" s="117">
        <v>0.19056974459724951</v>
      </c>
      <c r="X162" s="27">
        <v>0.75638506876227896</v>
      </c>
      <c r="Y162" s="117">
        <v>5.304518664047151E-2</v>
      </c>
      <c r="Z162" s="27">
        <v>1.1928429423459175E-2</v>
      </c>
      <c r="AA162" s="27">
        <v>-0.12241379310344824</v>
      </c>
    </row>
    <row r="163" spans="1:27" x14ac:dyDescent="0.25">
      <c r="A163" s="105" t="s">
        <v>1331</v>
      </c>
      <c r="B163" s="105" t="s">
        <v>304</v>
      </c>
      <c r="C163" s="105" t="s">
        <v>481</v>
      </c>
      <c r="D163" s="105" t="s">
        <v>482</v>
      </c>
      <c r="E163" s="105" t="s">
        <v>502</v>
      </c>
      <c r="F163" s="105" t="s">
        <v>1183</v>
      </c>
      <c r="G163" s="117">
        <v>6.5510597302504817E-2</v>
      </c>
      <c r="H163" s="117">
        <v>3.2755298651252408E-2</v>
      </c>
      <c r="I163" s="117">
        <v>7.7071290944123308E-2</v>
      </c>
      <c r="J163" s="27">
        <v>0.82466281310211942</v>
      </c>
      <c r="K163" s="117">
        <v>9.8265895953757232E-2</v>
      </c>
      <c r="L163" s="27">
        <v>-0.11282051282051286</v>
      </c>
      <c r="M163" s="27">
        <v>-0.1262626262626263</v>
      </c>
      <c r="O163" s="105" t="s">
        <v>1331</v>
      </c>
      <c r="P163" s="105" t="s">
        <v>304</v>
      </c>
      <c r="Q163" s="105" t="s">
        <v>481</v>
      </c>
      <c r="R163" s="105" t="s">
        <v>482</v>
      </c>
      <c r="S163" s="105" t="s">
        <v>502</v>
      </c>
      <c r="T163" s="105" t="s">
        <v>1183</v>
      </c>
      <c r="U163" s="117">
        <v>6.5510597302504817E-2</v>
      </c>
      <c r="V163" s="117">
        <v>3.2755298651252408E-2</v>
      </c>
      <c r="W163" s="117">
        <v>7.7071290944123308E-2</v>
      </c>
      <c r="X163" s="27">
        <v>0.82466281310211942</v>
      </c>
      <c r="Y163" s="117">
        <v>9.8265895953757232E-2</v>
      </c>
      <c r="Z163" s="27">
        <v>-0.11282051282051286</v>
      </c>
      <c r="AA163" s="27">
        <v>-0.1262626262626263</v>
      </c>
    </row>
    <row r="164" spans="1:27" x14ac:dyDescent="0.25">
      <c r="A164" s="105" t="s">
        <v>1331</v>
      </c>
      <c r="B164" s="105" t="s">
        <v>304</v>
      </c>
      <c r="C164" s="105" t="s">
        <v>481</v>
      </c>
      <c r="D164" s="105" t="s">
        <v>482</v>
      </c>
      <c r="E164" s="105" t="s">
        <v>487</v>
      </c>
      <c r="F164" s="105" t="s">
        <v>1153</v>
      </c>
      <c r="G164" s="117">
        <v>6.2413314840499307E-2</v>
      </c>
      <c r="H164" s="117">
        <v>4.0221914008321778E-2</v>
      </c>
      <c r="I164" s="117">
        <v>4.4382801664355064E-2</v>
      </c>
      <c r="J164" s="27">
        <v>0.85298196948682381</v>
      </c>
      <c r="K164" s="117">
        <v>0.10263522884882109</v>
      </c>
      <c r="L164" s="27">
        <v>3.5919540229885083E-2</v>
      </c>
      <c r="M164" s="27">
        <v>-0.11533742331288344</v>
      </c>
      <c r="O164" s="105" t="s">
        <v>1331</v>
      </c>
      <c r="P164" s="105" t="s">
        <v>304</v>
      </c>
      <c r="Q164" s="105" t="s">
        <v>481</v>
      </c>
      <c r="R164" s="105" t="s">
        <v>482</v>
      </c>
      <c r="S164" s="105" t="s">
        <v>487</v>
      </c>
      <c r="T164" s="105" t="s">
        <v>1153</v>
      </c>
      <c r="U164" s="117">
        <v>6.2413314840499307E-2</v>
      </c>
      <c r="V164" s="117">
        <v>4.0221914008321778E-2</v>
      </c>
      <c r="W164" s="117">
        <v>4.4382801664355064E-2</v>
      </c>
      <c r="X164" s="27">
        <v>0.85298196948682381</v>
      </c>
      <c r="Y164" s="117">
        <v>0.10263522884882109</v>
      </c>
      <c r="Z164" s="27">
        <v>3.5919540229885083E-2</v>
      </c>
      <c r="AA164" s="27">
        <v>-0.11533742331288344</v>
      </c>
    </row>
    <row r="165" spans="1:27" x14ac:dyDescent="0.25">
      <c r="A165" s="105" t="s">
        <v>1331</v>
      </c>
      <c r="B165" s="105" t="s">
        <v>304</v>
      </c>
      <c r="C165" s="105" t="s">
        <v>1029</v>
      </c>
      <c r="D165" s="105" t="s">
        <v>1030</v>
      </c>
      <c r="E165" s="105" t="s">
        <v>1104</v>
      </c>
      <c r="F165" s="105" t="s">
        <v>1268</v>
      </c>
      <c r="G165" s="117">
        <v>6.6115702479338845E-2</v>
      </c>
      <c r="H165" s="117">
        <v>3.0303030303030304E-2</v>
      </c>
      <c r="I165" s="117">
        <v>2.8925619834710745E-2</v>
      </c>
      <c r="J165" s="27">
        <v>0.87465564738292012</v>
      </c>
      <c r="K165" s="117">
        <v>9.6418732782369149E-2</v>
      </c>
      <c r="L165" s="27">
        <v>2.3977433004231274E-2</v>
      </c>
      <c r="M165" s="27">
        <v>-2.2880215343203281E-2</v>
      </c>
      <c r="O165" s="105" t="s">
        <v>1331</v>
      </c>
      <c r="P165" s="105" t="s">
        <v>304</v>
      </c>
      <c r="Q165" s="105" t="s">
        <v>1029</v>
      </c>
      <c r="R165" s="105" t="s">
        <v>1030</v>
      </c>
      <c r="S165" s="105" t="s">
        <v>1104</v>
      </c>
      <c r="T165" s="105" t="s">
        <v>1268</v>
      </c>
      <c r="U165" s="117">
        <v>6.6115702479338845E-2</v>
      </c>
      <c r="V165" s="117">
        <v>3.0303030303030304E-2</v>
      </c>
      <c r="W165" s="117">
        <v>2.8925619834710745E-2</v>
      </c>
      <c r="X165" s="27">
        <v>0.87465564738292012</v>
      </c>
      <c r="Y165" s="117">
        <v>9.6418732782369149E-2</v>
      </c>
      <c r="Z165" s="27">
        <v>2.3977433004231274E-2</v>
      </c>
      <c r="AA165" s="27">
        <v>-2.2880215343203281E-2</v>
      </c>
    </row>
    <row r="166" spans="1:27" x14ac:dyDescent="0.25">
      <c r="A166" s="105" t="s">
        <v>1331</v>
      </c>
      <c r="B166" s="105" t="s">
        <v>304</v>
      </c>
      <c r="C166" s="105" t="s">
        <v>444</v>
      </c>
      <c r="D166" s="105" t="s">
        <v>1130</v>
      </c>
      <c r="E166" s="105" t="s">
        <v>459</v>
      </c>
      <c r="F166" s="105" t="s">
        <v>1256</v>
      </c>
      <c r="G166" s="117">
        <v>0</v>
      </c>
      <c r="H166" s="117">
        <v>0</v>
      </c>
      <c r="I166" s="117">
        <v>0</v>
      </c>
      <c r="J166" s="27">
        <v>1</v>
      </c>
      <c r="K166" s="117">
        <v>0</v>
      </c>
      <c r="L166" s="27">
        <v>-0.99893276414087517</v>
      </c>
      <c r="M166" s="27">
        <v>-0.99897225077081198</v>
      </c>
      <c r="O166" s="105" t="s">
        <v>1331</v>
      </c>
      <c r="P166" s="105" t="s">
        <v>304</v>
      </c>
      <c r="Q166" s="105" t="s">
        <v>444</v>
      </c>
      <c r="R166" s="105" t="s">
        <v>1130</v>
      </c>
      <c r="S166" s="105" t="s">
        <v>459</v>
      </c>
      <c r="T166" s="105" t="s">
        <v>1256</v>
      </c>
      <c r="U166" s="117">
        <v>0</v>
      </c>
      <c r="V166" s="117">
        <v>0</v>
      </c>
      <c r="W166" s="117">
        <v>0</v>
      </c>
      <c r="X166" s="27">
        <v>1</v>
      </c>
      <c r="Y166" s="117">
        <v>0</v>
      </c>
      <c r="Z166" s="27">
        <v>-0.99893276414087517</v>
      </c>
      <c r="AA166" s="27">
        <v>-0.99897225077081198</v>
      </c>
    </row>
    <row r="167" spans="1:27" x14ac:dyDescent="0.25">
      <c r="A167" s="105" t="s">
        <v>1331</v>
      </c>
      <c r="B167" s="105" t="s">
        <v>304</v>
      </c>
      <c r="C167" s="105" t="s">
        <v>1029</v>
      </c>
      <c r="D167" s="105" t="s">
        <v>1030</v>
      </c>
      <c r="E167" s="105" t="s">
        <v>1032</v>
      </c>
      <c r="F167" s="105" t="s">
        <v>14</v>
      </c>
      <c r="G167" s="117">
        <v>0</v>
      </c>
      <c r="H167" s="117">
        <v>0</v>
      </c>
      <c r="I167" s="117">
        <v>0</v>
      </c>
      <c r="J167" s="27">
        <v>1</v>
      </c>
      <c r="K167" s="117">
        <v>0</v>
      </c>
      <c r="L167" s="27">
        <v>-0.99778434268833083</v>
      </c>
      <c r="M167" s="27">
        <v>-0.99790062981105665</v>
      </c>
      <c r="O167" s="105" t="s">
        <v>1331</v>
      </c>
      <c r="P167" s="105" t="s">
        <v>304</v>
      </c>
      <c r="Q167" s="105" t="s">
        <v>1029</v>
      </c>
      <c r="R167" s="105" t="s">
        <v>1030</v>
      </c>
      <c r="S167" s="105" t="s">
        <v>1032</v>
      </c>
      <c r="T167" s="105" t="s">
        <v>14</v>
      </c>
      <c r="U167" s="117">
        <v>0</v>
      </c>
      <c r="V167" s="117">
        <v>0</v>
      </c>
      <c r="W167" s="117">
        <v>0</v>
      </c>
      <c r="X167" s="27">
        <v>1</v>
      </c>
      <c r="Y167" s="117">
        <v>0</v>
      </c>
      <c r="Z167" s="27">
        <v>-0.99778434268833083</v>
      </c>
      <c r="AA167" s="27">
        <v>-0.99790062981105665</v>
      </c>
    </row>
    <row r="168" spans="1:27" x14ac:dyDescent="0.25">
      <c r="A168" s="105" t="s">
        <v>1331</v>
      </c>
      <c r="B168" s="105" t="s">
        <v>304</v>
      </c>
      <c r="C168" s="105" t="s">
        <v>481</v>
      </c>
      <c r="D168" s="105" t="s">
        <v>482</v>
      </c>
      <c r="E168" s="105" t="s">
        <v>505</v>
      </c>
      <c r="F168" s="105" t="s">
        <v>332</v>
      </c>
      <c r="G168" s="117">
        <v>0.40179299103504484</v>
      </c>
      <c r="H168" s="117">
        <v>7.5387123064384678E-2</v>
      </c>
      <c r="I168" s="117">
        <v>0.52037489812550941</v>
      </c>
      <c r="J168" s="27">
        <v>2.4449877750611247E-3</v>
      </c>
      <c r="K168" s="117">
        <v>0.47718011409942951</v>
      </c>
      <c r="L168" s="27">
        <v>1.8337182448036953</v>
      </c>
      <c r="M168" s="27">
        <v>1.6761177753544168</v>
      </c>
      <c r="O168" s="105" t="s">
        <v>1331</v>
      </c>
      <c r="P168" s="105" t="s">
        <v>304</v>
      </c>
      <c r="Q168" s="105" t="s">
        <v>481</v>
      </c>
      <c r="R168" s="105" t="s">
        <v>482</v>
      </c>
      <c r="S168" s="105" t="s">
        <v>505</v>
      </c>
      <c r="T168" s="105" t="s">
        <v>332</v>
      </c>
      <c r="U168" s="117">
        <v>0.40179299103504484</v>
      </c>
      <c r="V168" s="117">
        <v>7.5387123064384678E-2</v>
      </c>
      <c r="W168" s="117">
        <v>0.52037489812550941</v>
      </c>
      <c r="X168" s="27">
        <v>2.4449877750611247E-3</v>
      </c>
      <c r="Y168" s="117">
        <v>0.47718011409942951</v>
      </c>
      <c r="Z168" s="27">
        <v>1.8337182448036953</v>
      </c>
      <c r="AA168" s="27">
        <v>1.6761177753544168</v>
      </c>
    </row>
    <row r="169" spans="1:27" x14ac:dyDescent="0.25">
      <c r="A169" s="105" t="s">
        <v>1331</v>
      </c>
      <c r="B169" s="105" t="s">
        <v>304</v>
      </c>
      <c r="C169" s="105" t="s">
        <v>545</v>
      </c>
      <c r="D169" s="105" t="s">
        <v>546</v>
      </c>
      <c r="E169" s="105" t="s">
        <v>560</v>
      </c>
      <c r="F169" s="105" t="s">
        <v>1126</v>
      </c>
      <c r="G169" s="117">
        <v>0.16079295154185022</v>
      </c>
      <c r="H169" s="117">
        <v>6.3876651982378851E-2</v>
      </c>
      <c r="I169" s="117">
        <v>0.75330396475770922</v>
      </c>
      <c r="J169" s="27">
        <v>2.2026431718061675E-2</v>
      </c>
      <c r="K169" s="117">
        <v>0.22466960352422907</v>
      </c>
      <c r="L169" s="27">
        <v>-0.10453648915187375</v>
      </c>
      <c r="M169" s="27">
        <v>-0.19073083778966127</v>
      </c>
      <c r="O169" s="105" t="s">
        <v>1331</v>
      </c>
      <c r="P169" s="105" t="s">
        <v>304</v>
      </c>
      <c r="Q169" s="105" t="s">
        <v>545</v>
      </c>
      <c r="R169" s="105" t="s">
        <v>546</v>
      </c>
      <c r="S169" s="105" t="s">
        <v>560</v>
      </c>
      <c r="T169" s="105" t="s">
        <v>1126</v>
      </c>
      <c r="U169" s="117">
        <v>0.16079295154185022</v>
      </c>
      <c r="V169" s="117">
        <v>6.3876651982378851E-2</v>
      </c>
      <c r="W169" s="117">
        <v>0.75330396475770922</v>
      </c>
      <c r="X169" s="27">
        <v>2.2026431718061675E-2</v>
      </c>
      <c r="Y169" s="117">
        <v>0.22466960352422907</v>
      </c>
      <c r="Z169" s="27">
        <v>-0.10453648915187375</v>
      </c>
      <c r="AA169" s="27">
        <v>-0.19073083778966127</v>
      </c>
    </row>
    <row r="170" spans="1:27" x14ac:dyDescent="0.25">
      <c r="A170" s="105" t="s">
        <v>1331</v>
      </c>
      <c r="B170" s="105" t="s">
        <v>304</v>
      </c>
      <c r="C170" s="105" t="s">
        <v>1029</v>
      </c>
      <c r="D170" s="105" t="s">
        <v>1030</v>
      </c>
      <c r="E170" s="105" t="s">
        <v>1077</v>
      </c>
      <c r="F170" s="105" t="s">
        <v>20</v>
      </c>
      <c r="G170" s="117">
        <v>0.3781855249745158</v>
      </c>
      <c r="H170" s="117">
        <v>0.23955147808358818</v>
      </c>
      <c r="I170" s="117">
        <v>0.37614678899082571</v>
      </c>
      <c r="J170" s="27">
        <v>6.1162079510703364E-3</v>
      </c>
      <c r="K170" s="117">
        <v>0.61773700305810397</v>
      </c>
      <c r="L170" s="27">
        <v>-0.10492700729927007</v>
      </c>
      <c r="M170" s="27">
        <v>-0.18318068276436306</v>
      </c>
      <c r="O170" s="105" t="s">
        <v>1331</v>
      </c>
      <c r="P170" s="105" t="s">
        <v>304</v>
      </c>
      <c r="Q170" s="105" t="s">
        <v>1029</v>
      </c>
      <c r="R170" s="105" t="s">
        <v>1030</v>
      </c>
      <c r="S170" s="105" t="s">
        <v>1077</v>
      </c>
      <c r="T170" s="105" t="s">
        <v>20</v>
      </c>
      <c r="U170" s="117">
        <v>0.3781855249745158</v>
      </c>
      <c r="V170" s="117">
        <v>0.23955147808358818</v>
      </c>
      <c r="W170" s="117">
        <v>0.37614678899082571</v>
      </c>
      <c r="X170" s="27">
        <v>6.1162079510703364E-3</v>
      </c>
      <c r="Y170" s="117">
        <v>0.61773700305810397</v>
      </c>
      <c r="Z170" s="27">
        <v>-0.10492700729927007</v>
      </c>
      <c r="AA170" s="27">
        <v>-0.18318068276436306</v>
      </c>
    </row>
    <row r="171" spans="1:27" x14ac:dyDescent="0.25">
      <c r="A171" s="105" t="s">
        <v>1331</v>
      </c>
      <c r="B171" s="105" t="s">
        <v>304</v>
      </c>
      <c r="C171" s="105" t="s">
        <v>1029</v>
      </c>
      <c r="D171" s="105" t="s">
        <v>1030</v>
      </c>
      <c r="E171" s="105" t="s">
        <v>1065</v>
      </c>
      <c r="F171" s="105" t="s">
        <v>1270</v>
      </c>
      <c r="G171" s="117">
        <v>0.49566724436741766</v>
      </c>
      <c r="H171" s="117">
        <v>0.29462738301559793</v>
      </c>
      <c r="I171" s="117">
        <v>0.20623916811091855</v>
      </c>
      <c r="J171" s="27">
        <v>3.4662045060658577E-3</v>
      </c>
      <c r="K171" s="117">
        <v>0.79029462738301559</v>
      </c>
      <c r="L171" s="27">
        <v>-0.10819165378670792</v>
      </c>
      <c r="M171" s="27">
        <v>-0.14771048744460857</v>
      </c>
      <c r="O171" s="105" t="s">
        <v>1331</v>
      </c>
      <c r="P171" s="105" t="s">
        <v>304</v>
      </c>
      <c r="Q171" s="105" t="s">
        <v>1029</v>
      </c>
      <c r="R171" s="105" t="s">
        <v>1030</v>
      </c>
      <c r="S171" s="105" t="s">
        <v>1065</v>
      </c>
      <c r="T171" s="105" t="s">
        <v>1270</v>
      </c>
      <c r="U171" s="117">
        <v>0.49566724436741766</v>
      </c>
      <c r="V171" s="117">
        <v>0.29462738301559793</v>
      </c>
      <c r="W171" s="117">
        <v>0.20623916811091855</v>
      </c>
      <c r="X171" s="27">
        <v>3.4662045060658577E-3</v>
      </c>
      <c r="Y171" s="117">
        <v>0.79029462738301559</v>
      </c>
      <c r="Z171" s="27">
        <v>-0.10819165378670792</v>
      </c>
      <c r="AA171" s="27">
        <v>-0.14771048744460857</v>
      </c>
    </row>
    <row r="172" spans="1:27" x14ac:dyDescent="0.25">
      <c r="A172" s="105" t="s">
        <v>1331</v>
      </c>
      <c r="B172" s="105" t="s">
        <v>304</v>
      </c>
      <c r="C172" s="105" t="s">
        <v>1000</v>
      </c>
      <c r="D172" s="105" t="s">
        <v>1001</v>
      </c>
      <c r="E172" s="105" t="s">
        <v>998</v>
      </c>
      <c r="F172" s="105" t="s">
        <v>1273</v>
      </c>
      <c r="G172" s="117">
        <v>0.41256157635467983</v>
      </c>
      <c r="H172" s="117">
        <v>0.13793103448275862</v>
      </c>
      <c r="I172" s="117">
        <v>0.42918719211822659</v>
      </c>
      <c r="J172" s="27">
        <v>2.0320197044334975E-2</v>
      </c>
      <c r="K172" s="117">
        <v>0.55049261083743839</v>
      </c>
      <c r="L172" s="27">
        <v>-0.13340448239060831</v>
      </c>
      <c r="M172" s="27">
        <v>-0.1658962506420133</v>
      </c>
      <c r="O172" s="105" t="s">
        <v>1331</v>
      </c>
      <c r="P172" s="105" t="s">
        <v>304</v>
      </c>
      <c r="Q172" s="105" t="s">
        <v>1000</v>
      </c>
      <c r="R172" s="105" t="s">
        <v>1001</v>
      </c>
      <c r="S172" s="105" t="s">
        <v>998</v>
      </c>
      <c r="T172" s="105" t="s">
        <v>1273</v>
      </c>
      <c r="U172" s="117">
        <v>0.41256157635467983</v>
      </c>
      <c r="V172" s="117">
        <v>0.13793103448275862</v>
      </c>
      <c r="W172" s="117">
        <v>0.42918719211822659</v>
      </c>
      <c r="X172" s="27">
        <v>2.0320197044334975E-2</v>
      </c>
      <c r="Y172" s="117">
        <v>0.55049261083743839</v>
      </c>
      <c r="Z172" s="27">
        <v>-0.13340448239060831</v>
      </c>
      <c r="AA172" s="27">
        <v>-0.1658962506420133</v>
      </c>
    </row>
    <row r="173" spans="1:27" x14ac:dyDescent="0.25">
      <c r="A173" s="105" t="s">
        <v>1331</v>
      </c>
      <c r="B173" s="105" t="s">
        <v>304</v>
      </c>
      <c r="C173" s="105" t="s">
        <v>1029</v>
      </c>
      <c r="D173" s="105" t="s">
        <v>1030</v>
      </c>
      <c r="E173" s="105" t="s">
        <v>1107</v>
      </c>
      <c r="F173" s="105" t="s">
        <v>24</v>
      </c>
      <c r="G173" s="117">
        <v>0.53941120607787274</v>
      </c>
      <c r="H173" s="117">
        <v>0.29439696106362773</v>
      </c>
      <c r="I173" s="117">
        <v>0.14624881291547959</v>
      </c>
      <c r="J173" s="27">
        <v>1.9943019943019943E-2</v>
      </c>
      <c r="K173" s="117">
        <v>0.83380816714150052</v>
      </c>
      <c r="L173" s="27">
        <v>-0.13404605263157898</v>
      </c>
      <c r="M173" s="27">
        <v>-0.21064467766116945</v>
      </c>
      <c r="O173" s="105" t="s">
        <v>1331</v>
      </c>
      <c r="P173" s="105" t="s">
        <v>304</v>
      </c>
      <c r="Q173" s="105" t="s">
        <v>1029</v>
      </c>
      <c r="R173" s="105" t="s">
        <v>1030</v>
      </c>
      <c r="S173" s="105" t="s">
        <v>1107</v>
      </c>
      <c r="T173" s="105" t="s">
        <v>24</v>
      </c>
      <c r="U173" s="117">
        <v>0.53941120607787274</v>
      </c>
      <c r="V173" s="117">
        <v>0.29439696106362773</v>
      </c>
      <c r="W173" s="117">
        <v>0.14624881291547959</v>
      </c>
      <c r="X173" s="27">
        <v>1.9943019943019943E-2</v>
      </c>
      <c r="Y173" s="117">
        <v>0.83380816714150052</v>
      </c>
      <c r="Z173" s="27">
        <v>-0.13404605263157898</v>
      </c>
      <c r="AA173" s="27">
        <v>-0.21064467766116945</v>
      </c>
    </row>
    <row r="174" spans="1:27" x14ac:dyDescent="0.25">
      <c r="A174" s="105" t="s">
        <v>1331</v>
      </c>
      <c r="B174" s="105" t="s">
        <v>304</v>
      </c>
      <c r="C174" s="105" t="s">
        <v>666</v>
      </c>
      <c r="D174" s="105" t="s">
        <v>1132</v>
      </c>
      <c r="E174" s="105" t="s">
        <v>672</v>
      </c>
      <c r="F174" s="105" t="s">
        <v>1214</v>
      </c>
      <c r="G174" s="117">
        <v>0.30843373493975906</v>
      </c>
      <c r="H174" s="117">
        <v>0.12530120481927712</v>
      </c>
      <c r="I174" s="117">
        <v>0.53253012048192772</v>
      </c>
      <c r="J174" s="27">
        <v>3.3734939759036145E-2</v>
      </c>
      <c r="K174" s="117">
        <v>0.43373493975903621</v>
      </c>
      <c r="L174" s="27">
        <v>-0.16498993963782693</v>
      </c>
      <c r="M174" s="27">
        <v>-0.28076256499133445</v>
      </c>
      <c r="O174" s="105" t="s">
        <v>1331</v>
      </c>
      <c r="P174" s="105" t="s">
        <v>304</v>
      </c>
      <c r="Q174" s="105" t="s">
        <v>666</v>
      </c>
      <c r="R174" s="105" t="s">
        <v>1132</v>
      </c>
      <c r="S174" s="105" t="s">
        <v>672</v>
      </c>
      <c r="T174" s="105" t="s">
        <v>1214</v>
      </c>
      <c r="U174" s="117">
        <v>0.30843373493975906</v>
      </c>
      <c r="V174" s="117">
        <v>0.12530120481927712</v>
      </c>
      <c r="W174" s="117">
        <v>0.53253012048192772</v>
      </c>
      <c r="X174" s="27">
        <v>3.3734939759036145E-2</v>
      </c>
      <c r="Y174" s="117">
        <v>0.43373493975903621</v>
      </c>
      <c r="Z174" s="27">
        <v>-0.16498993963782693</v>
      </c>
      <c r="AA174" s="27">
        <v>-0.28076256499133445</v>
      </c>
    </row>
    <row r="175" spans="1:27" x14ac:dyDescent="0.25">
      <c r="A175" s="105" t="s">
        <v>1331</v>
      </c>
      <c r="B175" s="105" t="s">
        <v>304</v>
      </c>
      <c r="C175" s="105" t="s">
        <v>712</v>
      </c>
      <c r="D175" s="105" t="s">
        <v>1147</v>
      </c>
      <c r="E175" s="105" t="s">
        <v>733</v>
      </c>
      <c r="F175" s="105" t="s">
        <v>1303</v>
      </c>
      <c r="G175" s="117">
        <v>0.35907335907335908</v>
      </c>
      <c r="H175" s="117">
        <v>8.8803088803088806E-2</v>
      </c>
      <c r="I175" s="117">
        <v>0.54054054054054057</v>
      </c>
      <c r="J175" s="27">
        <v>1.1583011583011582E-2</v>
      </c>
      <c r="K175" s="117">
        <v>0.44787644787644787</v>
      </c>
      <c r="L175" s="27">
        <v>-0.16720257234726688</v>
      </c>
      <c r="M175" s="27">
        <v>-0.19314641744548289</v>
      </c>
      <c r="O175" s="105" t="s">
        <v>1331</v>
      </c>
      <c r="P175" s="105" t="s">
        <v>304</v>
      </c>
      <c r="Q175" s="105" t="s">
        <v>712</v>
      </c>
      <c r="R175" s="105" t="s">
        <v>1147</v>
      </c>
      <c r="S175" s="105" t="s">
        <v>733</v>
      </c>
      <c r="T175" s="105" t="s">
        <v>1303</v>
      </c>
      <c r="U175" s="117">
        <v>0.35907335907335908</v>
      </c>
      <c r="V175" s="117">
        <v>8.8803088803088806E-2</v>
      </c>
      <c r="W175" s="117">
        <v>0.54054054054054057</v>
      </c>
      <c r="X175" s="27">
        <v>1.1583011583011582E-2</v>
      </c>
      <c r="Y175" s="117">
        <v>0.44787644787644787</v>
      </c>
      <c r="Z175" s="27">
        <v>-0.16720257234726688</v>
      </c>
      <c r="AA175" s="27">
        <v>-0.19314641744548289</v>
      </c>
    </row>
    <row r="176" spans="1:27" x14ac:dyDescent="0.25">
      <c r="A176" s="105" t="s">
        <v>1331</v>
      </c>
      <c r="B176" s="105" t="s">
        <v>304</v>
      </c>
      <c r="C176" s="105" t="s">
        <v>617</v>
      </c>
      <c r="D176" s="105" t="s">
        <v>1135</v>
      </c>
      <c r="E176" s="105" t="s">
        <v>629</v>
      </c>
      <c r="F176" s="105" t="s">
        <v>425</v>
      </c>
      <c r="G176" s="117">
        <v>0.37661406025824962</v>
      </c>
      <c r="H176" s="117">
        <v>0.13701578192252512</v>
      </c>
      <c r="I176" s="117">
        <v>0.4648493543758967</v>
      </c>
      <c r="J176" s="27">
        <v>2.1520803443328552E-2</v>
      </c>
      <c r="K176" s="117">
        <v>0.51362984218077479</v>
      </c>
      <c r="L176" s="27">
        <v>-0.17319098457888493</v>
      </c>
      <c r="M176" s="27">
        <v>-0.22079373951928449</v>
      </c>
      <c r="O176" s="105" t="s">
        <v>1331</v>
      </c>
      <c r="P176" s="105" t="s">
        <v>304</v>
      </c>
      <c r="Q176" s="105" t="s">
        <v>617</v>
      </c>
      <c r="R176" s="105" t="s">
        <v>1135</v>
      </c>
      <c r="S176" s="105" t="s">
        <v>629</v>
      </c>
      <c r="T176" s="105" t="s">
        <v>425</v>
      </c>
      <c r="U176" s="117">
        <v>0.37661406025824962</v>
      </c>
      <c r="V176" s="117">
        <v>0.13701578192252512</v>
      </c>
      <c r="W176" s="117">
        <v>0.4648493543758967</v>
      </c>
      <c r="X176" s="27">
        <v>2.1520803443328552E-2</v>
      </c>
      <c r="Y176" s="117">
        <v>0.51362984218077479</v>
      </c>
      <c r="Z176" s="27">
        <v>-0.17319098457888493</v>
      </c>
      <c r="AA176" s="27">
        <v>-0.22079373951928449</v>
      </c>
    </row>
    <row r="177" spans="1:27" x14ac:dyDescent="0.25">
      <c r="A177" s="105" t="s">
        <v>1331</v>
      </c>
      <c r="B177" s="105" t="s">
        <v>304</v>
      </c>
      <c r="C177" s="105" t="s">
        <v>1029</v>
      </c>
      <c r="D177" s="105" t="s">
        <v>1030</v>
      </c>
      <c r="E177" s="105" t="s">
        <v>1122</v>
      </c>
      <c r="F177" s="105" t="s">
        <v>1269</v>
      </c>
      <c r="G177" s="117">
        <v>0.51567944250871078</v>
      </c>
      <c r="H177" s="117">
        <v>0.29616724738675959</v>
      </c>
      <c r="I177" s="117">
        <v>0.18815331010452963</v>
      </c>
      <c r="J177" s="27">
        <v>0</v>
      </c>
      <c r="K177" s="117">
        <v>0.81184668989547037</v>
      </c>
      <c r="L177" s="27">
        <v>-0.1834992887624467</v>
      </c>
      <c r="M177" s="27">
        <v>-0.26972010178117045</v>
      </c>
      <c r="O177" s="105" t="s">
        <v>1331</v>
      </c>
      <c r="P177" s="105" t="s">
        <v>304</v>
      </c>
      <c r="Q177" s="105" t="s">
        <v>1029</v>
      </c>
      <c r="R177" s="105" t="s">
        <v>1030</v>
      </c>
      <c r="S177" s="105" t="s">
        <v>1122</v>
      </c>
      <c r="T177" s="105" t="s">
        <v>1269</v>
      </c>
      <c r="U177" s="117">
        <v>0.51567944250871078</v>
      </c>
      <c r="V177" s="117">
        <v>0.29616724738675959</v>
      </c>
      <c r="W177" s="117">
        <v>0.18815331010452963</v>
      </c>
      <c r="X177" s="27">
        <v>0</v>
      </c>
      <c r="Y177" s="117">
        <v>0.81184668989547037</v>
      </c>
      <c r="Z177" s="27">
        <v>-0.1834992887624467</v>
      </c>
      <c r="AA177" s="27">
        <v>-0.26972010178117045</v>
      </c>
    </row>
    <row r="178" spans="1:27" x14ac:dyDescent="0.25">
      <c r="A178" s="105" t="s">
        <v>1331</v>
      </c>
      <c r="B178" s="105" t="s">
        <v>304</v>
      </c>
      <c r="C178" s="105" t="s">
        <v>481</v>
      </c>
      <c r="D178" s="105" t="s">
        <v>482</v>
      </c>
      <c r="E178" s="105" t="s">
        <v>490</v>
      </c>
      <c r="F178" s="105" t="s">
        <v>1165</v>
      </c>
      <c r="G178" s="117">
        <v>0.4408783783783784</v>
      </c>
      <c r="H178" s="117">
        <v>0.13006756756756757</v>
      </c>
      <c r="I178" s="117">
        <v>0.42905405405405406</v>
      </c>
      <c r="J178" s="27">
        <v>0</v>
      </c>
      <c r="K178" s="117">
        <v>0.57094594594594594</v>
      </c>
      <c r="L178" s="27">
        <v>-0.18457300275482091</v>
      </c>
      <c r="M178" s="27">
        <v>-0.23514211886304914</v>
      </c>
      <c r="O178" s="105" t="s">
        <v>1331</v>
      </c>
      <c r="P178" s="105" t="s">
        <v>304</v>
      </c>
      <c r="Q178" s="105" t="s">
        <v>481</v>
      </c>
      <c r="R178" s="105" t="s">
        <v>482</v>
      </c>
      <c r="S178" s="105" t="s">
        <v>490</v>
      </c>
      <c r="T178" s="105" t="s">
        <v>1165</v>
      </c>
      <c r="U178" s="117">
        <v>0.4408783783783784</v>
      </c>
      <c r="V178" s="117">
        <v>0.13006756756756757</v>
      </c>
      <c r="W178" s="117">
        <v>0.42905405405405406</v>
      </c>
      <c r="X178" s="27">
        <v>0</v>
      </c>
      <c r="Y178" s="117">
        <v>0.57094594594594594</v>
      </c>
      <c r="Z178" s="27">
        <v>-0.18457300275482091</v>
      </c>
      <c r="AA178" s="27">
        <v>-0.23514211886304914</v>
      </c>
    </row>
    <row r="179" spans="1:27" x14ac:dyDescent="0.25">
      <c r="A179" s="105" t="s">
        <v>1331</v>
      </c>
      <c r="B179" s="105" t="s">
        <v>304</v>
      </c>
      <c r="C179" s="105" t="s">
        <v>666</v>
      </c>
      <c r="D179" s="105" t="s">
        <v>1132</v>
      </c>
      <c r="E179" s="105" t="s">
        <v>678</v>
      </c>
      <c r="F179" s="105" t="s">
        <v>1171</v>
      </c>
      <c r="G179" s="117">
        <v>0.3645320197044335</v>
      </c>
      <c r="H179" s="117">
        <v>0.11658456486042693</v>
      </c>
      <c r="I179" s="117">
        <v>0.48604269293924468</v>
      </c>
      <c r="J179" s="27">
        <v>3.2840722495894911E-2</v>
      </c>
      <c r="K179" s="117">
        <v>0.48111658456486039</v>
      </c>
      <c r="L179" s="27">
        <v>-0.1986842105263158</v>
      </c>
      <c r="M179" s="27">
        <v>-0.29757785467128028</v>
      </c>
      <c r="O179" s="105" t="s">
        <v>1331</v>
      </c>
      <c r="P179" s="105" t="s">
        <v>304</v>
      </c>
      <c r="Q179" s="105" t="s">
        <v>666</v>
      </c>
      <c r="R179" s="105" t="s">
        <v>1132</v>
      </c>
      <c r="S179" s="105" t="s">
        <v>678</v>
      </c>
      <c r="T179" s="105" t="s">
        <v>1171</v>
      </c>
      <c r="U179" s="117">
        <v>0.3645320197044335</v>
      </c>
      <c r="V179" s="117">
        <v>0.11658456486042693</v>
      </c>
      <c r="W179" s="117">
        <v>0.48604269293924468</v>
      </c>
      <c r="X179" s="27">
        <v>3.2840722495894911E-2</v>
      </c>
      <c r="Y179" s="117">
        <v>0.48111658456486039</v>
      </c>
      <c r="Z179" s="27">
        <v>-0.1986842105263158</v>
      </c>
      <c r="AA179" s="27">
        <v>-0.29757785467128028</v>
      </c>
    </row>
    <row r="180" spans="1:27" x14ac:dyDescent="0.25">
      <c r="A180" s="105" t="s">
        <v>1331</v>
      </c>
      <c r="B180" s="105" t="s">
        <v>304</v>
      </c>
      <c r="C180" s="105" t="s">
        <v>1029</v>
      </c>
      <c r="D180" s="105" t="s">
        <v>1030</v>
      </c>
      <c r="E180" s="105" t="s">
        <v>1035</v>
      </c>
      <c r="F180" s="105" t="s">
        <v>1226</v>
      </c>
      <c r="G180" s="117">
        <v>0.32040472175379425</v>
      </c>
      <c r="H180" s="117">
        <v>0.18043844856661045</v>
      </c>
      <c r="I180" s="117">
        <v>0.49915682967959529</v>
      </c>
      <c r="J180" s="27">
        <v>0</v>
      </c>
      <c r="K180" s="117">
        <v>0.50084317032040471</v>
      </c>
      <c r="L180" s="27">
        <v>-0.22076215505913277</v>
      </c>
      <c r="M180" s="27">
        <v>-0.23680823680823682</v>
      </c>
      <c r="O180" s="105" t="s">
        <v>1331</v>
      </c>
      <c r="P180" s="105" t="s">
        <v>304</v>
      </c>
      <c r="Q180" s="105" t="s">
        <v>1029</v>
      </c>
      <c r="R180" s="105" t="s">
        <v>1030</v>
      </c>
      <c r="S180" s="105" t="s">
        <v>1035</v>
      </c>
      <c r="T180" s="105" t="s">
        <v>1226</v>
      </c>
      <c r="U180" s="117">
        <v>0.32040472175379425</v>
      </c>
      <c r="V180" s="117">
        <v>0.18043844856661045</v>
      </c>
      <c r="W180" s="117">
        <v>0.49915682967959529</v>
      </c>
      <c r="X180" s="27">
        <v>0</v>
      </c>
      <c r="Y180" s="117">
        <v>0.50084317032040471</v>
      </c>
      <c r="Z180" s="27">
        <v>-0.22076215505913277</v>
      </c>
      <c r="AA180" s="27">
        <v>-0.23680823680823682</v>
      </c>
    </row>
    <row r="181" spans="1:27" x14ac:dyDescent="0.25">
      <c r="A181" s="105" t="s">
        <v>1331</v>
      </c>
      <c r="B181" s="105" t="s">
        <v>304</v>
      </c>
      <c r="C181" s="105" t="s">
        <v>1029</v>
      </c>
      <c r="D181" s="105" t="s">
        <v>1030</v>
      </c>
      <c r="E181" s="105" t="s">
        <v>1059</v>
      </c>
      <c r="F181" s="105" t="s">
        <v>13</v>
      </c>
      <c r="G181" s="117">
        <v>0.34878819810326661</v>
      </c>
      <c r="H181" s="117">
        <v>0.28029504741833511</v>
      </c>
      <c r="I181" s="117">
        <v>0.32876712328767121</v>
      </c>
      <c r="J181" s="27">
        <v>4.214963119072708E-2</v>
      </c>
      <c r="K181" s="117">
        <v>0.62908324552160177</v>
      </c>
      <c r="L181" s="27">
        <v>-0.23095623987034031</v>
      </c>
      <c r="M181" s="27">
        <v>-0.27112135176651309</v>
      </c>
      <c r="O181" s="105" t="s">
        <v>1331</v>
      </c>
      <c r="P181" s="105" t="s">
        <v>304</v>
      </c>
      <c r="Q181" s="105" t="s">
        <v>1029</v>
      </c>
      <c r="R181" s="105" t="s">
        <v>1030</v>
      </c>
      <c r="S181" s="105" t="s">
        <v>1059</v>
      </c>
      <c r="T181" s="105" t="s">
        <v>13</v>
      </c>
      <c r="U181" s="117">
        <v>0.34878819810326661</v>
      </c>
      <c r="V181" s="117">
        <v>0.28029504741833511</v>
      </c>
      <c r="W181" s="117">
        <v>0.32876712328767121</v>
      </c>
      <c r="X181" s="27">
        <v>4.214963119072708E-2</v>
      </c>
      <c r="Y181" s="117">
        <v>0.62908324552160177</v>
      </c>
      <c r="Z181" s="27">
        <v>-0.23095623987034031</v>
      </c>
      <c r="AA181" s="27">
        <v>-0.27112135176651309</v>
      </c>
    </row>
    <row r="182" spans="1:27" x14ac:dyDescent="0.25">
      <c r="A182" s="105" t="s">
        <v>1331</v>
      </c>
      <c r="B182" s="105" t="s">
        <v>304</v>
      </c>
      <c r="C182" s="105" t="s">
        <v>712</v>
      </c>
      <c r="D182" s="105" t="s">
        <v>1147</v>
      </c>
      <c r="E182" s="105" t="s">
        <v>715</v>
      </c>
      <c r="F182" s="105" t="s">
        <v>1259</v>
      </c>
      <c r="G182" s="117">
        <v>0.21461187214611871</v>
      </c>
      <c r="H182" s="117">
        <v>8.6757990867579904E-2</v>
      </c>
      <c r="I182" s="117">
        <v>0.69406392694063923</v>
      </c>
      <c r="J182" s="27">
        <v>4.5662100456621002E-3</v>
      </c>
      <c r="K182" s="117">
        <v>0.30136986301369861</v>
      </c>
      <c r="L182" s="27">
        <v>-0.27483443708609268</v>
      </c>
      <c r="M182" s="27">
        <v>-0.36151603498542273</v>
      </c>
      <c r="O182" s="105" t="s">
        <v>1331</v>
      </c>
      <c r="P182" s="105" t="s">
        <v>304</v>
      </c>
      <c r="Q182" s="105" t="s">
        <v>712</v>
      </c>
      <c r="R182" s="105" t="s">
        <v>1147</v>
      </c>
      <c r="S182" s="105" t="s">
        <v>715</v>
      </c>
      <c r="T182" s="105" t="s">
        <v>1259</v>
      </c>
      <c r="U182" s="117">
        <v>0.21461187214611871</v>
      </c>
      <c r="V182" s="117">
        <v>8.6757990867579904E-2</v>
      </c>
      <c r="W182" s="117">
        <v>0.69406392694063923</v>
      </c>
      <c r="X182" s="27">
        <v>4.5662100456621002E-3</v>
      </c>
      <c r="Y182" s="117">
        <v>0.30136986301369861</v>
      </c>
      <c r="Z182" s="27">
        <v>-0.27483443708609268</v>
      </c>
      <c r="AA182" s="27">
        <v>-0.36151603498542273</v>
      </c>
    </row>
    <row r="183" spans="1:27" x14ac:dyDescent="0.25">
      <c r="A183" s="105" t="s">
        <v>1331</v>
      </c>
      <c r="B183" s="105" t="s">
        <v>304</v>
      </c>
      <c r="C183" s="105" t="s">
        <v>591</v>
      </c>
      <c r="D183" s="105" t="s">
        <v>1157</v>
      </c>
      <c r="E183" s="105" t="s">
        <v>606</v>
      </c>
      <c r="F183" s="105" t="s">
        <v>1306</v>
      </c>
      <c r="G183" s="117">
        <v>0.28086419753086422</v>
      </c>
      <c r="H183" s="117">
        <v>0.1111111111111111</v>
      </c>
      <c r="I183" s="117">
        <v>0.59567901234567899</v>
      </c>
      <c r="J183" s="27">
        <v>1.2345679012345678E-2</v>
      </c>
      <c r="K183" s="117">
        <v>0.39197530864197533</v>
      </c>
      <c r="L183" s="27">
        <v>-0.31501057082452433</v>
      </c>
      <c r="M183" s="27">
        <v>-0.36964980544747084</v>
      </c>
      <c r="O183" s="105" t="s">
        <v>1331</v>
      </c>
      <c r="P183" s="105" t="s">
        <v>304</v>
      </c>
      <c r="Q183" s="105" t="s">
        <v>591</v>
      </c>
      <c r="R183" s="105" t="s">
        <v>1157</v>
      </c>
      <c r="S183" s="105" t="s">
        <v>606</v>
      </c>
      <c r="T183" s="105" t="s">
        <v>1306</v>
      </c>
      <c r="U183" s="117">
        <v>0.28086419753086422</v>
      </c>
      <c r="V183" s="117">
        <v>0.1111111111111111</v>
      </c>
      <c r="W183" s="117">
        <v>0.59567901234567899</v>
      </c>
      <c r="X183" s="27">
        <v>1.2345679012345678E-2</v>
      </c>
      <c r="Y183" s="117">
        <v>0.39197530864197533</v>
      </c>
      <c r="Z183" s="27">
        <v>-0.31501057082452433</v>
      </c>
      <c r="AA183" s="27">
        <v>-0.36964980544747084</v>
      </c>
    </row>
    <row r="184" spans="1:27" x14ac:dyDescent="0.25">
      <c r="A184" s="105" t="s">
        <v>1331</v>
      </c>
      <c r="B184" s="105" t="s">
        <v>304</v>
      </c>
      <c r="C184" s="105" t="s">
        <v>666</v>
      </c>
      <c r="D184" s="105" t="s">
        <v>1132</v>
      </c>
      <c r="E184" s="105" t="s">
        <v>675</v>
      </c>
      <c r="F184" s="105" t="s">
        <v>369</v>
      </c>
      <c r="G184" s="117">
        <v>0.36744186046511629</v>
      </c>
      <c r="H184" s="117">
        <v>0.1558139534883721</v>
      </c>
      <c r="I184" s="117">
        <v>0.47209302325581393</v>
      </c>
      <c r="J184" s="27">
        <v>4.6511627906976744E-3</v>
      </c>
      <c r="K184" s="117">
        <v>0.52325581395348841</v>
      </c>
      <c r="L184" s="27">
        <v>-0.34749620637329282</v>
      </c>
      <c r="M184" s="27">
        <v>-0.40689655172413797</v>
      </c>
      <c r="O184" s="105" t="s">
        <v>1331</v>
      </c>
      <c r="P184" s="105" t="s">
        <v>304</v>
      </c>
      <c r="Q184" s="105" t="s">
        <v>666</v>
      </c>
      <c r="R184" s="105" t="s">
        <v>1132</v>
      </c>
      <c r="S184" s="105" t="s">
        <v>675</v>
      </c>
      <c r="T184" s="105" t="s">
        <v>369</v>
      </c>
      <c r="U184" s="117">
        <v>0.36744186046511629</v>
      </c>
      <c r="V184" s="117">
        <v>0.1558139534883721</v>
      </c>
      <c r="W184" s="117">
        <v>0.47209302325581393</v>
      </c>
      <c r="X184" s="27">
        <v>4.6511627906976744E-3</v>
      </c>
      <c r="Y184" s="117">
        <v>0.52325581395348841</v>
      </c>
      <c r="Z184" s="27">
        <v>-0.34749620637329282</v>
      </c>
      <c r="AA184" s="27">
        <v>-0.40689655172413797</v>
      </c>
    </row>
    <row r="185" spans="1:27" x14ac:dyDescent="0.25">
      <c r="A185" s="105" t="s">
        <v>1331</v>
      </c>
      <c r="B185" s="105" t="s">
        <v>304</v>
      </c>
      <c r="C185" s="105" t="s">
        <v>666</v>
      </c>
      <c r="D185" s="105" t="s">
        <v>1132</v>
      </c>
      <c r="E185" s="105" t="s">
        <v>681</v>
      </c>
      <c r="F185" s="105" t="s">
        <v>1204</v>
      </c>
      <c r="G185" s="117">
        <v>0.28034682080924855</v>
      </c>
      <c r="H185" s="117">
        <v>8.6705202312138727E-2</v>
      </c>
      <c r="I185" s="117">
        <v>0.63294797687861271</v>
      </c>
      <c r="J185" s="27">
        <v>0</v>
      </c>
      <c r="K185" s="117">
        <v>0.36705202312138729</v>
      </c>
      <c r="L185" s="27">
        <v>-0.36745886654478976</v>
      </c>
      <c r="M185" s="27">
        <v>-0.42904290429042902</v>
      </c>
      <c r="O185" s="105" t="s">
        <v>1331</v>
      </c>
      <c r="P185" s="105" t="s">
        <v>304</v>
      </c>
      <c r="Q185" s="105" t="s">
        <v>666</v>
      </c>
      <c r="R185" s="105" t="s">
        <v>1132</v>
      </c>
      <c r="S185" s="105" t="s">
        <v>681</v>
      </c>
      <c r="T185" s="105" t="s">
        <v>1204</v>
      </c>
      <c r="U185" s="117">
        <v>0.28034682080924855</v>
      </c>
      <c r="V185" s="117">
        <v>8.6705202312138727E-2</v>
      </c>
      <c r="W185" s="117">
        <v>0.63294797687861271</v>
      </c>
      <c r="X185" s="27">
        <v>0</v>
      </c>
      <c r="Y185" s="117">
        <v>0.36705202312138729</v>
      </c>
      <c r="Z185" s="27">
        <v>-0.36745886654478976</v>
      </c>
      <c r="AA185" s="27">
        <v>-0.42904290429042902</v>
      </c>
    </row>
    <row r="186" spans="1:27" x14ac:dyDescent="0.25">
      <c r="A186" s="105" t="s">
        <v>1331</v>
      </c>
      <c r="B186" s="105" t="s">
        <v>304</v>
      </c>
      <c r="C186" s="105" t="s">
        <v>893</v>
      </c>
      <c r="D186" s="105" t="s">
        <v>1209</v>
      </c>
      <c r="E186" s="105" t="s">
        <v>896</v>
      </c>
      <c r="F186" s="105" t="s">
        <v>1252</v>
      </c>
      <c r="G186" s="117">
        <v>0.36791758646063283</v>
      </c>
      <c r="H186" s="117">
        <v>9.860191317144959E-2</v>
      </c>
      <c r="I186" s="117">
        <v>0.51140544518027964</v>
      </c>
      <c r="J186" s="27">
        <v>2.2075055187637971E-2</v>
      </c>
      <c r="K186" s="117">
        <v>0.46651949963208239</v>
      </c>
      <c r="L186" s="27">
        <v>-0.42682412484183885</v>
      </c>
      <c r="M186" s="27">
        <v>-0.4546548956661316</v>
      </c>
      <c r="O186" s="105" t="s">
        <v>1331</v>
      </c>
      <c r="P186" s="105" t="s">
        <v>304</v>
      </c>
      <c r="Q186" s="105" t="s">
        <v>893</v>
      </c>
      <c r="R186" s="105" t="s">
        <v>1209</v>
      </c>
      <c r="S186" s="105" t="s">
        <v>896</v>
      </c>
      <c r="T186" s="105" t="s">
        <v>1252</v>
      </c>
      <c r="U186" s="117">
        <v>0.36791758646063283</v>
      </c>
      <c r="V186" s="117">
        <v>9.860191317144959E-2</v>
      </c>
      <c r="W186" s="117">
        <v>0.51140544518027964</v>
      </c>
      <c r="X186" s="27">
        <v>2.2075055187637971E-2</v>
      </c>
      <c r="Y186" s="117">
        <v>0.46651949963208239</v>
      </c>
      <c r="Z186" s="27">
        <v>-0.42682412484183885</v>
      </c>
      <c r="AA186" s="27">
        <v>-0.4546548956661316</v>
      </c>
    </row>
    <row r="187" spans="1:27" x14ac:dyDescent="0.25">
      <c r="A187" s="105" t="s">
        <v>1331</v>
      </c>
      <c r="B187" s="105" t="s">
        <v>304</v>
      </c>
      <c r="C187" s="105" t="s">
        <v>1029</v>
      </c>
      <c r="D187" s="105" t="s">
        <v>1030</v>
      </c>
      <c r="E187" s="105" t="s">
        <v>1098</v>
      </c>
      <c r="F187" s="105" t="s">
        <v>7</v>
      </c>
      <c r="G187" s="117">
        <v>0.28608923884514437</v>
      </c>
      <c r="H187" s="117">
        <v>0.41601049868766404</v>
      </c>
      <c r="I187" s="117">
        <v>0.29396325459317585</v>
      </c>
      <c r="J187" s="27">
        <v>3.937007874015748E-3</v>
      </c>
      <c r="K187" s="117">
        <v>0.70209973753280841</v>
      </c>
      <c r="L187" s="27">
        <v>-0.51588310038119434</v>
      </c>
      <c r="M187" s="27">
        <v>-0.53874092009685226</v>
      </c>
      <c r="O187" s="105" t="s">
        <v>1331</v>
      </c>
      <c r="P187" s="105" t="s">
        <v>304</v>
      </c>
      <c r="Q187" s="105" t="s">
        <v>1029</v>
      </c>
      <c r="R187" s="105" t="s">
        <v>1030</v>
      </c>
      <c r="S187" s="105" t="s">
        <v>1098</v>
      </c>
      <c r="T187" s="105" t="s">
        <v>7</v>
      </c>
      <c r="U187" s="117">
        <v>0.28608923884514437</v>
      </c>
      <c r="V187" s="117">
        <v>0.41601049868766404</v>
      </c>
      <c r="W187" s="117">
        <v>0.29396325459317585</v>
      </c>
      <c r="X187" s="27">
        <v>3.937007874015748E-3</v>
      </c>
      <c r="Y187" s="117">
        <v>0.70209973753280841</v>
      </c>
      <c r="Z187" s="27">
        <v>-0.51588310038119434</v>
      </c>
      <c r="AA187" s="27">
        <v>-0.53874092009685226</v>
      </c>
    </row>
    <row r="188" spans="1:27" x14ac:dyDescent="0.25">
      <c r="A188" s="105" t="s">
        <v>1331</v>
      </c>
      <c r="B188" s="105" t="s">
        <v>304</v>
      </c>
      <c r="C188" s="105" t="s">
        <v>712</v>
      </c>
      <c r="D188" s="105" t="s">
        <v>1147</v>
      </c>
      <c r="E188" s="105" t="s">
        <v>739</v>
      </c>
      <c r="F188" s="105" t="s">
        <v>1149</v>
      </c>
      <c r="G188" s="117">
        <v>0.2857142857142857</v>
      </c>
      <c r="H188" s="117">
        <v>0.11607142857142858</v>
      </c>
      <c r="I188" s="117">
        <v>0.5892857142857143</v>
      </c>
      <c r="J188" s="27">
        <v>8.9285714285714281E-3</v>
      </c>
      <c r="K188" s="117">
        <v>0.4017857142857143</v>
      </c>
      <c r="L188" s="27">
        <v>-0.63754045307443363</v>
      </c>
      <c r="M188" s="27">
        <v>-0.6696165191740413</v>
      </c>
      <c r="O188" s="105" t="s">
        <v>1331</v>
      </c>
      <c r="P188" s="105" t="s">
        <v>304</v>
      </c>
      <c r="Q188" s="105" t="s">
        <v>712</v>
      </c>
      <c r="R188" s="105" t="s">
        <v>1147</v>
      </c>
      <c r="S188" s="105" t="s">
        <v>739</v>
      </c>
      <c r="T188" s="105" t="s">
        <v>1149</v>
      </c>
      <c r="U188" s="117">
        <v>0.2857142857142857</v>
      </c>
      <c r="V188" s="117">
        <v>0.11607142857142858</v>
      </c>
      <c r="W188" s="117">
        <v>0.5892857142857143</v>
      </c>
      <c r="X188" s="27">
        <v>8.9285714285714281E-3</v>
      </c>
      <c r="Y188" s="117">
        <v>0.4017857142857143</v>
      </c>
      <c r="Z188" s="27">
        <v>-0.63754045307443363</v>
      </c>
      <c r="AA188" s="27">
        <v>-0.6696165191740413</v>
      </c>
    </row>
    <row r="189" spans="1:27" x14ac:dyDescent="0.25">
      <c r="A189" s="105" t="s">
        <v>1331</v>
      </c>
      <c r="B189" s="105" t="s">
        <v>304</v>
      </c>
      <c r="C189" s="105" t="s">
        <v>617</v>
      </c>
      <c r="D189" s="105" t="s">
        <v>1135</v>
      </c>
      <c r="E189" s="105" t="s">
        <v>626</v>
      </c>
      <c r="F189" s="105" t="s">
        <v>311</v>
      </c>
      <c r="G189" s="117">
        <v>0.94444444444444442</v>
      </c>
      <c r="H189" s="117">
        <v>1.5873015873015872E-2</v>
      </c>
      <c r="I189" s="117">
        <v>1.5873015873015872E-2</v>
      </c>
      <c r="J189" s="27">
        <v>2.3809523809523808E-2</v>
      </c>
      <c r="K189" s="117">
        <v>0.96031746031746024</v>
      </c>
      <c r="L189" s="27">
        <v>-0.84308841843088422</v>
      </c>
      <c r="M189" s="27">
        <v>-0.84727272727272729</v>
      </c>
      <c r="O189" s="105" t="s">
        <v>1331</v>
      </c>
      <c r="P189" s="105" t="s">
        <v>304</v>
      </c>
      <c r="Q189" s="105" t="s">
        <v>617</v>
      </c>
      <c r="R189" s="105" t="s">
        <v>1135</v>
      </c>
      <c r="S189" s="105" t="s">
        <v>626</v>
      </c>
      <c r="T189" s="105" t="s">
        <v>311</v>
      </c>
      <c r="U189" s="117">
        <v>0.94444444444444442</v>
      </c>
      <c r="V189" s="117">
        <v>1.5873015873015872E-2</v>
      </c>
      <c r="W189" s="117">
        <v>1.5873015873015872E-2</v>
      </c>
      <c r="X189" s="27">
        <v>2.3809523809523808E-2</v>
      </c>
      <c r="Y189" s="117">
        <v>0.96031746031746024</v>
      </c>
      <c r="Z189" s="27">
        <v>-0.84308841843088422</v>
      </c>
      <c r="AA189" s="27">
        <v>-0.84727272727272729</v>
      </c>
    </row>
    <row r="190" spans="1:27" x14ac:dyDescent="0.25">
      <c r="A190" s="105" t="s">
        <v>1331</v>
      </c>
      <c r="B190" s="105" t="s">
        <v>304</v>
      </c>
      <c r="C190" s="105" t="s">
        <v>666</v>
      </c>
      <c r="D190" s="105" t="s">
        <v>1132</v>
      </c>
      <c r="E190" s="105" t="s">
        <v>664</v>
      </c>
      <c r="F190" s="105" t="s">
        <v>1185</v>
      </c>
      <c r="G190" s="117">
        <v>0.38219895287958117</v>
      </c>
      <c r="H190" s="117">
        <v>0.10471204188481675</v>
      </c>
      <c r="I190" s="117">
        <v>0.51308900523560208</v>
      </c>
      <c r="J190" s="27">
        <v>0</v>
      </c>
      <c r="K190" s="117">
        <v>0.48691099476439792</v>
      </c>
      <c r="L190" s="27">
        <v>-0.86809392265193375</v>
      </c>
      <c r="M190" s="27">
        <v>-0.87516339869281046</v>
      </c>
      <c r="O190" s="105" t="s">
        <v>1331</v>
      </c>
      <c r="P190" s="105" t="s">
        <v>304</v>
      </c>
      <c r="Q190" s="105" t="s">
        <v>666</v>
      </c>
      <c r="R190" s="105" t="s">
        <v>1132</v>
      </c>
      <c r="S190" s="105" t="s">
        <v>664</v>
      </c>
      <c r="T190" s="105" t="s">
        <v>1185</v>
      </c>
      <c r="U190" s="117">
        <v>0.38219895287958117</v>
      </c>
      <c r="V190" s="117">
        <v>0.10471204188481675</v>
      </c>
      <c r="W190" s="117">
        <v>0.51308900523560208</v>
      </c>
      <c r="X190" s="27">
        <v>0</v>
      </c>
      <c r="Y190" s="117">
        <v>0.48691099476439792</v>
      </c>
      <c r="Z190" s="27">
        <v>-0.86809392265193375</v>
      </c>
      <c r="AA190" s="27">
        <v>-0.87516339869281046</v>
      </c>
    </row>
    <row r="191" spans="1:27" x14ac:dyDescent="0.25">
      <c r="A191" s="105" t="s">
        <v>1331</v>
      </c>
      <c r="B191" s="105" t="s">
        <v>304</v>
      </c>
      <c r="C191" s="105" t="s">
        <v>930</v>
      </c>
      <c r="D191" s="105" t="s">
        <v>1169</v>
      </c>
      <c r="E191" s="105" t="s">
        <v>951</v>
      </c>
      <c r="F191" s="105" t="s">
        <v>1251</v>
      </c>
      <c r="G191" s="117">
        <v>0.8</v>
      </c>
      <c r="H191" s="117">
        <v>0</v>
      </c>
      <c r="I191" s="117">
        <v>0.2</v>
      </c>
      <c r="J191" s="27">
        <v>0</v>
      </c>
      <c r="K191" s="117">
        <v>0.8</v>
      </c>
      <c r="L191" s="27">
        <v>-0.98677248677248675</v>
      </c>
      <c r="M191" s="27">
        <v>-0.98842592592592593</v>
      </c>
      <c r="O191" s="105" t="s">
        <v>1331</v>
      </c>
      <c r="P191" s="105" t="s">
        <v>304</v>
      </c>
      <c r="Q191" s="105" t="s">
        <v>930</v>
      </c>
      <c r="R191" s="105" t="s">
        <v>1169</v>
      </c>
      <c r="S191" s="105" t="s">
        <v>951</v>
      </c>
      <c r="T191" s="105" t="s">
        <v>1251</v>
      </c>
      <c r="U191" s="117">
        <v>0.8</v>
      </c>
      <c r="V191" s="117">
        <v>0</v>
      </c>
      <c r="W191" s="117">
        <v>0.2</v>
      </c>
      <c r="X191" s="27">
        <v>0</v>
      </c>
      <c r="Y191" s="117">
        <v>0.8</v>
      </c>
      <c r="Z191" s="27">
        <v>-0.98677248677248675</v>
      </c>
      <c r="AA191" s="27">
        <v>-0.98842592592592593</v>
      </c>
    </row>
    <row r="192" spans="1:27" x14ac:dyDescent="0.25">
      <c r="A192" s="105" t="s">
        <v>1331</v>
      </c>
      <c r="B192" s="105" t="s">
        <v>304</v>
      </c>
      <c r="C192" s="105" t="s">
        <v>744</v>
      </c>
      <c r="D192" s="105" t="s">
        <v>745</v>
      </c>
      <c r="E192" s="105" t="s">
        <v>750</v>
      </c>
      <c r="F192" s="105" t="s">
        <v>1288</v>
      </c>
      <c r="G192" s="117">
        <v>0.33333333333333331</v>
      </c>
      <c r="H192" s="117">
        <v>0.16666666666666666</v>
      </c>
      <c r="I192" s="117">
        <v>0.5</v>
      </c>
      <c r="J192" s="27">
        <v>0</v>
      </c>
      <c r="K192" s="117">
        <v>0.5</v>
      </c>
      <c r="L192" s="27">
        <v>-0.99427480916030531</v>
      </c>
      <c r="M192" s="27">
        <v>-0.99473684210526314</v>
      </c>
      <c r="O192" s="105" t="s">
        <v>1331</v>
      </c>
      <c r="P192" s="105" t="s">
        <v>304</v>
      </c>
      <c r="Q192" s="105" t="s">
        <v>744</v>
      </c>
      <c r="R192" s="105" t="s">
        <v>745</v>
      </c>
      <c r="S192" s="105" t="s">
        <v>750</v>
      </c>
      <c r="T192" s="105" t="s">
        <v>1288</v>
      </c>
      <c r="U192" s="117">
        <v>0.33333333333333331</v>
      </c>
      <c r="V192" s="117">
        <v>0.16666666666666666</v>
      </c>
      <c r="W192" s="117">
        <v>0.5</v>
      </c>
      <c r="X192" s="27">
        <v>0</v>
      </c>
      <c r="Y192" s="117">
        <v>0.5</v>
      </c>
      <c r="Z192" s="27">
        <v>-0.99427480916030531</v>
      </c>
      <c r="AA192" s="27">
        <v>-0.99473684210526314</v>
      </c>
    </row>
    <row r="193" spans="1:27" x14ac:dyDescent="0.25">
      <c r="A193" s="105" t="s">
        <v>1331</v>
      </c>
      <c r="B193" s="105" t="s">
        <v>304</v>
      </c>
      <c r="C193" s="105" t="s">
        <v>744</v>
      </c>
      <c r="D193" s="105" t="s">
        <v>745</v>
      </c>
      <c r="E193" s="105" t="s">
        <v>765</v>
      </c>
      <c r="F193" s="105" t="s">
        <v>352</v>
      </c>
      <c r="G193" s="117">
        <v>1</v>
      </c>
      <c r="H193" s="117">
        <v>0</v>
      </c>
      <c r="I193" s="117">
        <v>0</v>
      </c>
      <c r="J193" s="27">
        <v>0</v>
      </c>
      <c r="K193" s="117">
        <v>1</v>
      </c>
      <c r="L193" s="27">
        <v>-0.99524564183835185</v>
      </c>
      <c r="M193" s="27">
        <v>-0.9958563535911602</v>
      </c>
      <c r="O193" s="105" t="s">
        <v>1331</v>
      </c>
      <c r="P193" s="105" t="s">
        <v>304</v>
      </c>
      <c r="Q193" s="105" t="s">
        <v>744</v>
      </c>
      <c r="R193" s="105" t="s">
        <v>745</v>
      </c>
      <c r="S193" s="105" t="s">
        <v>765</v>
      </c>
      <c r="T193" s="105" t="s">
        <v>352</v>
      </c>
      <c r="U193" s="117">
        <v>1</v>
      </c>
      <c r="V193" s="117">
        <v>0</v>
      </c>
      <c r="W193" s="117">
        <v>0</v>
      </c>
      <c r="X193" s="27">
        <v>0</v>
      </c>
      <c r="Y193" s="117">
        <v>1</v>
      </c>
      <c r="Z193" s="27">
        <v>-0.99524564183835185</v>
      </c>
      <c r="AA193" s="27">
        <v>-0.9958563535911602</v>
      </c>
    </row>
    <row r="194" spans="1:27" x14ac:dyDescent="0.25">
      <c r="A194" s="105" t="s">
        <v>1331</v>
      </c>
      <c r="B194" s="105" t="s">
        <v>304</v>
      </c>
      <c r="C194" s="105" t="s">
        <v>744</v>
      </c>
      <c r="D194" s="105" t="s">
        <v>745</v>
      </c>
      <c r="E194" s="105" t="s">
        <v>762</v>
      </c>
      <c r="F194" s="105" t="s">
        <v>1291</v>
      </c>
      <c r="G194" s="117">
        <v>0</v>
      </c>
      <c r="H194" s="117">
        <v>0</v>
      </c>
      <c r="I194" s="117">
        <v>1</v>
      </c>
      <c r="J194" s="27">
        <v>0</v>
      </c>
      <c r="K194" s="117">
        <v>0</v>
      </c>
      <c r="L194" s="27">
        <v>-0.99774266365688491</v>
      </c>
      <c r="M194" s="27">
        <v>-0.99794238683127567</v>
      </c>
      <c r="O194" s="105" t="s">
        <v>1331</v>
      </c>
      <c r="P194" s="105" t="s">
        <v>304</v>
      </c>
      <c r="Q194" s="105" t="s">
        <v>744</v>
      </c>
      <c r="R194" s="105" t="s">
        <v>745</v>
      </c>
      <c r="S194" s="105" t="s">
        <v>762</v>
      </c>
      <c r="T194" s="105" t="s">
        <v>1291</v>
      </c>
      <c r="U194" s="117">
        <v>0</v>
      </c>
      <c r="V194" s="117">
        <v>0</v>
      </c>
      <c r="W194" s="117">
        <v>1</v>
      </c>
      <c r="X194" s="27">
        <v>0</v>
      </c>
      <c r="Y194" s="117">
        <v>0</v>
      </c>
      <c r="Z194" s="27">
        <v>-0.99774266365688491</v>
      </c>
      <c r="AA194" s="27">
        <v>-0.99794238683127567</v>
      </c>
    </row>
    <row r="195" spans="1:27" x14ac:dyDescent="0.25">
      <c r="A195" s="105" t="s">
        <v>1331</v>
      </c>
      <c r="B195" s="105" t="s">
        <v>304</v>
      </c>
      <c r="C195" s="105" t="s">
        <v>930</v>
      </c>
      <c r="D195" s="105" t="s">
        <v>1169</v>
      </c>
      <c r="E195" s="105" t="s">
        <v>948</v>
      </c>
      <c r="F195" s="105" t="s">
        <v>1234</v>
      </c>
      <c r="G195" s="117">
        <v>1</v>
      </c>
      <c r="H195" s="117">
        <v>0</v>
      </c>
      <c r="I195" s="117">
        <v>0</v>
      </c>
      <c r="J195" s="27">
        <v>0</v>
      </c>
      <c r="K195" s="117">
        <v>1</v>
      </c>
      <c r="L195" s="27">
        <v>-0.99785407725321884</v>
      </c>
      <c r="M195" s="27">
        <v>-0.99801980198019802</v>
      </c>
      <c r="O195" s="105" t="s">
        <v>1331</v>
      </c>
      <c r="P195" s="105" t="s">
        <v>304</v>
      </c>
      <c r="Q195" s="105" t="s">
        <v>930</v>
      </c>
      <c r="R195" s="105" t="s">
        <v>1169</v>
      </c>
      <c r="S195" s="105" t="s">
        <v>948</v>
      </c>
      <c r="T195" s="105" t="s">
        <v>1234</v>
      </c>
      <c r="U195" s="117">
        <v>1</v>
      </c>
      <c r="V195" s="117">
        <v>0</v>
      </c>
      <c r="W195" s="117">
        <v>0</v>
      </c>
      <c r="X195" s="27">
        <v>0</v>
      </c>
      <c r="Y195" s="117">
        <v>1</v>
      </c>
      <c r="Z195" s="27">
        <v>-0.99785407725321884</v>
      </c>
      <c r="AA195" s="27">
        <v>-0.99801980198019802</v>
      </c>
    </row>
    <row r="196" spans="1:27" x14ac:dyDescent="0.25">
      <c r="A196" s="105" t="s">
        <v>1331</v>
      </c>
      <c r="B196" s="105" t="s">
        <v>304</v>
      </c>
      <c r="C196" s="105" t="s">
        <v>744</v>
      </c>
      <c r="D196" s="105" t="s">
        <v>745</v>
      </c>
      <c r="E196" s="105" t="s">
        <v>756</v>
      </c>
      <c r="F196" s="105" t="s">
        <v>1166</v>
      </c>
      <c r="G196" s="117">
        <v>1</v>
      </c>
      <c r="H196" s="117">
        <v>0</v>
      </c>
      <c r="I196" s="117">
        <v>0</v>
      </c>
      <c r="J196" s="27">
        <v>0</v>
      </c>
      <c r="K196" s="117">
        <v>1</v>
      </c>
      <c r="L196" s="27">
        <v>-0.99836065573770494</v>
      </c>
      <c r="M196" s="27">
        <v>-0.99853372434017595</v>
      </c>
      <c r="O196" s="105" t="s">
        <v>1331</v>
      </c>
      <c r="P196" s="105" t="s">
        <v>304</v>
      </c>
      <c r="Q196" s="105" t="s">
        <v>744</v>
      </c>
      <c r="R196" s="105" t="s">
        <v>745</v>
      </c>
      <c r="S196" s="105" t="s">
        <v>756</v>
      </c>
      <c r="T196" s="105" t="s">
        <v>1166</v>
      </c>
      <c r="U196" s="117">
        <v>1</v>
      </c>
      <c r="V196" s="117">
        <v>0</v>
      </c>
      <c r="W196" s="117">
        <v>0</v>
      </c>
      <c r="X196" s="27">
        <v>0</v>
      </c>
      <c r="Y196" s="117">
        <v>1</v>
      </c>
      <c r="Z196" s="27">
        <v>-0.99836065573770494</v>
      </c>
      <c r="AA196" s="27">
        <v>-0.99853372434017595</v>
      </c>
    </row>
    <row r="197" spans="1:27" x14ac:dyDescent="0.25">
      <c r="A197" s="105" t="s">
        <v>1331</v>
      </c>
      <c r="B197" s="105" t="s">
        <v>304</v>
      </c>
      <c r="C197" s="105" t="s">
        <v>481</v>
      </c>
      <c r="D197" s="105" t="s">
        <v>482</v>
      </c>
      <c r="E197" s="105" t="s">
        <v>511</v>
      </c>
      <c r="F197" s="105" t="s">
        <v>1177</v>
      </c>
      <c r="G197" s="117">
        <v>0</v>
      </c>
      <c r="H197" s="117">
        <v>0</v>
      </c>
      <c r="I197" s="117">
        <v>1</v>
      </c>
      <c r="J197" s="27">
        <v>0</v>
      </c>
      <c r="K197" s="117">
        <v>0</v>
      </c>
      <c r="L197" s="27">
        <v>-0.99857549857549854</v>
      </c>
      <c r="M197" s="27">
        <v>-0.99867197875166003</v>
      </c>
      <c r="O197" s="105" t="s">
        <v>1331</v>
      </c>
      <c r="P197" s="105" t="s">
        <v>304</v>
      </c>
      <c r="Q197" s="105" t="s">
        <v>481</v>
      </c>
      <c r="R197" s="105" t="s">
        <v>482</v>
      </c>
      <c r="S197" s="105" t="s">
        <v>511</v>
      </c>
      <c r="T197" s="105" t="s">
        <v>1177</v>
      </c>
      <c r="U197" s="117">
        <v>0</v>
      </c>
      <c r="V197" s="117">
        <v>0</v>
      </c>
      <c r="W197" s="117">
        <v>1</v>
      </c>
      <c r="X197" s="27">
        <v>0</v>
      </c>
      <c r="Y197" s="117">
        <v>0</v>
      </c>
      <c r="Z197" s="27">
        <v>-0.99857549857549854</v>
      </c>
      <c r="AA197" s="27">
        <v>-0.99867197875166003</v>
      </c>
    </row>
    <row r="198" spans="1:27" x14ac:dyDescent="0.25">
      <c r="A198" s="105" t="s">
        <v>1331</v>
      </c>
      <c r="B198" s="105" t="s">
        <v>304</v>
      </c>
      <c r="C198" s="105" t="s">
        <v>904</v>
      </c>
      <c r="D198" s="105" t="s">
        <v>1207</v>
      </c>
      <c r="E198" s="105" t="s">
        <v>913</v>
      </c>
      <c r="F198" s="105" t="s">
        <v>418</v>
      </c>
      <c r="G198" s="117">
        <v>1</v>
      </c>
      <c r="H198" s="117">
        <v>0</v>
      </c>
      <c r="I198" s="117">
        <v>0</v>
      </c>
      <c r="J198" s="27">
        <v>0</v>
      </c>
      <c r="K198" s="117">
        <v>1</v>
      </c>
      <c r="L198" s="27">
        <v>-0.9988839285714286</v>
      </c>
      <c r="M198" s="27">
        <v>-0.99894403379091867</v>
      </c>
      <c r="O198" s="105" t="s">
        <v>1331</v>
      </c>
      <c r="P198" s="105" t="s">
        <v>304</v>
      </c>
      <c r="Q198" s="105" t="s">
        <v>904</v>
      </c>
      <c r="R198" s="105" t="s">
        <v>1207</v>
      </c>
      <c r="S198" s="105" t="s">
        <v>913</v>
      </c>
      <c r="T198" s="105" t="s">
        <v>418</v>
      </c>
      <c r="U198" s="117">
        <v>1</v>
      </c>
      <c r="V198" s="117">
        <v>0</v>
      </c>
      <c r="W198" s="117">
        <v>0</v>
      </c>
      <c r="X198" s="27">
        <v>0</v>
      </c>
      <c r="Y198" s="117">
        <v>1</v>
      </c>
      <c r="Z198" s="27">
        <v>-0.9988839285714286</v>
      </c>
      <c r="AA198" s="27">
        <v>-0.99894403379091867</v>
      </c>
    </row>
    <row r="199" spans="1:27" x14ac:dyDescent="0.25">
      <c r="A199" s="105" t="s">
        <v>1331</v>
      </c>
      <c r="B199" s="105" t="s">
        <v>304</v>
      </c>
      <c r="C199" s="105" t="s">
        <v>904</v>
      </c>
      <c r="D199" s="105" t="s">
        <v>1207</v>
      </c>
      <c r="E199" s="105" t="s">
        <v>925</v>
      </c>
      <c r="F199" s="105" t="s">
        <v>1241</v>
      </c>
      <c r="G199" s="117">
        <v>0</v>
      </c>
      <c r="H199" s="117">
        <v>0</v>
      </c>
      <c r="I199" s="117">
        <v>1</v>
      </c>
      <c r="J199" s="27">
        <v>0</v>
      </c>
      <c r="K199" s="117">
        <v>0</v>
      </c>
      <c r="L199" s="27">
        <v>-0.99928109273903665</v>
      </c>
      <c r="M199" s="27">
        <v>-0.99929577464788732</v>
      </c>
      <c r="O199" s="105" t="s">
        <v>1331</v>
      </c>
      <c r="P199" s="105" t="s">
        <v>304</v>
      </c>
      <c r="Q199" s="105" t="s">
        <v>904</v>
      </c>
      <c r="R199" s="105" t="s">
        <v>1207</v>
      </c>
      <c r="S199" s="105" t="s">
        <v>925</v>
      </c>
      <c r="T199" s="105" t="s">
        <v>1241</v>
      </c>
      <c r="U199" s="117">
        <v>0</v>
      </c>
      <c r="V199" s="117">
        <v>0</v>
      </c>
      <c r="W199" s="117">
        <v>1</v>
      </c>
      <c r="X199" s="27">
        <v>0</v>
      </c>
      <c r="Y199" s="117">
        <v>0</v>
      </c>
      <c r="Z199" s="27">
        <v>-0.99928109273903665</v>
      </c>
      <c r="AA199" s="27">
        <v>-0.99929577464788732</v>
      </c>
    </row>
    <row r="200" spans="1:27" x14ac:dyDescent="0.25">
      <c r="A200" s="105" t="s">
        <v>1331</v>
      </c>
      <c r="B200" s="105" t="s">
        <v>304</v>
      </c>
      <c r="C200" s="105" t="s">
        <v>1029</v>
      </c>
      <c r="D200" s="105" t="s">
        <v>1030</v>
      </c>
      <c r="E200" s="105" t="s">
        <v>1113</v>
      </c>
      <c r="F200" s="105" t="s">
        <v>23</v>
      </c>
      <c r="G200" s="117" t="e">
        <v>#DIV/0!</v>
      </c>
      <c r="H200" s="117" t="e">
        <v>#DIV/0!</v>
      </c>
      <c r="I200" s="117" t="e">
        <v>#DIV/0!</v>
      </c>
      <c r="J200" s="27" t="e">
        <v>#DIV/0!</v>
      </c>
      <c r="K200" s="117" t="e">
        <v>#DIV/0!</v>
      </c>
      <c r="L200" s="27">
        <v>-1</v>
      </c>
      <c r="M200" s="27">
        <v>-1</v>
      </c>
      <c r="O200" s="105" t="s">
        <v>1331</v>
      </c>
      <c r="P200" s="105" t="s">
        <v>304</v>
      </c>
      <c r="Q200" s="105" t="s">
        <v>1029</v>
      </c>
      <c r="R200" s="105" t="s">
        <v>1030</v>
      </c>
      <c r="S200" s="105" t="s">
        <v>1113</v>
      </c>
      <c r="T200" s="105" t="s">
        <v>23</v>
      </c>
      <c r="U200" s="117" t="e">
        <v>#DIV/0!</v>
      </c>
      <c r="V200" s="117" t="e">
        <v>#DIV/0!</v>
      </c>
      <c r="W200" s="117" t="e">
        <v>#DIV/0!</v>
      </c>
      <c r="X200" s="27" t="e">
        <v>#DIV/0!</v>
      </c>
      <c r="Y200" s="117" t="e">
        <v>#DIV/0!</v>
      </c>
      <c r="Z200" s="27">
        <v>-1</v>
      </c>
      <c r="AA200" s="27">
        <v>-1</v>
      </c>
    </row>
    <row r="201" spans="1:27" x14ac:dyDescent="0.25">
      <c r="A201" s="105" t="s">
        <v>1331</v>
      </c>
      <c r="B201" s="105" t="s">
        <v>304</v>
      </c>
      <c r="C201" s="105" t="s">
        <v>904</v>
      </c>
      <c r="D201" s="105" t="s">
        <v>1207</v>
      </c>
      <c r="E201" s="105" t="s">
        <v>910</v>
      </c>
      <c r="F201" s="105" t="s">
        <v>1228</v>
      </c>
      <c r="G201" s="117" t="e">
        <v>#DIV/0!</v>
      </c>
      <c r="H201" s="117" t="e">
        <v>#DIV/0!</v>
      </c>
      <c r="I201" s="117" t="e">
        <v>#DIV/0!</v>
      </c>
      <c r="J201" s="27" t="e">
        <v>#DIV/0!</v>
      </c>
      <c r="K201" s="117" t="e">
        <v>#DIV/0!</v>
      </c>
      <c r="L201" s="27">
        <v>-1</v>
      </c>
      <c r="M201" s="27">
        <v>-1</v>
      </c>
      <c r="O201" s="105" t="s">
        <v>1331</v>
      </c>
      <c r="P201" s="105" t="s">
        <v>304</v>
      </c>
      <c r="Q201" s="105" t="s">
        <v>904</v>
      </c>
      <c r="R201" s="105" t="s">
        <v>1207</v>
      </c>
      <c r="S201" s="105" t="s">
        <v>910</v>
      </c>
      <c r="T201" s="105" t="s">
        <v>1228</v>
      </c>
      <c r="U201" s="117" t="e">
        <v>#DIV/0!</v>
      </c>
      <c r="V201" s="117" t="e">
        <v>#DIV/0!</v>
      </c>
      <c r="W201" s="117" t="e">
        <v>#DIV/0!</v>
      </c>
      <c r="X201" s="27" t="e">
        <v>#DIV/0!</v>
      </c>
      <c r="Y201" s="117" t="e">
        <v>#DIV/0!</v>
      </c>
      <c r="Z201" s="27">
        <v>-1</v>
      </c>
      <c r="AA201" s="27">
        <v>-1</v>
      </c>
    </row>
    <row r="202" spans="1:27" x14ac:dyDescent="0.25">
      <c r="A202" s="105" t="s">
        <v>1331</v>
      </c>
      <c r="B202" s="105" t="s">
        <v>304</v>
      </c>
      <c r="C202" s="105" t="s">
        <v>744</v>
      </c>
      <c r="D202" s="105" t="s">
        <v>745</v>
      </c>
      <c r="E202" s="105" t="s">
        <v>747</v>
      </c>
      <c r="F202" s="105" t="s">
        <v>1248</v>
      </c>
      <c r="G202" s="117" t="e">
        <v>#N/A</v>
      </c>
      <c r="H202" s="117" t="e">
        <v>#N/A</v>
      </c>
      <c r="I202" s="117" t="e">
        <v>#N/A</v>
      </c>
      <c r="J202" s="27" t="e">
        <v>#N/A</v>
      </c>
      <c r="K202" s="117" t="e">
        <v>#N/A</v>
      </c>
      <c r="L202" s="27" t="e">
        <v>#N/A</v>
      </c>
      <c r="M202" s="27" t="e">
        <v>#N/A</v>
      </c>
      <c r="O202" s="105" t="s">
        <v>1331</v>
      </c>
      <c r="P202" s="105" t="s">
        <v>304</v>
      </c>
      <c r="Q202" s="105" t="s">
        <v>744</v>
      </c>
      <c r="R202" s="105" t="s">
        <v>745</v>
      </c>
      <c r="S202" s="105" t="s">
        <v>747</v>
      </c>
      <c r="T202" s="105" t="s">
        <v>1248</v>
      </c>
      <c r="U202" s="117" t="e">
        <v>#N/A</v>
      </c>
      <c r="V202" s="117" t="e">
        <v>#N/A</v>
      </c>
      <c r="W202" s="117" t="e">
        <v>#N/A</v>
      </c>
      <c r="X202" s="27" t="e">
        <v>#N/A</v>
      </c>
      <c r="Y202" s="117" t="e">
        <v>#N/A</v>
      </c>
      <c r="Z202" s="27" t="e">
        <v>#N/A</v>
      </c>
      <c r="AA202" s="27" t="e">
        <v>#N/A</v>
      </c>
    </row>
    <row r="203" spans="1:27" x14ac:dyDescent="0.25">
      <c r="A203" s="105" t="s">
        <v>1331</v>
      </c>
      <c r="B203" s="105" t="s">
        <v>304</v>
      </c>
      <c r="C203" s="105" t="s">
        <v>744</v>
      </c>
      <c r="D203" s="105" t="s">
        <v>745</v>
      </c>
      <c r="E203" s="105" t="s">
        <v>753</v>
      </c>
      <c r="F203" s="105" t="s">
        <v>1167</v>
      </c>
      <c r="G203" s="117" t="e">
        <v>#N/A</v>
      </c>
      <c r="H203" s="117" t="e">
        <v>#N/A</v>
      </c>
      <c r="I203" s="117" t="e">
        <v>#N/A</v>
      </c>
      <c r="J203" s="27" t="e">
        <v>#N/A</v>
      </c>
      <c r="K203" s="117" t="e">
        <v>#N/A</v>
      </c>
      <c r="L203" s="27" t="e">
        <v>#N/A</v>
      </c>
      <c r="M203" s="27" t="e">
        <v>#N/A</v>
      </c>
      <c r="O203" s="105" t="s">
        <v>1331</v>
      </c>
      <c r="P203" s="105" t="s">
        <v>304</v>
      </c>
      <c r="Q203" s="105" t="s">
        <v>744</v>
      </c>
      <c r="R203" s="105" t="s">
        <v>745</v>
      </c>
      <c r="S203" s="105" t="s">
        <v>753</v>
      </c>
      <c r="T203" s="105" t="s">
        <v>1167</v>
      </c>
      <c r="U203" s="117" t="e">
        <v>#N/A</v>
      </c>
      <c r="V203" s="117" t="e">
        <v>#N/A</v>
      </c>
      <c r="W203" s="117" t="e">
        <v>#N/A</v>
      </c>
      <c r="X203" s="27" t="e">
        <v>#N/A</v>
      </c>
      <c r="Y203" s="117" t="e">
        <v>#N/A</v>
      </c>
      <c r="Z203" s="27" t="e">
        <v>#N/A</v>
      </c>
      <c r="AA203" s="27" t="e">
        <v>#N/A</v>
      </c>
    </row>
    <row r="204" spans="1:27" x14ac:dyDescent="0.25">
      <c r="A204" s="105" t="s">
        <v>1331</v>
      </c>
      <c r="B204" s="105" t="s">
        <v>304</v>
      </c>
      <c r="C204" s="105" t="s">
        <v>1029</v>
      </c>
      <c r="D204" s="105" t="s">
        <v>1030</v>
      </c>
      <c r="E204" s="105" t="s">
        <v>1056</v>
      </c>
      <c r="F204" s="105" t="s">
        <v>15</v>
      </c>
      <c r="G204" s="117" t="e">
        <v>#N/A</v>
      </c>
      <c r="H204" s="117" t="e">
        <v>#N/A</v>
      </c>
      <c r="I204" s="117" t="e">
        <v>#N/A</v>
      </c>
      <c r="J204" s="27" t="e">
        <v>#N/A</v>
      </c>
      <c r="K204" s="117" t="e">
        <v>#N/A</v>
      </c>
      <c r="L204" s="27" t="e">
        <v>#N/A</v>
      </c>
      <c r="M204" s="27" t="e">
        <v>#N/A</v>
      </c>
      <c r="O204" s="105" t="s">
        <v>1331</v>
      </c>
      <c r="P204" s="105" t="s">
        <v>304</v>
      </c>
      <c r="Q204" s="105" t="s">
        <v>1029</v>
      </c>
      <c r="R204" s="105" t="s">
        <v>1030</v>
      </c>
      <c r="S204" s="105" t="s">
        <v>1056</v>
      </c>
      <c r="T204" s="105" t="s">
        <v>15</v>
      </c>
      <c r="U204" s="117" t="e">
        <v>#N/A</v>
      </c>
      <c r="V204" s="117" t="e">
        <v>#N/A</v>
      </c>
      <c r="W204" s="117" t="e">
        <v>#N/A</v>
      </c>
      <c r="X204" s="27" t="e">
        <v>#N/A</v>
      </c>
      <c r="Y204" s="117" t="e">
        <v>#N/A</v>
      </c>
      <c r="Z204" s="27" t="e">
        <v>#N/A</v>
      </c>
      <c r="AA204" s="27" t="e">
        <v>#N/A</v>
      </c>
    </row>
    <row r="205" spans="1:27" x14ac:dyDescent="0.25">
      <c r="A205" s="105" t="s">
        <v>1331</v>
      </c>
      <c r="B205" s="105" t="s">
        <v>304</v>
      </c>
      <c r="C205" s="105" t="s">
        <v>1029</v>
      </c>
      <c r="D205" s="105" t="s">
        <v>1030</v>
      </c>
      <c r="E205" s="105" t="s">
        <v>1068</v>
      </c>
      <c r="F205" s="105" t="s">
        <v>1262</v>
      </c>
      <c r="G205" s="117" t="e">
        <v>#N/A</v>
      </c>
      <c r="H205" s="117" t="e">
        <v>#N/A</v>
      </c>
      <c r="I205" s="117" t="e">
        <v>#N/A</v>
      </c>
      <c r="J205" s="27" t="e">
        <v>#N/A</v>
      </c>
      <c r="K205" s="117" t="e">
        <v>#N/A</v>
      </c>
      <c r="L205" s="27" t="e">
        <v>#N/A</v>
      </c>
      <c r="M205" s="27" t="e">
        <v>#N/A</v>
      </c>
      <c r="O205" s="105" t="s">
        <v>1331</v>
      </c>
      <c r="P205" s="105" t="s">
        <v>304</v>
      </c>
      <c r="Q205" s="105" t="s">
        <v>1029</v>
      </c>
      <c r="R205" s="105" t="s">
        <v>1030</v>
      </c>
      <c r="S205" s="105" t="s">
        <v>1068</v>
      </c>
      <c r="T205" s="105" t="s">
        <v>1262</v>
      </c>
      <c r="U205" s="117" t="e">
        <v>#N/A</v>
      </c>
      <c r="V205" s="117" t="e">
        <v>#N/A</v>
      </c>
      <c r="W205" s="117" t="e">
        <v>#N/A</v>
      </c>
      <c r="X205" s="27" t="e">
        <v>#N/A</v>
      </c>
      <c r="Y205" s="117" t="e">
        <v>#N/A</v>
      </c>
      <c r="Z205" s="27" t="e">
        <v>#N/A</v>
      </c>
      <c r="AA205" s="27" t="e">
        <v>#N/A</v>
      </c>
    </row>
    <row r="206" spans="1:27" x14ac:dyDescent="0.25">
      <c r="A206" s="105" t="s">
        <v>1331</v>
      </c>
      <c r="B206" s="105" t="s">
        <v>304</v>
      </c>
      <c r="C206" s="105" t="s">
        <v>1029</v>
      </c>
      <c r="D206" s="105" t="s">
        <v>1030</v>
      </c>
      <c r="E206" s="105" t="s">
        <v>1083</v>
      </c>
      <c r="F206" s="105" t="s">
        <v>12</v>
      </c>
      <c r="G206" s="117" t="e">
        <v>#N/A</v>
      </c>
      <c r="H206" s="117" t="e">
        <v>#N/A</v>
      </c>
      <c r="I206" s="117" t="e">
        <v>#N/A</v>
      </c>
      <c r="J206" s="27" t="e">
        <v>#N/A</v>
      </c>
      <c r="K206" s="117" t="e">
        <v>#N/A</v>
      </c>
      <c r="L206" s="27" t="e">
        <v>#N/A</v>
      </c>
      <c r="M206" s="27" t="e">
        <v>#N/A</v>
      </c>
      <c r="O206" s="105" t="s">
        <v>1331</v>
      </c>
      <c r="P206" s="105" t="s">
        <v>304</v>
      </c>
      <c r="Q206" s="105" t="s">
        <v>1029</v>
      </c>
      <c r="R206" s="105" t="s">
        <v>1030</v>
      </c>
      <c r="S206" s="105" t="s">
        <v>1083</v>
      </c>
      <c r="T206" s="105" t="s">
        <v>12</v>
      </c>
      <c r="U206" s="117" t="e">
        <v>#N/A</v>
      </c>
      <c r="V206" s="117" t="e">
        <v>#N/A</v>
      </c>
      <c r="W206" s="117" t="e">
        <v>#N/A</v>
      </c>
      <c r="X206" s="27" t="e">
        <v>#N/A</v>
      </c>
      <c r="Y206" s="117" t="e">
        <v>#N/A</v>
      </c>
      <c r="Z206" s="27" t="e">
        <v>#N/A</v>
      </c>
      <c r="AA206" s="27" t="e">
        <v>#N/A</v>
      </c>
    </row>
    <row r="207" spans="1:27" x14ac:dyDescent="0.25">
      <c r="A207" s="105" t="s">
        <v>1331</v>
      </c>
      <c r="B207" s="105" t="s">
        <v>304</v>
      </c>
      <c r="C207" s="105" t="s">
        <v>904</v>
      </c>
      <c r="D207" s="105" t="s">
        <v>1207</v>
      </c>
      <c r="E207" s="105" t="s">
        <v>902</v>
      </c>
      <c r="F207" s="105" t="s">
        <v>1208</v>
      </c>
      <c r="G207" s="117" t="e">
        <v>#N/A</v>
      </c>
      <c r="H207" s="117" t="e">
        <v>#N/A</v>
      </c>
      <c r="I207" s="117" t="e">
        <v>#N/A</v>
      </c>
      <c r="J207" s="27" t="e">
        <v>#N/A</v>
      </c>
      <c r="K207" s="117" t="e">
        <v>#N/A</v>
      </c>
      <c r="L207" s="27" t="e">
        <v>#N/A</v>
      </c>
      <c r="M207" s="27" t="e">
        <v>#N/A</v>
      </c>
      <c r="O207" s="105" t="s">
        <v>1331</v>
      </c>
      <c r="P207" s="105" t="s">
        <v>304</v>
      </c>
      <c r="Q207" s="105" t="s">
        <v>904</v>
      </c>
      <c r="R207" s="105" t="s">
        <v>1207</v>
      </c>
      <c r="S207" s="105" t="s">
        <v>902</v>
      </c>
      <c r="T207" s="105" t="s">
        <v>1208</v>
      </c>
      <c r="U207" s="117" t="e">
        <v>#N/A</v>
      </c>
      <c r="V207" s="117" t="e">
        <v>#N/A</v>
      </c>
      <c r="W207" s="117" t="e">
        <v>#N/A</v>
      </c>
      <c r="X207" s="27" t="e">
        <v>#N/A</v>
      </c>
      <c r="Y207" s="117" t="e">
        <v>#N/A</v>
      </c>
      <c r="Z207" s="27" t="e">
        <v>#N/A</v>
      </c>
      <c r="AA207" s="27" t="e">
        <v>#N/A</v>
      </c>
    </row>
    <row r="208" spans="1:27" x14ac:dyDescent="0.25">
      <c r="A208" s="105" t="s">
        <v>1331</v>
      </c>
      <c r="B208" s="105" t="s">
        <v>304</v>
      </c>
      <c r="C208" s="105" t="s">
        <v>904</v>
      </c>
      <c r="D208" s="105" t="s">
        <v>1207</v>
      </c>
      <c r="E208" s="105" t="s">
        <v>907</v>
      </c>
      <c r="F208" s="105" t="s">
        <v>1219</v>
      </c>
      <c r="G208" s="117" t="e">
        <v>#N/A</v>
      </c>
      <c r="H208" s="117" t="e">
        <v>#N/A</v>
      </c>
      <c r="I208" s="117" t="e">
        <v>#N/A</v>
      </c>
      <c r="J208" s="27" t="e">
        <v>#N/A</v>
      </c>
      <c r="K208" s="117" t="e">
        <v>#N/A</v>
      </c>
      <c r="L208" s="27" t="e">
        <v>#N/A</v>
      </c>
      <c r="M208" s="27" t="e">
        <v>#N/A</v>
      </c>
      <c r="O208" s="105" t="s">
        <v>1331</v>
      </c>
      <c r="P208" s="105" t="s">
        <v>304</v>
      </c>
      <c r="Q208" s="105" t="s">
        <v>904</v>
      </c>
      <c r="R208" s="105" t="s">
        <v>1207</v>
      </c>
      <c r="S208" s="105" t="s">
        <v>907</v>
      </c>
      <c r="T208" s="105" t="s">
        <v>1219</v>
      </c>
      <c r="U208" s="117" t="e">
        <v>#N/A</v>
      </c>
      <c r="V208" s="117" t="e">
        <v>#N/A</v>
      </c>
      <c r="W208" s="117" t="e">
        <v>#N/A</v>
      </c>
      <c r="X208" s="27" t="e">
        <v>#N/A</v>
      </c>
      <c r="Y208" s="117" t="e">
        <v>#N/A</v>
      </c>
      <c r="Z208" s="27" t="e">
        <v>#N/A</v>
      </c>
      <c r="AA208" s="27" t="e">
        <v>#N/A</v>
      </c>
    </row>
    <row r="209" spans="1:27" x14ac:dyDescent="0.25">
      <c r="A209" s="105" t="s">
        <v>1331</v>
      </c>
      <c r="B209" s="105" t="s">
        <v>304</v>
      </c>
      <c r="C209" s="105" t="s">
        <v>930</v>
      </c>
      <c r="D209" s="105" t="s">
        <v>1169</v>
      </c>
      <c r="E209" s="105" t="s">
        <v>942</v>
      </c>
      <c r="F209" s="105" t="s">
        <v>1216</v>
      </c>
      <c r="G209" s="117" t="e">
        <v>#N/A</v>
      </c>
      <c r="H209" s="117" t="e">
        <v>#N/A</v>
      </c>
      <c r="I209" s="117" t="e">
        <v>#N/A</v>
      </c>
      <c r="J209" s="27" t="e">
        <v>#N/A</v>
      </c>
      <c r="K209" s="117" t="e">
        <v>#N/A</v>
      </c>
      <c r="L209" s="27" t="e">
        <v>#N/A</v>
      </c>
      <c r="M209" s="27" t="e">
        <v>#N/A</v>
      </c>
      <c r="O209" s="105" t="s">
        <v>1331</v>
      </c>
      <c r="P209" s="105" t="s">
        <v>304</v>
      </c>
      <c r="Q209" s="105" t="s">
        <v>930</v>
      </c>
      <c r="R209" s="105" t="s">
        <v>1169</v>
      </c>
      <c r="S209" s="105" t="s">
        <v>942</v>
      </c>
      <c r="T209" s="105" t="s">
        <v>1216</v>
      </c>
      <c r="U209" s="117" t="e">
        <v>#N/A</v>
      </c>
      <c r="V209" s="117" t="e">
        <v>#N/A</v>
      </c>
      <c r="W209" s="117" t="e">
        <v>#N/A</v>
      </c>
      <c r="X209" s="27" t="e">
        <v>#N/A</v>
      </c>
      <c r="Y209" s="117" t="e">
        <v>#N/A</v>
      </c>
      <c r="Z209" s="27" t="e">
        <v>#N/A</v>
      </c>
      <c r="AA209" s="27" t="e">
        <v>#N/A</v>
      </c>
    </row>
    <row r="210" spans="1:27" x14ac:dyDescent="0.25">
      <c r="A210" s="105" t="s">
        <v>1331</v>
      </c>
      <c r="B210" s="105" t="s">
        <v>304</v>
      </c>
      <c r="C210" s="105" t="s">
        <v>904</v>
      </c>
      <c r="D210" s="105" t="s">
        <v>1207</v>
      </c>
      <c r="E210" s="105" t="s">
        <v>916</v>
      </c>
      <c r="F210" s="105" t="s">
        <v>1211</v>
      </c>
      <c r="G210" s="117" t="e">
        <v>#N/A</v>
      </c>
      <c r="H210" s="117" t="e">
        <v>#N/A</v>
      </c>
      <c r="I210" s="117" t="e">
        <v>#N/A</v>
      </c>
      <c r="J210" s="27" t="e">
        <v>#N/A</v>
      </c>
      <c r="K210" s="117" t="e">
        <v>#N/A</v>
      </c>
      <c r="L210" s="27" t="e">
        <v>#N/A</v>
      </c>
      <c r="M210" s="27" t="e">
        <v>#N/A</v>
      </c>
      <c r="O210" s="105" t="s">
        <v>1331</v>
      </c>
      <c r="P210" s="105" t="s">
        <v>304</v>
      </c>
      <c r="Q210" s="105" t="s">
        <v>904</v>
      </c>
      <c r="R210" s="105" t="s">
        <v>1207</v>
      </c>
      <c r="S210" s="105" t="s">
        <v>916</v>
      </c>
      <c r="T210" s="105" t="s">
        <v>1211</v>
      </c>
      <c r="U210" s="117" t="e">
        <v>#N/A</v>
      </c>
      <c r="V210" s="117" t="e">
        <v>#N/A</v>
      </c>
      <c r="W210" s="117" t="e">
        <v>#N/A</v>
      </c>
      <c r="X210" s="27" t="e">
        <v>#N/A</v>
      </c>
      <c r="Y210" s="117" t="e">
        <v>#N/A</v>
      </c>
      <c r="Z210" s="27" t="e">
        <v>#N/A</v>
      </c>
      <c r="AA210" s="27" t="e">
        <v>#N/A</v>
      </c>
    </row>
    <row r="211" spans="1:27" x14ac:dyDescent="0.25">
      <c r="A211" s="105" t="s">
        <v>1331</v>
      </c>
      <c r="B211" s="105" t="s">
        <v>304</v>
      </c>
      <c r="C211" s="105" t="s">
        <v>904</v>
      </c>
      <c r="D211" s="105" t="s">
        <v>1207</v>
      </c>
      <c r="E211" s="105" t="s">
        <v>919</v>
      </c>
      <c r="F211" s="105" t="s">
        <v>1225</v>
      </c>
      <c r="G211" s="117" t="e">
        <v>#N/A</v>
      </c>
      <c r="H211" s="117" t="e">
        <v>#N/A</v>
      </c>
      <c r="I211" s="117" t="e">
        <v>#N/A</v>
      </c>
      <c r="J211" s="27" t="e">
        <v>#N/A</v>
      </c>
      <c r="K211" s="117" t="e">
        <v>#N/A</v>
      </c>
      <c r="L211" s="27" t="e">
        <v>#N/A</v>
      </c>
      <c r="M211" s="27" t="e">
        <v>#N/A</v>
      </c>
      <c r="O211" s="105" t="s">
        <v>1331</v>
      </c>
      <c r="P211" s="105" t="s">
        <v>304</v>
      </c>
      <c r="Q211" s="105" t="s">
        <v>904</v>
      </c>
      <c r="R211" s="105" t="s">
        <v>1207</v>
      </c>
      <c r="S211" s="105" t="s">
        <v>919</v>
      </c>
      <c r="T211" s="105" t="s">
        <v>1225</v>
      </c>
      <c r="U211" s="117" t="e">
        <v>#N/A</v>
      </c>
      <c r="V211" s="117" t="e">
        <v>#N/A</v>
      </c>
      <c r="W211" s="117" t="e">
        <v>#N/A</v>
      </c>
      <c r="X211" s="27" t="e">
        <v>#N/A</v>
      </c>
      <c r="Y211" s="117" t="e">
        <v>#N/A</v>
      </c>
      <c r="Z211" s="27" t="e">
        <v>#N/A</v>
      </c>
      <c r="AA211" s="27" t="e">
        <v>#N/A</v>
      </c>
    </row>
    <row r="212" spans="1:27" x14ac:dyDescent="0.25">
      <c r="A212" s="105" t="s">
        <v>1331</v>
      </c>
      <c r="B212" s="105" t="s">
        <v>304</v>
      </c>
      <c r="C212" s="105" t="s">
        <v>904</v>
      </c>
      <c r="D212" s="105" t="s">
        <v>1207</v>
      </c>
      <c r="E212" s="105" t="s">
        <v>922</v>
      </c>
      <c r="F212" s="105" t="s">
        <v>1212</v>
      </c>
      <c r="G212" s="117" t="e">
        <v>#N/A</v>
      </c>
      <c r="H212" s="117" t="e">
        <v>#N/A</v>
      </c>
      <c r="I212" s="117" t="e">
        <v>#N/A</v>
      </c>
      <c r="J212" s="27" t="e">
        <v>#N/A</v>
      </c>
      <c r="K212" s="117" t="e">
        <v>#N/A</v>
      </c>
      <c r="L212" s="27" t="e">
        <v>#N/A</v>
      </c>
      <c r="M212" s="27" t="e">
        <v>#N/A</v>
      </c>
      <c r="O212" s="105" t="s">
        <v>1331</v>
      </c>
      <c r="P212" s="105" t="s">
        <v>304</v>
      </c>
      <c r="Q212" s="105" t="s">
        <v>904</v>
      </c>
      <c r="R212" s="105" t="s">
        <v>1207</v>
      </c>
      <c r="S212" s="105" t="s">
        <v>922</v>
      </c>
      <c r="T212" s="105" t="s">
        <v>1212</v>
      </c>
      <c r="U212" s="117" t="e">
        <v>#N/A</v>
      </c>
      <c r="V212" s="117" t="e">
        <v>#N/A</v>
      </c>
      <c r="W212" s="117" t="e">
        <v>#N/A</v>
      </c>
      <c r="X212" s="27" t="e">
        <v>#N/A</v>
      </c>
      <c r="Y212" s="117" t="e">
        <v>#N/A</v>
      </c>
      <c r="Z212" s="27" t="e">
        <v>#N/A</v>
      </c>
      <c r="AA212" s="27" t="e">
        <v>#N/A</v>
      </c>
    </row>
  </sheetData>
  <conditionalFormatting sqref="L144 L93 L116:L118 L90 L112 L138 L147:L148 L153 L150:L151 L155:L212">
    <cfRule type="cellIs" dxfId="96" priority="16" stopIfTrue="1" operator="lessThan">
      <formula>-0.1</formula>
    </cfRule>
  </conditionalFormatting>
  <conditionalFormatting sqref="M144 M93 M116:M118 M90 M112 M138 M147:M148 M153 M150:M151 M155:M212">
    <cfRule type="cellIs" dxfId="95" priority="15" stopIfTrue="1" operator="greaterThan">
      <formula>0.2</formula>
    </cfRule>
  </conditionalFormatting>
  <conditionalFormatting sqref="J144 J93 J116:J118 J90 J112 J138 J147:J148 J153 J150:J151 J155:J212">
    <cfRule type="cellIs" dxfId="94" priority="14" stopIfTrue="1" operator="greaterThan">
      <formula>0.05</formula>
    </cfRule>
  </conditionalFormatting>
  <conditionalFormatting sqref="J144 J93 J116:J118 J90 J112 J138 J147:J148 J153 J150:J151 J155:J212">
    <cfRule type="cellIs" dxfId="93" priority="13" stopIfTrue="1" operator="lessThan">
      <formula>0</formula>
    </cfRule>
  </conditionalFormatting>
  <conditionalFormatting sqref="L2:L89 L119:L137 L145:L146 L94:L111 L91:L92 L113:L115 L139:L143 L154 L152 L149">
    <cfRule type="cellIs" dxfId="92" priority="12" stopIfTrue="1" operator="lessThan">
      <formula>-0.1</formula>
    </cfRule>
  </conditionalFormatting>
  <conditionalFormatting sqref="M2:M89 M119:M137 M145:M146 M94:M111 M91:M92 M113:M115 M139:M143 M154 M152 M149">
    <cfRule type="cellIs" dxfId="91" priority="11" stopIfTrue="1" operator="greaterThan">
      <formula>0.2</formula>
    </cfRule>
  </conditionalFormatting>
  <conditionalFormatting sqref="J2:J89 J119:J137 J145:J146 J94:J111 J91:J92 J113:J115 J139:J143 J154 J152 J149">
    <cfRule type="cellIs" dxfId="90" priority="10" stopIfTrue="1" operator="greaterThan">
      <formula>0.05</formula>
    </cfRule>
  </conditionalFormatting>
  <conditionalFormatting sqref="J2:J89 J119:J137 J145:J146 J94:J111 J91:J92 J113:J115 J139:J143 J154 J152 J149">
    <cfRule type="cellIs" dxfId="89" priority="9" stopIfTrue="1" operator="lessThan">
      <formula>0</formula>
    </cfRule>
  </conditionalFormatting>
  <conditionalFormatting sqref="Z144 Z93 Z116:Z118 Z90 Z112 Z138 Z147:Z148 Z153 Z150:Z151 Z155:Z212">
    <cfRule type="cellIs" dxfId="88" priority="8" stopIfTrue="1" operator="lessThan">
      <formula>-0.1</formula>
    </cfRule>
  </conditionalFormatting>
  <conditionalFormatting sqref="AA144 AA93 AA116:AA118 AA90 AA112 AA138 AA147:AA148 AA153 AA150:AA151 AA155:AA212">
    <cfRule type="cellIs" dxfId="87" priority="7" stopIfTrue="1" operator="greaterThan">
      <formula>0.2</formula>
    </cfRule>
  </conditionalFormatting>
  <conditionalFormatting sqref="X144 X93 X116:X118 X90 X112 X138 X147:X148 X153 X150:X151 X155:X212">
    <cfRule type="cellIs" dxfId="86" priority="6" stopIfTrue="1" operator="greaterThan">
      <formula>0.05</formula>
    </cfRule>
  </conditionalFormatting>
  <conditionalFormatting sqref="X144 X93 X116:X118 X90 X112 X138 X147:X148 X153 X150:X151 X155:X212">
    <cfRule type="cellIs" dxfId="85" priority="5" stopIfTrue="1" operator="lessThan">
      <formula>0</formula>
    </cfRule>
  </conditionalFormatting>
  <conditionalFormatting sqref="Z2:Z89 Z119:Z137 Z145:Z146 Z94:Z111 Z91:Z92 Z113:Z115 Z139:Z143 Z154 Z152 Z149">
    <cfRule type="cellIs" dxfId="84" priority="4" stopIfTrue="1" operator="lessThan">
      <formula>-0.1</formula>
    </cfRule>
  </conditionalFormatting>
  <conditionalFormatting sqref="AA2:AA89 AA119:AA137 AA145:AA146 AA94:AA111 AA91:AA92 AA113:AA115 AA139:AA143 AA154 AA152 AA149">
    <cfRule type="cellIs" dxfId="83" priority="3" stopIfTrue="1" operator="greaterThan">
      <formula>0.2</formula>
    </cfRule>
  </conditionalFormatting>
  <conditionalFormatting sqref="X2:X89 X119:X137 X145:X146 X94:X111 X91:X92 X113:X115 X139:X143 X154 X152 X149">
    <cfRule type="cellIs" dxfId="82" priority="2" stopIfTrue="1" operator="greaterThan">
      <formula>0.05</formula>
    </cfRule>
  </conditionalFormatting>
  <conditionalFormatting sqref="X2:X89 X119:X137 X145:X146 X94:X111 X91:X92 X113:X115 X139:X143 X154 X152 X149">
    <cfRule type="cellIs" dxfId="81" priority="1" stopIfTrue="1" operator="lessThan">
      <formula>0</formula>
    </cfRule>
  </conditionalFormatting>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K353"/>
  <sheetViews>
    <sheetView showGridLines="0" zoomScaleNormal="100" workbookViewId="0">
      <pane xSplit="4" ySplit="8" topLeftCell="E9" activePane="bottomRight" state="frozen"/>
      <selection pane="topRight" activeCell="E1" sqref="E1"/>
      <selection pane="bottomLeft" activeCell="A9" sqref="A9"/>
      <selection pane="bottomRight"/>
    </sheetView>
  </sheetViews>
  <sheetFormatPr defaultRowHeight="12.75" x14ac:dyDescent="0.2"/>
  <cols>
    <col min="1" max="1" width="5.28515625" style="273" bestFit="1" customWidth="1"/>
    <col min="2" max="2" width="32.85546875" style="273" customWidth="1"/>
    <col min="3" max="3" width="5.28515625" style="273" bestFit="1" customWidth="1"/>
    <col min="4" max="4" width="14.85546875" style="273" bestFit="1" customWidth="1"/>
    <col min="5" max="5" width="24.28515625" style="273" bestFit="1" customWidth="1"/>
    <col min="6" max="8" width="9.140625" style="273"/>
    <col min="9" max="9" width="13.42578125" style="273" bestFit="1" customWidth="1"/>
    <col min="10" max="10" width="9.140625" style="273"/>
    <col min="11" max="12" width="25.7109375" style="273" customWidth="1"/>
    <col min="13" max="13" width="12.7109375" style="273" customWidth="1"/>
    <col min="14" max="14" width="10.7109375" style="274" customWidth="1"/>
    <col min="15" max="16384" width="9.140625" style="273"/>
  </cols>
  <sheetData>
    <row r="1" spans="1:14" ht="18" x14ac:dyDescent="0.25">
      <c r="A1" s="272" t="s">
        <v>2349</v>
      </c>
    </row>
    <row r="3" spans="1:14" x14ac:dyDescent="0.2">
      <c r="A3" s="276" t="s">
        <v>1374</v>
      </c>
    </row>
    <row r="4" spans="1:14" x14ac:dyDescent="0.2">
      <c r="A4" s="275" t="s">
        <v>1451</v>
      </c>
    </row>
    <row r="6" spans="1:14" x14ac:dyDescent="0.2">
      <c r="E6" s="310" t="s">
        <v>62</v>
      </c>
      <c r="F6" s="434" t="s">
        <v>63</v>
      </c>
      <c r="G6" s="435"/>
      <c r="H6" s="435"/>
      <c r="I6" s="435"/>
      <c r="J6" s="436"/>
      <c r="K6" s="434" t="s">
        <v>64</v>
      </c>
      <c r="L6" s="436"/>
      <c r="M6" s="279"/>
    </row>
    <row r="7" spans="1:14" x14ac:dyDescent="0.2">
      <c r="E7" s="311" t="s">
        <v>1524</v>
      </c>
      <c r="F7" s="437" t="s">
        <v>1524</v>
      </c>
      <c r="G7" s="438"/>
      <c r="H7" s="438"/>
      <c r="I7" s="438"/>
      <c r="J7" s="312"/>
      <c r="K7" s="437" t="s">
        <v>1524</v>
      </c>
      <c r="L7" s="440"/>
      <c r="M7" s="281"/>
    </row>
    <row r="8" spans="1:14" ht="39" thickBot="1" x14ac:dyDescent="0.25">
      <c r="A8" s="283" t="s">
        <v>69</v>
      </c>
      <c r="B8" s="282" t="s">
        <v>70</v>
      </c>
      <c r="C8" s="283" t="s">
        <v>69</v>
      </c>
      <c r="D8" s="283" t="s">
        <v>1527</v>
      </c>
      <c r="E8" s="313" t="s">
        <v>33</v>
      </c>
      <c r="F8" s="285" t="s">
        <v>71</v>
      </c>
      <c r="G8" s="286" t="s">
        <v>72</v>
      </c>
      <c r="H8" s="287" t="s">
        <v>36</v>
      </c>
      <c r="I8" s="288" t="s">
        <v>57</v>
      </c>
      <c r="J8" s="314"/>
      <c r="K8" s="289" t="s">
        <v>33</v>
      </c>
      <c r="L8" s="290" t="s">
        <v>36</v>
      </c>
      <c r="M8" s="287" t="s">
        <v>441</v>
      </c>
      <c r="N8" s="274" t="s">
        <v>1524</v>
      </c>
    </row>
    <row r="9" spans="1:14" x14ac:dyDescent="0.2">
      <c r="A9" s="273" t="s">
        <v>1528</v>
      </c>
      <c r="B9" s="273" t="s">
        <v>1529</v>
      </c>
      <c r="C9" s="275"/>
      <c r="D9" s="275"/>
      <c r="E9" s="325">
        <v>27318</v>
      </c>
      <c r="F9" s="326">
        <v>10835</v>
      </c>
      <c r="G9" s="327">
        <v>16424</v>
      </c>
      <c r="H9" s="293">
        <f>G9/E9</f>
        <v>0.60121531590892452</v>
      </c>
      <c r="I9" s="95" t="str">
        <f>IF(ISNUMBER(H9),TEXT(((2*G9)+(1.96^2)-(1.96*((1.96^2)+(4*G9*(100%-H9)))^0.5))/(2*(E9+(1.96^2))),"0.0%")&amp;" - "&amp;TEXT(((2*G9)+(1.96^2)+(1.96*((1.96^2)+(4*G9*(100%-H9)))^0.5))/(2*(E9+(1.96^2))),"0.0%"),"")</f>
        <v>59.5% - 60.7%</v>
      </c>
      <c r="J9" s="316"/>
      <c r="K9" s="328">
        <v>59</v>
      </c>
      <c r="L9" s="318">
        <f>K9/E9</f>
        <v>2.1597481514020059E-3</v>
      </c>
      <c r="M9" s="281"/>
      <c r="N9" s="274">
        <v>0</v>
      </c>
    </row>
    <row r="10" spans="1:14" x14ac:dyDescent="0.2">
      <c r="A10" s="273" t="s">
        <v>1530</v>
      </c>
      <c r="B10" s="273" t="s">
        <v>1531</v>
      </c>
      <c r="C10" s="275"/>
      <c r="D10" s="275"/>
      <c r="E10" s="325">
        <v>83846</v>
      </c>
      <c r="F10" s="326">
        <v>29188</v>
      </c>
      <c r="G10" s="327">
        <v>54138</v>
      </c>
      <c r="H10" s="293">
        <f t="shared" ref="H10:H17" si="0">G10/E10</f>
        <v>0.64568375354817165</v>
      </c>
      <c r="I10" s="95" t="str">
        <f t="shared" ref="I10:I17" si="1">IF(ISNUMBER(H10),TEXT(((2*G10)+(1.96^2)-(1.96*((1.96^2)+(4*G10*(100%-H10)))^0.5))/(2*(E10+(1.96^2))),"0.0%")&amp;" - "&amp;TEXT(((2*G10)+(1.96^2)+(1.96*((1.96^2)+(4*G10*(100%-H10)))^0.5))/(2*(E10+(1.96^2))),"0.0%"),"")</f>
        <v>64.2% - 64.9%</v>
      </c>
      <c r="J10" s="316"/>
      <c r="K10" s="328">
        <v>520</v>
      </c>
      <c r="L10" s="318">
        <f t="shared" ref="L10:L17" si="2">K10/E10</f>
        <v>6.2018462419197095E-3</v>
      </c>
      <c r="M10" s="281"/>
      <c r="N10" s="274">
        <v>0</v>
      </c>
    </row>
    <row r="11" spans="1:14" x14ac:dyDescent="0.2">
      <c r="A11" s="273" t="s">
        <v>1532</v>
      </c>
      <c r="B11" s="273" t="s">
        <v>1533</v>
      </c>
      <c r="C11" s="275"/>
      <c r="D11" s="275"/>
      <c r="E11" s="325">
        <v>62163</v>
      </c>
      <c r="F11" s="326">
        <v>17869</v>
      </c>
      <c r="G11" s="327">
        <v>43427</v>
      </c>
      <c r="H11" s="293">
        <f t="shared" si="0"/>
        <v>0.69859884497208946</v>
      </c>
      <c r="I11" s="95" t="str">
        <f t="shared" si="1"/>
        <v>69.5% - 70.2%</v>
      </c>
      <c r="J11" s="316"/>
      <c r="K11" s="328">
        <v>867</v>
      </c>
      <c r="L11" s="318">
        <f t="shared" si="2"/>
        <v>1.3947203320303074E-2</v>
      </c>
      <c r="M11" s="281"/>
      <c r="N11" s="274">
        <v>0</v>
      </c>
    </row>
    <row r="12" spans="1:14" x14ac:dyDescent="0.2">
      <c r="A12" s="273" t="s">
        <v>1534</v>
      </c>
      <c r="B12" s="273" t="s">
        <v>1535</v>
      </c>
      <c r="C12" s="275"/>
      <c r="D12" s="275"/>
      <c r="E12" s="325">
        <v>51781</v>
      </c>
      <c r="F12" s="326">
        <v>13693</v>
      </c>
      <c r="G12" s="327">
        <v>37071</v>
      </c>
      <c r="H12" s="293">
        <f t="shared" si="0"/>
        <v>0.71591896641625308</v>
      </c>
      <c r="I12" s="95" t="str">
        <f t="shared" si="1"/>
        <v>71.2% - 72.0%</v>
      </c>
      <c r="J12" s="316"/>
      <c r="K12" s="328">
        <v>1017</v>
      </c>
      <c r="L12" s="318">
        <f t="shared" si="2"/>
        <v>1.9640408644097256E-2</v>
      </c>
      <c r="M12" s="281"/>
      <c r="N12" s="274">
        <v>0</v>
      </c>
    </row>
    <row r="13" spans="1:14" x14ac:dyDescent="0.2">
      <c r="A13" s="273" t="s">
        <v>1536</v>
      </c>
      <c r="B13" s="273" t="s">
        <v>1537</v>
      </c>
      <c r="C13" s="275"/>
      <c r="D13" s="275"/>
      <c r="E13" s="325">
        <v>66852</v>
      </c>
      <c r="F13" s="326">
        <v>19658</v>
      </c>
      <c r="G13" s="327">
        <v>44639</v>
      </c>
      <c r="H13" s="293">
        <f t="shared" si="0"/>
        <v>0.66772871417459467</v>
      </c>
      <c r="I13" s="95" t="str">
        <f t="shared" si="1"/>
        <v>66.4% - 67.1%</v>
      </c>
      <c r="J13" s="316"/>
      <c r="K13" s="328">
        <v>2555</v>
      </c>
      <c r="L13" s="318">
        <f t="shared" si="2"/>
        <v>3.8218751869801948E-2</v>
      </c>
      <c r="M13" s="281"/>
      <c r="N13" s="274">
        <v>0</v>
      </c>
    </row>
    <row r="14" spans="1:14" x14ac:dyDescent="0.2">
      <c r="A14" s="273" t="s">
        <v>1538</v>
      </c>
      <c r="B14" s="273" t="s">
        <v>1539</v>
      </c>
      <c r="C14" s="275"/>
      <c r="D14" s="275"/>
      <c r="E14" s="325">
        <v>65872</v>
      </c>
      <c r="F14" s="326">
        <v>14818</v>
      </c>
      <c r="G14" s="327">
        <v>50443</v>
      </c>
      <c r="H14" s="293">
        <f t="shared" si="0"/>
        <v>0.76577301433082345</v>
      </c>
      <c r="I14" s="95" t="str">
        <f t="shared" si="1"/>
        <v>76.3% - 76.9%</v>
      </c>
      <c r="J14" s="316"/>
      <c r="K14" s="328">
        <v>611</v>
      </c>
      <c r="L14" s="318">
        <f t="shared" si="2"/>
        <v>9.2755647316006794E-3</v>
      </c>
      <c r="M14" s="281"/>
      <c r="N14" s="274">
        <v>0</v>
      </c>
    </row>
    <row r="15" spans="1:14" x14ac:dyDescent="0.2">
      <c r="A15" s="273" t="s">
        <v>1540</v>
      </c>
      <c r="B15" s="273" t="s">
        <v>1421</v>
      </c>
      <c r="C15" s="275"/>
      <c r="D15" s="275"/>
      <c r="E15" s="325">
        <v>116203</v>
      </c>
      <c r="F15" s="326">
        <v>12462</v>
      </c>
      <c r="G15" s="327">
        <v>100058</v>
      </c>
      <c r="H15" s="293">
        <f t="shared" si="0"/>
        <v>0.86106210683028839</v>
      </c>
      <c r="I15" s="95" t="str">
        <f t="shared" si="1"/>
        <v>85.9% - 86.3%</v>
      </c>
      <c r="J15" s="316"/>
      <c r="K15" s="328">
        <v>3683</v>
      </c>
      <c r="L15" s="318">
        <f t="shared" si="2"/>
        <v>3.1694534564512107E-2</v>
      </c>
      <c r="M15" s="281"/>
      <c r="N15" s="274">
        <v>0</v>
      </c>
    </row>
    <row r="16" spans="1:14" x14ac:dyDescent="0.2">
      <c r="A16" s="273" t="s">
        <v>1541</v>
      </c>
      <c r="B16" s="273" t="s">
        <v>1542</v>
      </c>
      <c r="C16" s="275"/>
      <c r="D16" s="275"/>
      <c r="E16" s="325">
        <v>98877</v>
      </c>
      <c r="F16" s="326">
        <v>19653</v>
      </c>
      <c r="G16" s="327">
        <v>77145</v>
      </c>
      <c r="H16" s="293">
        <f t="shared" si="0"/>
        <v>0.78021177826997179</v>
      </c>
      <c r="I16" s="95" t="str">
        <f t="shared" si="1"/>
        <v>77.8% - 78.3%</v>
      </c>
      <c r="J16" s="316"/>
      <c r="K16" s="328">
        <v>2079</v>
      </c>
      <c r="L16" s="318">
        <f t="shared" si="2"/>
        <v>2.1026123365393369E-2</v>
      </c>
      <c r="M16" s="281"/>
      <c r="N16" s="274">
        <v>0</v>
      </c>
    </row>
    <row r="17" spans="1:14" x14ac:dyDescent="0.2">
      <c r="A17" s="273" t="s">
        <v>1543</v>
      </c>
      <c r="B17" s="273" t="s">
        <v>1544</v>
      </c>
      <c r="C17" s="275"/>
      <c r="D17" s="275"/>
      <c r="E17" s="325">
        <v>55982</v>
      </c>
      <c r="F17" s="326">
        <v>11089</v>
      </c>
      <c r="G17" s="327">
        <v>44227</v>
      </c>
      <c r="H17" s="293">
        <f t="shared" si="0"/>
        <v>0.79002179271908823</v>
      </c>
      <c r="I17" s="95" t="str">
        <f t="shared" si="1"/>
        <v>78.7% - 79.3%</v>
      </c>
      <c r="J17" s="316"/>
      <c r="K17" s="328">
        <v>666</v>
      </c>
      <c r="L17" s="318">
        <f t="shared" si="2"/>
        <v>1.1896681076060163E-2</v>
      </c>
      <c r="M17" s="281"/>
      <c r="N17" s="274">
        <v>0</v>
      </c>
    </row>
    <row r="18" spans="1:14" x14ac:dyDescent="0.2">
      <c r="C18" s="275"/>
      <c r="D18" s="275"/>
      <c r="E18" s="315"/>
      <c r="F18" s="319"/>
      <c r="G18" s="320"/>
      <c r="H18" s="293"/>
      <c r="I18" s="95"/>
      <c r="J18" s="316"/>
      <c r="K18" s="317"/>
      <c r="L18" s="318"/>
      <c r="M18" s="281"/>
    </row>
    <row r="19" spans="1:14" s="298" customFormat="1" x14ac:dyDescent="0.2">
      <c r="A19" s="273" t="s">
        <v>1545</v>
      </c>
      <c r="B19" s="273" t="s">
        <v>1546</v>
      </c>
      <c r="C19" s="273" t="s">
        <v>1528</v>
      </c>
      <c r="D19" s="273" t="s">
        <v>1529</v>
      </c>
      <c r="E19" s="321">
        <v>5108</v>
      </c>
      <c r="F19" s="291">
        <v>2160</v>
      </c>
      <c r="G19" s="295">
        <v>2943</v>
      </c>
      <c r="H19" s="94">
        <f>G19/E19</f>
        <v>0.57615505090054819</v>
      </c>
      <c r="I19" s="95" t="str">
        <f t="shared" ref="I19:I82" si="3">IF(ISNUMBER(H19),TEXT(((2*G19)+(1.96^2)-(1.96*((1.96^2)+(4*G19*(100%-H19)))^0.5))/(2*(E19+(1.96^2))),"0.0%")&amp;" - "&amp;TEXT(((2*G19)+(1.96^2)+(1.96*((1.96^2)+(4*G19*(100%-H19)))^0.5))/(2*(E19+(1.96^2))),"0.0%"),"")</f>
        <v>56.3% - 59.0%</v>
      </c>
      <c r="J19" s="322"/>
      <c r="K19" s="296">
        <v>5</v>
      </c>
      <c r="L19" s="96">
        <f>K19/E19</f>
        <v>9.7885669537979645E-4</v>
      </c>
      <c r="M19" s="297" t="s">
        <v>1547</v>
      </c>
      <c r="N19" s="274">
        <v>0</v>
      </c>
    </row>
    <row r="20" spans="1:14" s="298" customFormat="1" x14ac:dyDescent="0.2">
      <c r="A20" s="273" t="s">
        <v>1548</v>
      </c>
      <c r="B20" s="273" t="s">
        <v>1549</v>
      </c>
      <c r="C20" s="273" t="s">
        <v>1528</v>
      </c>
      <c r="D20" s="273" t="s">
        <v>1529</v>
      </c>
      <c r="E20" s="321">
        <v>1265</v>
      </c>
      <c r="F20" s="291">
        <v>465</v>
      </c>
      <c r="G20" s="295">
        <v>800</v>
      </c>
      <c r="H20" s="94">
        <f t="shared" ref="H20:H82" si="4">G20/E20</f>
        <v>0.6324110671936759</v>
      </c>
      <c r="I20" s="95" t="str">
        <f t="shared" si="3"/>
        <v>60.5% - 65.9%</v>
      </c>
      <c r="J20" s="322"/>
      <c r="K20" s="296">
        <v>0</v>
      </c>
      <c r="L20" s="96">
        <f t="shared" ref="L20:L82" si="5">K20/E20</f>
        <v>0</v>
      </c>
      <c r="M20" s="297" t="s">
        <v>1550</v>
      </c>
      <c r="N20" s="274">
        <v>0</v>
      </c>
    </row>
    <row r="21" spans="1:14" s="298" customFormat="1" x14ac:dyDescent="0.2">
      <c r="A21" s="273" t="s">
        <v>1551</v>
      </c>
      <c r="B21" s="273" t="s">
        <v>1552</v>
      </c>
      <c r="C21" s="273" t="s">
        <v>1528</v>
      </c>
      <c r="D21" s="273" t="s">
        <v>1529</v>
      </c>
      <c r="E21" s="321">
        <v>2263</v>
      </c>
      <c r="F21" s="291">
        <v>733</v>
      </c>
      <c r="G21" s="295">
        <v>1527</v>
      </c>
      <c r="H21" s="94">
        <f t="shared" si="4"/>
        <v>0.67476800707026074</v>
      </c>
      <c r="I21" s="95" t="str">
        <f t="shared" si="3"/>
        <v>65.5% - 69.4%</v>
      </c>
      <c r="J21" s="322"/>
      <c r="K21" s="296">
        <v>3</v>
      </c>
      <c r="L21" s="96">
        <f t="shared" si="5"/>
        <v>1.3256738842244808E-3</v>
      </c>
      <c r="M21" s="297" t="s">
        <v>1553</v>
      </c>
      <c r="N21" s="274">
        <v>0</v>
      </c>
    </row>
    <row r="22" spans="1:14" s="298" customFormat="1" x14ac:dyDescent="0.2">
      <c r="A22" s="273" t="s">
        <v>1554</v>
      </c>
      <c r="B22" s="273" t="s">
        <v>1555</v>
      </c>
      <c r="C22" s="273" t="s">
        <v>1528</v>
      </c>
      <c r="D22" s="273" t="s">
        <v>1529</v>
      </c>
      <c r="E22" s="321">
        <v>1019</v>
      </c>
      <c r="F22" s="291">
        <v>512</v>
      </c>
      <c r="G22" s="295">
        <v>505</v>
      </c>
      <c r="H22" s="94">
        <f t="shared" si="4"/>
        <v>0.49558390578999018</v>
      </c>
      <c r="I22" s="95" t="str">
        <f t="shared" si="3"/>
        <v>46.5% - 52.6%</v>
      </c>
      <c r="J22" s="322"/>
      <c r="K22" s="296">
        <v>2</v>
      </c>
      <c r="L22" s="96">
        <f t="shared" si="5"/>
        <v>1.9627085377821392E-3</v>
      </c>
      <c r="M22" s="297" t="s">
        <v>1556</v>
      </c>
      <c r="N22" s="274">
        <v>0</v>
      </c>
    </row>
    <row r="23" spans="1:14" s="298" customFormat="1" x14ac:dyDescent="0.2">
      <c r="A23" s="273" t="s">
        <v>1557</v>
      </c>
      <c r="B23" s="273" t="s">
        <v>1558</v>
      </c>
      <c r="C23" s="273" t="s">
        <v>1528</v>
      </c>
      <c r="D23" s="273" t="s">
        <v>1529</v>
      </c>
      <c r="E23" s="321">
        <v>1867</v>
      </c>
      <c r="F23" s="291">
        <v>986</v>
      </c>
      <c r="G23" s="295">
        <v>881</v>
      </c>
      <c r="H23" s="94">
        <f t="shared" si="4"/>
        <v>0.47188002142474555</v>
      </c>
      <c r="I23" s="95" t="str">
        <f t="shared" si="3"/>
        <v>44.9% - 49.5%</v>
      </c>
      <c r="J23" s="322"/>
      <c r="K23" s="296">
        <v>0</v>
      </c>
      <c r="L23" s="96">
        <f t="shared" si="5"/>
        <v>0</v>
      </c>
      <c r="M23" s="297" t="s">
        <v>1559</v>
      </c>
      <c r="N23" s="274">
        <v>0</v>
      </c>
    </row>
    <row r="24" spans="1:14" s="298" customFormat="1" x14ac:dyDescent="0.2">
      <c r="A24" s="273" t="s">
        <v>1560</v>
      </c>
      <c r="B24" s="273" t="s">
        <v>1561</v>
      </c>
      <c r="C24" s="273" t="s">
        <v>1528</v>
      </c>
      <c r="D24" s="273" t="s">
        <v>1529</v>
      </c>
      <c r="E24" s="321">
        <v>3062</v>
      </c>
      <c r="F24" s="291">
        <v>948</v>
      </c>
      <c r="G24" s="295">
        <v>2094</v>
      </c>
      <c r="H24" s="94">
        <f t="shared" si="4"/>
        <v>0.68386675375571526</v>
      </c>
      <c r="I24" s="95" t="str">
        <f t="shared" si="3"/>
        <v>66.7% - 70.0%</v>
      </c>
      <c r="J24" s="322"/>
      <c r="K24" s="296">
        <v>20</v>
      </c>
      <c r="L24" s="96">
        <f t="shared" si="5"/>
        <v>6.5316786414108428E-3</v>
      </c>
      <c r="M24" s="297" t="s">
        <v>1562</v>
      </c>
      <c r="N24" s="274">
        <v>0</v>
      </c>
    </row>
    <row r="25" spans="1:14" s="298" customFormat="1" x14ac:dyDescent="0.2">
      <c r="A25" s="273" t="s">
        <v>1563</v>
      </c>
      <c r="B25" s="273" t="s">
        <v>1564</v>
      </c>
      <c r="C25" s="273" t="s">
        <v>1528</v>
      </c>
      <c r="D25" s="273" t="s">
        <v>1529</v>
      </c>
      <c r="E25" s="321">
        <v>2127</v>
      </c>
      <c r="F25" s="291">
        <v>682</v>
      </c>
      <c r="G25" s="295">
        <v>1433</v>
      </c>
      <c r="H25" s="94">
        <f t="shared" si="4"/>
        <v>0.67371885284438171</v>
      </c>
      <c r="I25" s="95" t="str">
        <f t="shared" si="3"/>
        <v>65.3% - 69.3%</v>
      </c>
      <c r="J25" s="322"/>
      <c r="K25" s="296">
        <v>12</v>
      </c>
      <c r="L25" s="96">
        <f t="shared" si="5"/>
        <v>5.6417489421720732E-3</v>
      </c>
      <c r="M25" s="297" t="s">
        <v>1565</v>
      </c>
      <c r="N25" s="274">
        <v>0</v>
      </c>
    </row>
    <row r="26" spans="1:14" s="298" customFormat="1" x14ac:dyDescent="0.2">
      <c r="A26" s="273" t="s">
        <v>1566</v>
      </c>
      <c r="B26" s="273" t="s">
        <v>1567</v>
      </c>
      <c r="C26" s="273" t="s">
        <v>1528</v>
      </c>
      <c r="D26" s="273" t="s">
        <v>1529</v>
      </c>
      <c r="E26" s="321">
        <v>2674</v>
      </c>
      <c r="F26" s="291">
        <v>865</v>
      </c>
      <c r="G26" s="295">
        <v>1798</v>
      </c>
      <c r="H26" s="94">
        <f t="shared" si="4"/>
        <v>0.67240089753178756</v>
      </c>
      <c r="I26" s="95" t="str">
        <f t="shared" si="3"/>
        <v>65.4% - 69.0%</v>
      </c>
      <c r="J26" s="322"/>
      <c r="K26" s="296">
        <v>11</v>
      </c>
      <c r="L26" s="96">
        <f t="shared" si="5"/>
        <v>4.1136873597606583E-3</v>
      </c>
      <c r="M26" s="297" t="s">
        <v>1568</v>
      </c>
      <c r="N26" s="274">
        <v>0</v>
      </c>
    </row>
    <row r="27" spans="1:14" s="298" customFormat="1" x14ac:dyDescent="0.2">
      <c r="A27" s="273" t="s">
        <v>1569</v>
      </c>
      <c r="B27" s="273" t="s">
        <v>1570</v>
      </c>
      <c r="C27" s="273" t="s">
        <v>1528</v>
      </c>
      <c r="D27" s="273" t="s">
        <v>1529</v>
      </c>
      <c r="E27" s="321">
        <v>1399</v>
      </c>
      <c r="F27" s="291">
        <v>660</v>
      </c>
      <c r="G27" s="295">
        <v>739</v>
      </c>
      <c r="H27" s="94">
        <f t="shared" si="4"/>
        <v>0.5282344531808435</v>
      </c>
      <c r="I27" s="95" t="str">
        <f t="shared" si="3"/>
        <v>50.2% - 55.4%</v>
      </c>
      <c r="J27" s="322"/>
      <c r="K27" s="296">
        <v>0</v>
      </c>
      <c r="L27" s="96">
        <f t="shared" si="5"/>
        <v>0</v>
      </c>
      <c r="M27" s="297" t="s">
        <v>1571</v>
      </c>
      <c r="N27" s="274">
        <v>0</v>
      </c>
    </row>
    <row r="28" spans="1:14" s="298" customFormat="1" x14ac:dyDescent="0.2">
      <c r="A28" s="273" t="s">
        <v>1572</v>
      </c>
      <c r="B28" s="273" t="s">
        <v>1573</v>
      </c>
      <c r="C28" s="273" t="s">
        <v>1528</v>
      </c>
      <c r="D28" s="273" t="s">
        <v>1529</v>
      </c>
      <c r="E28" s="321">
        <v>1549</v>
      </c>
      <c r="F28" s="291">
        <v>726</v>
      </c>
      <c r="G28" s="295">
        <v>821</v>
      </c>
      <c r="H28" s="94">
        <f t="shared" si="4"/>
        <v>0.53001936733376376</v>
      </c>
      <c r="I28" s="95" t="str">
        <f t="shared" si="3"/>
        <v>50.5% - 55.5%</v>
      </c>
      <c r="J28" s="322"/>
      <c r="K28" s="296">
        <v>2</v>
      </c>
      <c r="L28" s="96">
        <f t="shared" si="5"/>
        <v>1.2911555842479018E-3</v>
      </c>
      <c r="M28" s="297" t="s">
        <v>1574</v>
      </c>
      <c r="N28" s="274">
        <v>0</v>
      </c>
    </row>
    <row r="29" spans="1:14" s="298" customFormat="1" x14ac:dyDescent="0.2">
      <c r="A29" s="273" t="s">
        <v>1575</v>
      </c>
      <c r="B29" s="273" t="s">
        <v>1576</v>
      </c>
      <c r="C29" s="273" t="s">
        <v>1528</v>
      </c>
      <c r="D29" s="273" t="s">
        <v>1529</v>
      </c>
      <c r="E29" s="321">
        <v>2278</v>
      </c>
      <c r="F29" s="291">
        <v>950</v>
      </c>
      <c r="G29" s="295">
        <v>1326</v>
      </c>
      <c r="H29" s="94">
        <f t="shared" si="4"/>
        <v>0.58208955223880599</v>
      </c>
      <c r="I29" s="95" t="str">
        <f t="shared" si="3"/>
        <v>56.2% - 60.2%</v>
      </c>
      <c r="J29" s="322"/>
      <c r="K29" s="296">
        <v>2</v>
      </c>
      <c r="L29" s="96">
        <f t="shared" si="5"/>
        <v>8.7796312554872696E-4</v>
      </c>
      <c r="M29" s="297" t="s">
        <v>1577</v>
      </c>
      <c r="N29" s="274">
        <v>0</v>
      </c>
    </row>
    <row r="30" spans="1:14" s="298" customFormat="1" x14ac:dyDescent="0.2">
      <c r="A30" s="273" t="s">
        <v>1578</v>
      </c>
      <c r="B30" s="273" t="s">
        <v>1579</v>
      </c>
      <c r="C30" s="273" t="s">
        <v>1528</v>
      </c>
      <c r="D30" s="273" t="s">
        <v>1529</v>
      </c>
      <c r="E30" s="321">
        <v>2707</v>
      </c>
      <c r="F30" s="291">
        <v>1148</v>
      </c>
      <c r="G30" s="295">
        <v>1557</v>
      </c>
      <c r="H30" s="94">
        <f t="shared" si="4"/>
        <v>0.57517547100110822</v>
      </c>
      <c r="I30" s="95" t="str">
        <f t="shared" si="3"/>
        <v>55.6% - 59.4%</v>
      </c>
      <c r="J30" s="322"/>
      <c r="K30" s="296">
        <v>2</v>
      </c>
      <c r="L30" s="96">
        <f t="shared" si="5"/>
        <v>7.3882526782415958E-4</v>
      </c>
      <c r="M30" s="297" t="s">
        <v>1580</v>
      </c>
      <c r="N30" s="274">
        <v>0</v>
      </c>
    </row>
    <row r="31" spans="1:14" s="298" customFormat="1" x14ac:dyDescent="0.2">
      <c r="A31" s="273" t="s">
        <v>1581</v>
      </c>
      <c r="B31" s="273" t="s">
        <v>1582</v>
      </c>
      <c r="C31" s="273" t="s">
        <v>1530</v>
      </c>
      <c r="D31" s="273" t="s">
        <v>1531</v>
      </c>
      <c r="E31" s="321">
        <v>884</v>
      </c>
      <c r="F31" s="291">
        <v>310</v>
      </c>
      <c r="G31" s="295">
        <v>573</v>
      </c>
      <c r="H31" s="94">
        <f t="shared" si="4"/>
        <v>0.64819004524886881</v>
      </c>
      <c r="I31" s="95" t="str">
        <f t="shared" si="3"/>
        <v>61.6% - 67.9%</v>
      </c>
      <c r="J31" s="322"/>
      <c r="K31" s="296">
        <v>1</v>
      </c>
      <c r="L31" s="96">
        <f t="shared" si="5"/>
        <v>1.1312217194570137E-3</v>
      </c>
      <c r="M31" s="297" t="s">
        <v>1583</v>
      </c>
      <c r="N31" s="274">
        <v>0</v>
      </c>
    </row>
    <row r="32" spans="1:14" s="298" customFormat="1" x14ac:dyDescent="0.2">
      <c r="A32" s="273" t="s">
        <v>1584</v>
      </c>
      <c r="B32" s="273" t="s">
        <v>1585</v>
      </c>
      <c r="C32" s="273" t="s">
        <v>1530</v>
      </c>
      <c r="D32" s="273" t="s">
        <v>1531</v>
      </c>
      <c r="E32" s="321">
        <v>689</v>
      </c>
      <c r="F32" s="291">
        <v>328</v>
      </c>
      <c r="G32" s="295">
        <v>345</v>
      </c>
      <c r="H32" s="94">
        <f t="shared" si="4"/>
        <v>0.50072568940493467</v>
      </c>
      <c r="I32" s="95" t="str">
        <f t="shared" si="3"/>
        <v>46.3% - 53.8%</v>
      </c>
      <c r="J32" s="322"/>
      <c r="K32" s="296">
        <v>16</v>
      </c>
      <c r="L32" s="96">
        <f t="shared" si="5"/>
        <v>2.3222060957910014E-2</v>
      </c>
      <c r="M32" s="297" t="s">
        <v>1583</v>
      </c>
      <c r="N32" s="274">
        <v>0</v>
      </c>
    </row>
    <row r="33" spans="1:14" s="298" customFormat="1" x14ac:dyDescent="0.2">
      <c r="A33" s="273" t="s">
        <v>1586</v>
      </c>
      <c r="B33" s="273" t="s">
        <v>1587</v>
      </c>
      <c r="C33" s="273" t="s">
        <v>1530</v>
      </c>
      <c r="D33" s="273" t="s">
        <v>1531</v>
      </c>
      <c r="E33" s="321">
        <v>2277</v>
      </c>
      <c r="F33" s="291">
        <v>617</v>
      </c>
      <c r="G33" s="295">
        <v>1657</v>
      </c>
      <c r="H33" s="94">
        <f t="shared" si="4"/>
        <v>0.72771190162494515</v>
      </c>
      <c r="I33" s="95" t="str">
        <f t="shared" si="3"/>
        <v>70.9% - 74.6%</v>
      </c>
      <c r="J33" s="322"/>
      <c r="K33" s="296">
        <v>3</v>
      </c>
      <c r="L33" s="96">
        <f t="shared" si="5"/>
        <v>1.3175230566534915E-3</v>
      </c>
      <c r="M33" s="297" t="s">
        <v>1588</v>
      </c>
      <c r="N33" s="274">
        <v>0</v>
      </c>
    </row>
    <row r="34" spans="1:14" s="298" customFormat="1" x14ac:dyDescent="0.2">
      <c r="A34" s="273" t="s">
        <v>1589</v>
      </c>
      <c r="B34" s="273" t="s">
        <v>1590</v>
      </c>
      <c r="C34" s="273" t="s">
        <v>1530</v>
      </c>
      <c r="D34" s="273" t="s">
        <v>1531</v>
      </c>
      <c r="E34" s="321">
        <v>1930</v>
      </c>
      <c r="F34" s="291">
        <v>736</v>
      </c>
      <c r="G34" s="295">
        <v>1189</v>
      </c>
      <c r="H34" s="94">
        <f t="shared" si="4"/>
        <v>0.61606217616580305</v>
      </c>
      <c r="I34" s="95" t="str">
        <f t="shared" si="3"/>
        <v>59.4% - 63.8%</v>
      </c>
      <c r="J34" s="322"/>
      <c r="K34" s="296">
        <v>5</v>
      </c>
      <c r="L34" s="96">
        <f t="shared" si="5"/>
        <v>2.5906735751295338E-3</v>
      </c>
      <c r="M34" s="297" t="s">
        <v>1591</v>
      </c>
      <c r="N34" s="274">
        <v>0</v>
      </c>
    </row>
    <row r="35" spans="1:14" s="298" customFormat="1" x14ac:dyDescent="0.2">
      <c r="A35" s="273" t="s">
        <v>1592</v>
      </c>
      <c r="B35" s="273" t="s">
        <v>1593</v>
      </c>
      <c r="C35" s="273" t="s">
        <v>1530</v>
      </c>
      <c r="D35" s="273" t="s">
        <v>1531</v>
      </c>
      <c r="E35" s="321">
        <v>3746</v>
      </c>
      <c r="F35" s="291">
        <v>1234</v>
      </c>
      <c r="G35" s="295">
        <v>2512</v>
      </c>
      <c r="H35" s="94">
        <f t="shared" si="4"/>
        <v>0.67058195408435661</v>
      </c>
      <c r="I35" s="95" t="str">
        <f t="shared" si="3"/>
        <v>65.5% - 68.5%</v>
      </c>
      <c r="J35" s="322"/>
      <c r="K35" s="296">
        <v>0</v>
      </c>
      <c r="L35" s="96">
        <f t="shared" si="5"/>
        <v>0</v>
      </c>
      <c r="M35" s="297" t="s">
        <v>1594</v>
      </c>
      <c r="N35" s="274">
        <v>0</v>
      </c>
    </row>
    <row r="36" spans="1:14" s="298" customFormat="1" x14ac:dyDescent="0.2">
      <c r="A36" s="273" t="s">
        <v>1595</v>
      </c>
      <c r="B36" s="273" t="s">
        <v>1596</v>
      </c>
      <c r="C36" s="273" t="s">
        <v>1530</v>
      </c>
      <c r="D36" s="273" t="s">
        <v>1531</v>
      </c>
      <c r="E36" s="321">
        <v>1132</v>
      </c>
      <c r="F36" s="291">
        <v>330</v>
      </c>
      <c r="G36" s="295">
        <v>802</v>
      </c>
      <c r="H36" s="94">
        <f t="shared" si="4"/>
        <v>0.70848056537102477</v>
      </c>
      <c r="I36" s="95" t="str">
        <f t="shared" si="3"/>
        <v>68.1% - 73.4%</v>
      </c>
      <c r="J36" s="322"/>
      <c r="K36" s="296">
        <v>0</v>
      </c>
      <c r="L36" s="96">
        <f t="shared" si="5"/>
        <v>0</v>
      </c>
      <c r="M36" s="297" t="s">
        <v>1597</v>
      </c>
      <c r="N36" s="274">
        <v>0</v>
      </c>
    </row>
    <row r="37" spans="1:14" s="298" customFormat="1" x14ac:dyDescent="0.2">
      <c r="A37" s="273" t="s">
        <v>1598</v>
      </c>
      <c r="B37" s="273" t="s">
        <v>1599</v>
      </c>
      <c r="C37" s="273" t="s">
        <v>1530</v>
      </c>
      <c r="D37" s="273" t="s">
        <v>1531</v>
      </c>
      <c r="E37" s="321">
        <v>2345</v>
      </c>
      <c r="F37" s="291">
        <v>717</v>
      </c>
      <c r="G37" s="295">
        <v>1606</v>
      </c>
      <c r="H37" s="94">
        <f t="shared" si="4"/>
        <v>0.68486140724946698</v>
      </c>
      <c r="I37" s="95" t="str">
        <f t="shared" si="3"/>
        <v>66.6% - 70.3%</v>
      </c>
      <c r="J37" s="322"/>
      <c r="K37" s="296">
        <v>22</v>
      </c>
      <c r="L37" s="96">
        <f t="shared" si="5"/>
        <v>9.3816631130063961E-3</v>
      </c>
      <c r="M37" s="297" t="s">
        <v>1600</v>
      </c>
      <c r="N37" s="274">
        <v>0</v>
      </c>
    </row>
    <row r="38" spans="1:14" s="298" customFormat="1" x14ac:dyDescent="0.2">
      <c r="A38" s="273" t="s">
        <v>1601</v>
      </c>
      <c r="B38" s="273" t="s">
        <v>1602</v>
      </c>
      <c r="C38" s="273" t="s">
        <v>1530</v>
      </c>
      <c r="D38" s="273" t="s">
        <v>1531</v>
      </c>
      <c r="E38" s="321">
        <v>1202</v>
      </c>
      <c r="F38" s="291">
        <v>442</v>
      </c>
      <c r="G38" s="295">
        <v>760</v>
      </c>
      <c r="H38" s="94">
        <f t="shared" si="4"/>
        <v>0.63227953410981697</v>
      </c>
      <c r="I38" s="95" t="str">
        <f t="shared" si="3"/>
        <v>60.5% - 65.9%</v>
      </c>
      <c r="J38" s="322"/>
      <c r="K38" s="296">
        <v>0</v>
      </c>
      <c r="L38" s="96">
        <f t="shared" si="5"/>
        <v>0</v>
      </c>
      <c r="M38" s="297" t="s">
        <v>1583</v>
      </c>
      <c r="N38" s="274">
        <v>0</v>
      </c>
    </row>
    <row r="39" spans="1:14" s="298" customFormat="1" x14ac:dyDescent="0.2">
      <c r="A39" s="273" t="s">
        <v>1603</v>
      </c>
      <c r="B39" s="273" t="s">
        <v>1604</v>
      </c>
      <c r="C39" s="273" t="s">
        <v>1530</v>
      </c>
      <c r="D39" s="273" t="s">
        <v>1531</v>
      </c>
      <c r="E39" s="321">
        <v>3649</v>
      </c>
      <c r="F39" s="291">
        <v>880</v>
      </c>
      <c r="G39" s="295">
        <v>2699</v>
      </c>
      <c r="H39" s="94">
        <f t="shared" si="4"/>
        <v>0.73965469991778565</v>
      </c>
      <c r="I39" s="95" t="str">
        <f t="shared" si="3"/>
        <v>72.5% - 75.4%</v>
      </c>
      <c r="J39" s="322"/>
      <c r="K39" s="296">
        <v>70</v>
      </c>
      <c r="L39" s="96">
        <f t="shared" si="5"/>
        <v>1.9183337900794739E-2</v>
      </c>
      <c r="M39" s="297" t="s">
        <v>1605</v>
      </c>
      <c r="N39" s="274">
        <v>0</v>
      </c>
    </row>
    <row r="40" spans="1:14" s="298" customFormat="1" x14ac:dyDescent="0.2">
      <c r="A40" s="273" t="s">
        <v>1606</v>
      </c>
      <c r="B40" s="273" t="s">
        <v>1607</v>
      </c>
      <c r="C40" s="273" t="s">
        <v>1530</v>
      </c>
      <c r="D40" s="273" t="s">
        <v>1531</v>
      </c>
      <c r="E40" s="321">
        <v>3464</v>
      </c>
      <c r="F40" s="291">
        <v>1076</v>
      </c>
      <c r="G40" s="295">
        <v>2387</v>
      </c>
      <c r="H40" s="94">
        <f t="shared" si="4"/>
        <v>0.68908775981524251</v>
      </c>
      <c r="I40" s="95" t="str">
        <f t="shared" si="3"/>
        <v>67.3% - 70.4%</v>
      </c>
      <c r="J40" s="322"/>
      <c r="K40" s="296">
        <v>1</v>
      </c>
      <c r="L40" s="96">
        <f t="shared" si="5"/>
        <v>2.8868360277136258E-4</v>
      </c>
      <c r="M40" s="297" t="s">
        <v>1608</v>
      </c>
      <c r="N40" s="274">
        <v>0</v>
      </c>
    </row>
    <row r="41" spans="1:14" s="298" customFormat="1" x14ac:dyDescent="0.2">
      <c r="A41" s="273" t="s">
        <v>1609</v>
      </c>
      <c r="B41" s="273" t="s">
        <v>1610</v>
      </c>
      <c r="C41" s="273" t="s">
        <v>1530</v>
      </c>
      <c r="D41" s="273" t="s">
        <v>1531</v>
      </c>
      <c r="E41" s="321">
        <v>1222</v>
      </c>
      <c r="F41" s="291">
        <v>370</v>
      </c>
      <c r="G41" s="295">
        <v>851</v>
      </c>
      <c r="H41" s="94">
        <f t="shared" si="4"/>
        <v>0.69639934533551551</v>
      </c>
      <c r="I41" s="95" t="str">
        <f t="shared" si="3"/>
        <v>67.0% - 72.2%</v>
      </c>
      <c r="J41" s="322"/>
      <c r="K41" s="296">
        <v>1</v>
      </c>
      <c r="L41" s="96">
        <f t="shared" si="5"/>
        <v>8.1833060556464816E-4</v>
      </c>
      <c r="M41" s="297" t="s">
        <v>1597</v>
      </c>
      <c r="N41" s="274">
        <v>0</v>
      </c>
    </row>
    <row r="42" spans="1:14" s="298" customFormat="1" x14ac:dyDescent="0.2">
      <c r="A42" s="273" t="s">
        <v>1611</v>
      </c>
      <c r="B42" s="273" t="s">
        <v>1612</v>
      </c>
      <c r="C42" s="273" t="s">
        <v>1530</v>
      </c>
      <c r="D42" s="273" t="s">
        <v>1531</v>
      </c>
      <c r="E42" s="321">
        <v>688</v>
      </c>
      <c r="F42" s="291">
        <v>277</v>
      </c>
      <c r="G42" s="295">
        <v>407</v>
      </c>
      <c r="H42" s="94">
        <f t="shared" si="4"/>
        <v>0.59156976744186052</v>
      </c>
      <c r="I42" s="95" t="str">
        <f t="shared" si="3"/>
        <v>55.4% - 62.8%</v>
      </c>
      <c r="J42" s="322"/>
      <c r="K42" s="296">
        <v>4</v>
      </c>
      <c r="L42" s="96">
        <f t="shared" si="5"/>
        <v>5.8139534883720929E-3</v>
      </c>
      <c r="M42" s="297" t="s">
        <v>1583</v>
      </c>
      <c r="N42" s="274">
        <v>0</v>
      </c>
    </row>
    <row r="43" spans="1:14" s="298" customFormat="1" x14ac:dyDescent="0.2">
      <c r="A43" s="273" t="s">
        <v>1613</v>
      </c>
      <c r="B43" s="273" t="s">
        <v>1614</v>
      </c>
      <c r="C43" s="273" t="s">
        <v>1530</v>
      </c>
      <c r="D43" s="273" t="s">
        <v>1531</v>
      </c>
      <c r="E43" s="321">
        <v>407</v>
      </c>
      <c r="F43" s="291">
        <v>91</v>
      </c>
      <c r="G43" s="295">
        <v>310</v>
      </c>
      <c r="H43" s="94">
        <f t="shared" si="4"/>
        <v>0.76167076167076164</v>
      </c>
      <c r="I43" s="95" t="str">
        <f t="shared" si="3"/>
        <v>71.8% - 80.0%</v>
      </c>
      <c r="J43" s="322"/>
      <c r="K43" s="296">
        <v>6</v>
      </c>
      <c r="L43" s="96">
        <f t="shared" si="5"/>
        <v>1.4742014742014743E-2</v>
      </c>
      <c r="M43" s="297" t="s">
        <v>1583</v>
      </c>
      <c r="N43" s="274">
        <v>0</v>
      </c>
    </row>
    <row r="44" spans="1:14" s="298" customFormat="1" x14ac:dyDescent="0.2">
      <c r="A44" s="273" t="s">
        <v>1615</v>
      </c>
      <c r="B44" s="273" t="s">
        <v>1616</v>
      </c>
      <c r="C44" s="273" t="s">
        <v>1530</v>
      </c>
      <c r="D44" s="273" t="s">
        <v>1531</v>
      </c>
      <c r="E44" s="321">
        <v>575</v>
      </c>
      <c r="F44" s="291">
        <v>131</v>
      </c>
      <c r="G44" s="295">
        <v>443</v>
      </c>
      <c r="H44" s="94">
        <f t="shared" si="4"/>
        <v>0.77043478260869569</v>
      </c>
      <c r="I44" s="95" t="str">
        <f t="shared" si="3"/>
        <v>73.4% - 80.3%</v>
      </c>
      <c r="J44" s="322"/>
      <c r="K44" s="296">
        <v>1</v>
      </c>
      <c r="L44" s="96">
        <f t="shared" si="5"/>
        <v>1.7391304347826088E-3</v>
      </c>
      <c r="M44" s="297" t="s">
        <v>1597</v>
      </c>
      <c r="N44" s="274">
        <v>0</v>
      </c>
    </row>
    <row r="45" spans="1:14" s="298" customFormat="1" x14ac:dyDescent="0.2">
      <c r="A45" s="273" t="s">
        <v>1617</v>
      </c>
      <c r="B45" s="273" t="s">
        <v>1618</v>
      </c>
      <c r="C45" s="273" t="s">
        <v>1530</v>
      </c>
      <c r="D45" s="273" t="s">
        <v>1531</v>
      </c>
      <c r="E45" s="321">
        <v>1444</v>
      </c>
      <c r="F45" s="291">
        <v>675</v>
      </c>
      <c r="G45" s="295">
        <v>763</v>
      </c>
      <c r="H45" s="94">
        <f t="shared" si="4"/>
        <v>0.52839335180055402</v>
      </c>
      <c r="I45" s="95" t="str">
        <f t="shared" si="3"/>
        <v>50.3% - 55.4%</v>
      </c>
      <c r="J45" s="322"/>
      <c r="K45" s="296">
        <v>6</v>
      </c>
      <c r="L45" s="96">
        <f t="shared" si="5"/>
        <v>4.1551246537396124E-3</v>
      </c>
      <c r="M45" s="297" t="s">
        <v>1619</v>
      </c>
      <c r="N45" s="274">
        <v>0</v>
      </c>
    </row>
    <row r="46" spans="1:14" s="298" customFormat="1" x14ac:dyDescent="0.2">
      <c r="A46" s="273" t="s">
        <v>1620</v>
      </c>
      <c r="B46" s="273" t="s">
        <v>1621</v>
      </c>
      <c r="C46" s="273" t="s">
        <v>1530</v>
      </c>
      <c r="D46" s="273" t="s">
        <v>1531</v>
      </c>
      <c r="E46" s="321">
        <v>921</v>
      </c>
      <c r="F46" s="291">
        <v>315</v>
      </c>
      <c r="G46" s="295">
        <v>606</v>
      </c>
      <c r="H46" s="94"/>
      <c r="I46" s="95" t="str">
        <f t="shared" si="3"/>
        <v/>
      </c>
      <c r="J46" s="322"/>
      <c r="K46" s="296">
        <v>0</v>
      </c>
      <c r="L46" s="96"/>
      <c r="M46" s="297" t="s">
        <v>1597</v>
      </c>
      <c r="N46" s="274">
        <v>1</v>
      </c>
    </row>
    <row r="47" spans="1:14" s="298" customFormat="1" x14ac:dyDescent="0.2">
      <c r="A47" s="273" t="s">
        <v>1622</v>
      </c>
      <c r="B47" s="273" t="s">
        <v>1623</v>
      </c>
      <c r="C47" s="273" t="s">
        <v>1530</v>
      </c>
      <c r="D47" s="273" t="s">
        <v>1531</v>
      </c>
      <c r="E47" s="321">
        <v>1841</v>
      </c>
      <c r="F47" s="291">
        <v>952</v>
      </c>
      <c r="G47" s="295">
        <v>879</v>
      </c>
      <c r="H47" s="94">
        <f t="shared" si="4"/>
        <v>0.47745790331341664</v>
      </c>
      <c r="I47" s="95" t="str">
        <f t="shared" si="3"/>
        <v>45.5% - 50.0%</v>
      </c>
      <c r="J47" s="322"/>
      <c r="K47" s="296">
        <v>10</v>
      </c>
      <c r="L47" s="96">
        <f t="shared" si="5"/>
        <v>5.4318305268875608E-3</v>
      </c>
      <c r="M47" s="297" t="s">
        <v>1624</v>
      </c>
      <c r="N47" s="274">
        <v>0</v>
      </c>
    </row>
    <row r="48" spans="1:14" s="298" customFormat="1" x14ac:dyDescent="0.2">
      <c r="A48" s="273" t="s">
        <v>1625</v>
      </c>
      <c r="B48" s="273" t="s">
        <v>1626</v>
      </c>
      <c r="C48" s="273" t="s">
        <v>1530</v>
      </c>
      <c r="D48" s="273" t="s">
        <v>1531</v>
      </c>
      <c r="E48" s="321">
        <v>1394</v>
      </c>
      <c r="F48" s="291">
        <v>478</v>
      </c>
      <c r="G48" s="295">
        <v>886</v>
      </c>
      <c r="H48" s="94">
        <f t="shared" si="4"/>
        <v>0.63558106169296991</v>
      </c>
      <c r="I48" s="95" t="str">
        <f t="shared" si="3"/>
        <v>61.0% - 66.0%</v>
      </c>
      <c r="J48" s="322"/>
      <c r="K48" s="296">
        <v>30</v>
      </c>
      <c r="L48" s="96">
        <f t="shared" si="5"/>
        <v>2.1520803443328552E-2</v>
      </c>
      <c r="M48" s="297" t="s">
        <v>1597</v>
      </c>
      <c r="N48" s="274">
        <v>0</v>
      </c>
    </row>
    <row r="49" spans="1:14" s="298" customFormat="1" x14ac:dyDescent="0.2">
      <c r="A49" s="273" t="s">
        <v>1627</v>
      </c>
      <c r="B49" s="273" t="s">
        <v>1628</v>
      </c>
      <c r="C49" s="273" t="s">
        <v>1530</v>
      </c>
      <c r="D49" s="273" t="s">
        <v>1531</v>
      </c>
      <c r="E49" s="321">
        <v>5974</v>
      </c>
      <c r="F49" s="291">
        <v>2757</v>
      </c>
      <c r="G49" s="295">
        <v>3216</v>
      </c>
      <c r="H49" s="94">
        <f t="shared" si="4"/>
        <v>0.53833277535989288</v>
      </c>
      <c r="I49" s="95" t="str">
        <f t="shared" si="3"/>
        <v>52.6% - 55.1%</v>
      </c>
      <c r="J49" s="322"/>
      <c r="K49" s="296">
        <v>1</v>
      </c>
      <c r="L49" s="96">
        <f t="shared" si="5"/>
        <v>1.6739203213927018E-4</v>
      </c>
      <c r="M49" s="297" t="s">
        <v>1629</v>
      </c>
      <c r="N49" s="274">
        <v>0</v>
      </c>
    </row>
    <row r="50" spans="1:14" s="298" customFormat="1" x14ac:dyDescent="0.2">
      <c r="A50" s="273" t="s">
        <v>1630</v>
      </c>
      <c r="B50" s="273" t="s">
        <v>1631</v>
      </c>
      <c r="C50" s="273" t="s">
        <v>1530</v>
      </c>
      <c r="D50" s="273" t="s">
        <v>1531</v>
      </c>
      <c r="E50" s="321">
        <v>8292</v>
      </c>
      <c r="F50" s="291">
        <v>2612</v>
      </c>
      <c r="G50" s="295">
        <v>5609</v>
      </c>
      <c r="H50" s="94">
        <f t="shared" si="4"/>
        <v>0.67643511818620361</v>
      </c>
      <c r="I50" s="95" t="str">
        <f t="shared" si="3"/>
        <v>66.6% - 68.6%</v>
      </c>
      <c r="J50" s="322"/>
      <c r="K50" s="296">
        <v>71</v>
      </c>
      <c r="L50" s="96">
        <f t="shared" si="5"/>
        <v>8.5624698504582729E-3</v>
      </c>
      <c r="M50" s="297" t="s">
        <v>1632</v>
      </c>
      <c r="N50" s="274">
        <v>0</v>
      </c>
    </row>
    <row r="51" spans="1:14" s="298" customFormat="1" x14ac:dyDescent="0.2">
      <c r="A51" s="273" t="s">
        <v>1633</v>
      </c>
      <c r="B51" s="273" t="s">
        <v>1634</v>
      </c>
      <c r="C51" s="273" t="s">
        <v>1530</v>
      </c>
      <c r="D51" s="273" t="s">
        <v>1531</v>
      </c>
      <c r="E51" s="321">
        <v>3153</v>
      </c>
      <c r="F51" s="291">
        <v>1011</v>
      </c>
      <c r="G51" s="295">
        <v>2050</v>
      </c>
      <c r="H51" s="94">
        <f t="shared" si="4"/>
        <v>0.65017443704408495</v>
      </c>
      <c r="I51" s="95" t="str">
        <f t="shared" si="3"/>
        <v>63.3% - 66.7%</v>
      </c>
      <c r="J51" s="322"/>
      <c r="K51" s="296">
        <v>92</v>
      </c>
      <c r="L51" s="96">
        <f t="shared" si="5"/>
        <v>2.9178560101490645E-2</v>
      </c>
      <c r="M51" s="297" t="s">
        <v>1635</v>
      </c>
      <c r="N51" s="274">
        <v>0</v>
      </c>
    </row>
    <row r="52" spans="1:14" s="298" customFormat="1" x14ac:dyDescent="0.2">
      <c r="A52" s="273" t="s">
        <v>1636</v>
      </c>
      <c r="B52" s="273" t="s">
        <v>1637</v>
      </c>
      <c r="C52" s="273" t="s">
        <v>1530</v>
      </c>
      <c r="D52" s="273" t="s">
        <v>1531</v>
      </c>
      <c r="E52" s="321">
        <v>1250</v>
      </c>
      <c r="F52" s="291">
        <v>299</v>
      </c>
      <c r="G52" s="295">
        <v>949</v>
      </c>
      <c r="H52" s="94">
        <f t="shared" si="4"/>
        <v>0.75919999999999999</v>
      </c>
      <c r="I52" s="95" t="str">
        <f t="shared" si="3"/>
        <v>73.5% - 78.2%</v>
      </c>
      <c r="J52" s="322"/>
      <c r="K52" s="296">
        <v>2</v>
      </c>
      <c r="L52" s="96">
        <f t="shared" si="5"/>
        <v>1.6000000000000001E-3</v>
      </c>
      <c r="M52" s="297" t="s">
        <v>1597</v>
      </c>
      <c r="N52" s="274">
        <v>0</v>
      </c>
    </row>
    <row r="53" spans="1:14" s="298" customFormat="1" x14ac:dyDescent="0.2">
      <c r="A53" s="273" t="s">
        <v>1638</v>
      </c>
      <c r="B53" s="273" t="s">
        <v>1639</v>
      </c>
      <c r="C53" s="273" t="s">
        <v>1530</v>
      </c>
      <c r="D53" s="273" t="s">
        <v>1531</v>
      </c>
      <c r="E53" s="321">
        <v>1791</v>
      </c>
      <c r="F53" s="291">
        <v>610</v>
      </c>
      <c r="G53" s="295">
        <v>1181</v>
      </c>
      <c r="H53" s="94">
        <f t="shared" si="4"/>
        <v>0.65940815187046342</v>
      </c>
      <c r="I53" s="95" t="str">
        <f t="shared" si="3"/>
        <v>63.7% - 68.1%</v>
      </c>
      <c r="J53" s="322"/>
      <c r="K53" s="296">
        <v>0</v>
      </c>
      <c r="L53" s="96">
        <f t="shared" si="5"/>
        <v>0</v>
      </c>
      <c r="M53" s="297" t="s">
        <v>1597</v>
      </c>
      <c r="N53" s="274">
        <v>0</v>
      </c>
    </row>
    <row r="54" spans="1:14" s="298" customFormat="1" x14ac:dyDescent="0.2">
      <c r="A54" s="273" t="s">
        <v>1640</v>
      </c>
      <c r="B54" s="273" t="s">
        <v>1641</v>
      </c>
      <c r="C54" s="273" t="s">
        <v>1530</v>
      </c>
      <c r="D54" s="273" t="s">
        <v>1531</v>
      </c>
      <c r="E54" s="321">
        <v>440</v>
      </c>
      <c r="F54" s="291">
        <v>79</v>
      </c>
      <c r="G54" s="295">
        <v>361</v>
      </c>
      <c r="H54" s="94">
        <f t="shared" si="4"/>
        <v>0.82045454545454544</v>
      </c>
      <c r="I54" s="95" t="str">
        <f t="shared" si="3"/>
        <v>78.2% - 85.3%</v>
      </c>
      <c r="J54" s="322"/>
      <c r="K54" s="296">
        <v>0</v>
      </c>
      <c r="L54" s="96">
        <f t="shared" si="5"/>
        <v>0</v>
      </c>
      <c r="M54" s="297" t="s">
        <v>1597</v>
      </c>
      <c r="N54" s="274">
        <v>0</v>
      </c>
    </row>
    <row r="55" spans="1:14" s="298" customFormat="1" x14ac:dyDescent="0.2">
      <c r="A55" s="273" t="s">
        <v>1642</v>
      </c>
      <c r="B55" s="273" t="s">
        <v>1643</v>
      </c>
      <c r="C55" s="273" t="s">
        <v>1530</v>
      </c>
      <c r="D55" s="273" t="s">
        <v>1531</v>
      </c>
      <c r="E55" s="321">
        <v>2832</v>
      </c>
      <c r="F55" s="291">
        <v>963</v>
      </c>
      <c r="G55" s="295">
        <v>1775</v>
      </c>
      <c r="H55" s="94">
        <f t="shared" si="4"/>
        <v>0.62676553672316382</v>
      </c>
      <c r="I55" s="95" t="str">
        <f t="shared" si="3"/>
        <v>60.9% - 64.4%</v>
      </c>
      <c r="J55" s="322"/>
      <c r="K55" s="296">
        <v>94</v>
      </c>
      <c r="L55" s="96">
        <f t="shared" si="5"/>
        <v>3.3192090395480225E-2</v>
      </c>
      <c r="M55" s="297" t="s">
        <v>1644</v>
      </c>
      <c r="N55" s="274">
        <v>0</v>
      </c>
    </row>
    <row r="56" spans="1:14" s="298" customFormat="1" x14ac:dyDescent="0.2">
      <c r="A56" s="273" t="s">
        <v>1645</v>
      </c>
      <c r="B56" s="273" t="s">
        <v>1646</v>
      </c>
      <c r="C56" s="273" t="s">
        <v>1530</v>
      </c>
      <c r="D56" s="273" t="s">
        <v>1531</v>
      </c>
      <c r="E56" s="321">
        <v>786</v>
      </c>
      <c r="F56" s="291">
        <v>236</v>
      </c>
      <c r="G56" s="295">
        <v>549</v>
      </c>
      <c r="H56" s="94">
        <f t="shared" si="4"/>
        <v>0.69847328244274809</v>
      </c>
      <c r="I56" s="95" t="str">
        <f t="shared" si="3"/>
        <v>66.5% - 73.0%</v>
      </c>
      <c r="J56" s="322"/>
      <c r="K56" s="296">
        <v>1</v>
      </c>
      <c r="L56" s="96">
        <f t="shared" si="5"/>
        <v>1.2722646310432571E-3</v>
      </c>
      <c r="M56" s="297" t="s">
        <v>1597</v>
      </c>
      <c r="N56" s="274">
        <v>0</v>
      </c>
    </row>
    <row r="57" spans="1:14" s="298" customFormat="1" x14ac:dyDescent="0.2">
      <c r="A57" s="273" t="s">
        <v>1647</v>
      </c>
      <c r="B57" s="273" t="s">
        <v>1648</v>
      </c>
      <c r="C57" s="273" t="s">
        <v>1530</v>
      </c>
      <c r="D57" s="273" t="s">
        <v>1531</v>
      </c>
      <c r="E57" s="321">
        <v>3458</v>
      </c>
      <c r="F57" s="291">
        <v>1312</v>
      </c>
      <c r="G57" s="295">
        <v>2138</v>
      </c>
      <c r="H57" s="94">
        <f t="shared" si="4"/>
        <v>0.61827646038172357</v>
      </c>
      <c r="I57" s="95" t="str">
        <f t="shared" si="3"/>
        <v>60.2% - 63.4%</v>
      </c>
      <c r="J57" s="322"/>
      <c r="K57" s="296">
        <v>8</v>
      </c>
      <c r="L57" s="96">
        <f t="shared" si="5"/>
        <v>2.3134759976865238E-3</v>
      </c>
      <c r="M57" s="297" t="s">
        <v>1649</v>
      </c>
      <c r="N57" s="274">
        <v>0</v>
      </c>
    </row>
    <row r="58" spans="1:14" s="298" customFormat="1" x14ac:dyDescent="0.2">
      <c r="A58" s="273" t="s">
        <v>1650</v>
      </c>
      <c r="B58" s="273" t="s">
        <v>1651</v>
      </c>
      <c r="C58" s="273" t="s">
        <v>1530</v>
      </c>
      <c r="D58" s="273" t="s">
        <v>1531</v>
      </c>
      <c r="E58" s="321">
        <v>2612</v>
      </c>
      <c r="F58" s="291">
        <v>1145</v>
      </c>
      <c r="G58" s="295">
        <v>1462</v>
      </c>
      <c r="H58" s="94">
        <f t="shared" si="4"/>
        <v>0.5597243491577335</v>
      </c>
      <c r="I58" s="95" t="str">
        <f t="shared" si="3"/>
        <v>54.1% - 57.9%</v>
      </c>
      <c r="J58" s="322"/>
      <c r="K58" s="296">
        <v>5</v>
      </c>
      <c r="L58" s="96">
        <f t="shared" si="5"/>
        <v>1.9142419601837673E-3</v>
      </c>
      <c r="M58" s="297" t="s">
        <v>1652</v>
      </c>
      <c r="N58" s="274">
        <v>0</v>
      </c>
    </row>
    <row r="59" spans="1:14" s="298" customFormat="1" x14ac:dyDescent="0.2">
      <c r="A59" s="273" t="s">
        <v>1653</v>
      </c>
      <c r="B59" s="273" t="s">
        <v>1654</v>
      </c>
      <c r="C59" s="273" t="s">
        <v>1530</v>
      </c>
      <c r="D59" s="273" t="s">
        <v>1531</v>
      </c>
      <c r="E59" s="321">
        <v>823</v>
      </c>
      <c r="F59" s="291">
        <v>149</v>
      </c>
      <c r="G59" s="295">
        <v>649</v>
      </c>
      <c r="H59" s="94">
        <f t="shared" si="4"/>
        <v>0.78857837181044954</v>
      </c>
      <c r="I59" s="95" t="str">
        <f t="shared" si="3"/>
        <v>75.9% - 81.5%</v>
      </c>
      <c r="J59" s="322"/>
      <c r="K59" s="296">
        <v>25</v>
      </c>
      <c r="L59" s="96">
        <f t="shared" si="5"/>
        <v>3.0376670716889428E-2</v>
      </c>
      <c r="M59" s="297" t="s">
        <v>1583</v>
      </c>
      <c r="N59" s="274">
        <v>0</v>
      </c>
    </row>
    <row r="60" spans="1:14" s="298" customFormat="1" x14ac:dyDescent="0.2">
      <c r="A60" s="273" t="s">
        <v>1655</v>
      </c>
      <c r="B60" s="273" t="s">
        <v>1656</v>
      </c>
      <c r="C60" s="273" t="s">
        <v>1530</v>
      </c>
      <c r="D60" s="273" t="s">
        <v>1531</v>
      </c>
      <c r="E60" s="321">
        <v>1154</v>
      </c>
      <c r="F60" s="291">
        <v>336</v>
      </c>
      <c r="G60" s="295">
        <v>818</v>
      </c>
      <c r="H60" s="94">
        <f t="shared" si="4"/>
        <v>0.70883882149046795</v>
      </c>
      <c r="I60" s="95" t="str">
        <f t="shared" si="3"/>
        <v>68.2% - 73.4%</v>
      </c>
      <c r="J60" s="322"/>
      <c r="K60" s="296">
        <v>0</v>
      </c>
      <c r="L60" s="96">
        <f t="shared" si="5"/>
        <v>0</v>
      </c>
      <c r="M60" s="297" t="s">
        <v>1597</v>
      </c>
      <c r="N60" s="274">
        <v>0</v>
      </c>
    </row>
    <row r="61" spans="1:14" s="298" customFormat="1" x14ac:dyDescent="0.2">
      <c r="A61" s="273" t="s">
        <v>1657</v>
      </c>
      <c r="B61" s="273" t="s">
        <v>1658</v>
      </c>
      <c r="C61" s="273" t="s">
        <v>1530</v>
      </c>
      <c r="D61" s="273" t="s">
        <v>1531</v>
      </c>
      <c r="E61" s="321">
        <v>2067</v>
      </c>
      <c r="F61" s="291">
        <v>861</v>
      </c>
      <c r="G61" s="295">
        <v>1200</v>
      </c>
      <c r="H61" s="94">
        <f t="shared" si="4"/>
        <v>0.58055152394775034</v>
      </c>
      <c r="I61" s="95" t="str">
        <f t="shared" si="3"/>
        <v>55.9% - 60.2%</v>
      </c>
      <c r="J61" s="322"/>
      <c r="K61" s="296">
        <v>6</v>
      </c>
      <c r="L61" s="96">
        <f t="shared" si="5"/>
        <v>2.9027576197387518E-3</v>
      </c>
      <c r="M61" s="297" t="s">
        <v>1659</v>
      </c>
      <c r="N61" s="274">
        <v>0</v>
      </c>
    </row>
    <row r="62" spans="1:14" s="298" customFormat="1" x14ac:dyDescent="0.2">
      <c r="A62" s="273" t="s">
        <v>1660</v>
      </c>
      <c r="B62" s="273" t="s">
        <v>1661</v>
      </c>
      <c r="C62" s="273" t="s">
        <v>1530</v>
      </c>
      <c r="D62" s="273" t="s">
        <v>1531</v>
      </c>
      <c r="E62" s="321">
        <v>3346</v>
      </c>
      <c r="F62" s="291">
        <v>870</v>
      </c>
      <c r="G62" s="295">
        <v>2468</v>
      </c>
      <c r="H62" s="94">
        <f t="shared" si="4"/>
        <v>0.73759713090257029</v>
      </c>
      <c r="I62" s="95" t="str">
        <f t="shared" si="3"/>
        <v>72.2% - 75.2%</v>
      </c>
      <c r="J62" s="322"/>
      <c r="K62" s="296">
        <v>8</v>
      </c>
      <c r="L62" s="96">
        <f t="shared" si="5"/>
        <v>2.390914524805738E-3</v>
      </c>
      <c r="M62" s="297" t="s">
        <v>1662</v>
      </c>
      <c r="N62" s="274">
        <v>0</v>
      </c>
    </row>
    <row r="63" spans="1:14" s="298" customFormat="1" x14ac:dyDescent="0.2">
      <c r="A63" s="273" t="s">
        <v>1663</v>
      </c>
      <c r="B63" s="273" t="s">
        <v>1664</v>
      </c>
      <c r="C63" s="273" t="s">
        <v>1530</v>
      </c>
      <c r="D63" s="273" t="s">
        <v>1531</v>
      </c>
      <c r="E63" s="321">
        <v>2623</v>
      </c>
      <c r="F63" s="291">
        <v>1056</v>
      </c>
      <c r="G63" s="295">
        <v>1562</v>
      </c>
      <c r="H63" s="94">
        <f t="shared" si="4"/>
        <v>0.59550133434998098</v>
      </c>
      <c r="I63" s="95" t="str">
        <f t="shared" si="3"/>
        <v>57.7% - 61.4%</v>
      </c>
      <c r="J63" s="322"/>
      <c r="K63" s="296">
        <v>5</v>
      </c>
      <c r="L63" s="96">
        <f t="shared" si="5"/>
        <v>1.9062142584826535E-3</v>
      </c>
      <c r="M63" s="297" t="s">
        <v>1665</v>
      </c>
      <c r="N63" s="274">
        <v>0</v>
      </c>
    </row>
    <row r="64" spans="1:14" s="298" customFormat="1" x14ac:dyDescent="0.2">
      <c r="A64" s="273" t="s">
        <v>1666</v>
      </c>
      <c r="B64" s="273" t="s">
        <v>1667</v>
      </c>
      <c r="C64" s="273" t="s">
        <v>1530</v>
      </c>
      <c r="D64" s="273" t="s">
        <v>1531</v>
      </c>
      <c r="E64" s="321">
        <v>2635</v>
      </c>
      <c r="F64" s="291">
        <v>608</v>
      </c>
      <c r="G64" s="295">
        <v>2015</v>
      </c>
      <c r="H64" s="94">
        <f t="shared" si="4"/>
        <v>0.76470588235294112</v>
      </c>
      <c r="I64" s="95" t="str">
        <f t="shared" si="3"/>
        <v>74.8% - 78.1%</v>
      </c>
      <c r="J64" s="322"/>
      <c r="K64" s="296">
        <v>12</v>
      </c>
      <c r="L64" s="96">
        <f t="shared" si="5"/>
        <v>4.5540796963946866E-3</v>
      </c>
      <c r="M64" s="297" t="s">
        <v>1668</v>
      </c>
      <c r="N64" s="274">
        <v>0</v>
      </c>
    </row>
    <row r="65" spans="1:14" s="298" customFormat="1" x14ac:dyDescent="0.2">
      <c r="A65" s="273" t="s">
        <v>1669</v>
      </c>
      <c r="B65" s="273" t="s">
        <v>1670</v>
      </c>
      <c r="C65" s="273" t="s">
        <v>1530</v>
      </c>
      <c r="D65" s="273" t="s">
        <v>1531</v>
      </c>
      <c r="E65" s="321">
        <v>2245</v>
      </c>
      <c r="F65" s="291">
        <v>704</v>
      </c>
      <c r="G65" s="295">
        <v>1537</v>
      </c>
      <c r="H65" s="94">
        <f t="shared" si="4"/>
        <v>0.68463251670378622</v>
      </c>
      <c r="I65" s="95" t="str">
        <f t="shared" si="3"/>
        <v>66.5% - 70.4%</v>
      </c>
      <c r="J65" s="322"/>
      <c r="K65" s="296">
        <v>4</v>
      </c>
      <c r="L65" s="96">
        <f t="shared" si="5"/>
        <v>1.7817371937639199E-3</v>
      </c>
      <c r="M65" s="297" t="s">
        <v>1671</v>
      </c>
      <c r="N65" s="274">
        <v>0</v>
      </c>
    </row>
    <row r="66" spans="1:14" s="298" customFormat="1" x14ac:dyDescent="0.2">
      <c r="A66" s="273" t="s">
        <v>1672</v>
      </c>
      <c r="B66" s="273" t="s">
        <v>1673</v>
      </c>
      <c r="C66" s="273" t="s">
        <v>1530</v>
      </c>
      <c r="D66" s="273" t="s">
        <v>1531</v>
      </c>
      <c r="E66" s="321">
        <v>990</v>
      </c>
      <c r="F66" s="291">
        <v>360</v>
      </c>
      <c r="G66" s="295">
        <v>625</v>
      </c>
      <c r="H66" s="94"/>
      <c r="I66" s="95" t="str">
        <f t="shared" si="3"/>
        <v/>
      </c>
      <c r="J66" s="322"/>
      <c r="K66" s="296">
        <v>5</v>
      </c>
      <c r="L66" s="96"/>
      <c r="M66" s="297" t="s">
        <v>1597</v>
      </c>
      <c r="N66" s="274">
        <v>1</v>
      </c>
    </row>
    <row r="67" spans="1:14" s="298" customFormat="1" x14ac:dyDescent="0.2">
      <c r="A67" s="273" t="s">
        <v>1674</v>
      </c>
      <c r="B67" s="273" t="s">
        <v>1675</v>
      </c>
      <c r="C67" s="273" t="s">
        <v>1530</v>
      </c>
      <c r="D67" s="273" t="s">
        <v>1531</v>
      </c>
      <c r="E67" s="321">
        <v>3427</v>
      </c>
      <c r="F67" s="291">
        <v>1536</v>
      </c>
      <c r="G67" s="295">
        <v>1889</v>
      </c>
      <c r="H67" s="94">
        <f t="shared" si="4"/>
        <v>0.55121097169536037</v>
      </c>
      <c r="I67" s="95" t="str">
        <f t="shared" si="3"/>
        <v>53.5% - 56.8%</v>
      </c>
      <c r="J67" s="322"/>
      <c r="K67" s="296">
        <v>2</v>
      </c>
      <c r="L67" s="96">
        <f t="shared" si="5"/>
        <v>5.8360081704114382E-4</v>
      </c>
      <c r="M67" s="297" t="s">
        <v>1676</v>
      </c>
      <c r="N67" s="274">
        <v>0</v>
      </c>
    </row>
    <row r="68" spans="1:14" s="298" customFormat="1" x14ac:dyDescent="0.2">
      <c r="A68" s="273" t="s">
        <v>1677</v>
      </c>
      <c r="B68" s="273" t="s">
        <v>1678</v>
      </c>
      <c r="C68" s="273" t="s">
        <v>1530</v>
      </c>
      <c r="D68" s="273" t="s">
        <v>1531</v>
      </c>
      <c r="E68" s="321">
        <v>3227</v>
      </c>
      <c r="F68" s="291">
        <v>1433</v>
      </c>
      <c r="G68" s="295">
        <v>1793</v>
      </c>
      <c r="H68" s="94">
        <f t="shared" si="4"/>
        <v>0.55562441896498294</v>
      </c>
      <c r="I68" s="95" t="str">
        <f t="shared" si="3"/>
        <v>53.8% - 57.3%</v>
      </c>
      <c r="J68" s="322"/>
      <c r="K68" s="296">
        <v>1</v>
      </c>
      <c r="L68" s="96">
        <f t="shared" si="5"/>
        <v>3.0988534242330339E-4</v>
      </c>
      <c r="M68" s="297" t="s">
        <v>1679</v>
      </c>
      <c r="N68" s="274">
        <v>0</v>
      </c>
    </row>
    <row r="69" spans="1:14" s="298" customFormat="1" x14ac:dyDescent="0.2">
      <c r="A69" s="273" t="s">
        <v>1680</v>
      </c>
      <c r="B69" s="273" t="s">
        <v>1681</v>
      </c>
      <c r="C69" s="273" t="s">
        <v>1530</v>
      </c>
      <c r="D69" s="273" t="s">
        <v>1531</v>
      </c>
      <c r="E69" s="321">
        <v>911</v>
      </c>
      <c r="F69" s="291">
        <v>292</v>
      </c>
      <c r="G69" s="295">
        <v>617</v>
      </c>
      <c r="H69" s="94">
        <f t="shared" si="4"/>
        <v>0.67727771679473103</v>
      </c>
      <c r="I69" s="95" t="str">
        <f t="shared" si="3"/>
        <v>64.6% - 70.7%</v>
      </c>
      <c r="J69" s="322"/>
      <c r="K69" s="296">
        <v>2</v>
      </c>
      <c r="L69" s="96">
        <f t="shared" si="5"/>
        <v>2.1953896816684962E-3</v>
      </c>
      <c r="M69" s="297" t="s">
        <v>1597</v>
      </c>
      <c r="N69" s="274">
        <v>0</v>
      </c>
    </row>
    <row r="70" spans="1:14" s="298" customFormat="1" x14ac:dyDescent="0.2">
      <c r="A70" s="273" t="s">
        <v>1682</v>
      </c>
      <c r="B70" s="273" t="s">
        <v>1683</v>
      </c>
      <c r="C70" s="273" t="s">
        <v>1532</v>
      </c>
      <c r="D70" s="273" t="s">
        <v>1533</v>
      </c>
      <c r="E70" s="321">
        <v>2500</v>
      </c>
      <c r="F70" s="291">
        <v>901</v>
      </c>
      <c r="G70" s="295">
        <v>1599</v>
      </c>
      <c r="H70" s="94">
        <f t="shared" si="4"/>
        <v>0.63959999999999995</v>
      </c>
      <c r="I70" s="95" t="str">
        <f t="shared" si="3"/>
        <v>62.1% - 65.8%</v>
      </c>
      <c r="J70" s="322"/>
      <c r="K70" s="296">
        <v>0</v>
      </c>
      <c r="L70" s="96">
        <f t="shared" si="5"/>
        <v>0</v>
      </c>
      <c r="M70" s="297" t="s">
        <v>1684</v>
      </c>
      <c r="N70" s="274">
        <v>0</v>
      </c>
    </row>
    <row r="71" spans="1:14" s="298" customFormat="1" x14ac:dyDescent="0.2">
      <c r="A71" s="273" t="s">
        <v>1685</v>
      </c>
      <c r="B71" s="273" t="s">
        <v>1686</v>
      </c>
      <c r="C71" s="273" t="s">
        <v>1532</v>
      </c>
      <c r="D71" s="273" t="s">
        <v>1533</v>
      </c>
      <c r="E71" s="321">
        <v>7750</v>
      </c>
      <c r="F71" s="291">
        <v>2210</v>
      </c>
      <c r="G71" s="295">
        <v>5481</v>
      </c>
      <c r="H71" s="94">
        <f t="shared" si="4"/>
        <v>0.70722580645161293</v>
      </c>
      <c r="I71" s="95" t="str">
        <f t="shared" si="3"/>
        <v>69.7% - 71.7%</v>
      </c>
      <c r="J71" s="322"/>
      <c r="K71" s="296">
        <v>59</v>
      </c>
      <c r="L71" s="96">
        <f t="shared" si="5"/>
        <v>7.6129032258064515E-3</v>
      </c>
      <c r="M71" s="297" t="s">
        <v>1687</v>
      </c>
      <c r="N71" s="274">
        <v>0</v>
      </c>
    </row>
    <row r="72" spans="1:14" s="298" customFormat="1" x14ac:dyDescent="0.2">
      <c r="A72" s="273" t="s">
        <v>1688</v>
      </c>
      <c r="B72" s="273" t="s">
        <v>1689</v>
      </c>
      <c r="C72" s="273" t="s">
        <v>1532</v>
      </c>
      <c r="D72" s="273" t="s">
        <v>1533</v>
      </c>
      <c r="E72" s="321">
        <v>2620</v>
      </c>
      <c r="F72" s="291">
        <v>586</v>
      </c>
      <c r="G72" s="295">
        <v>2031</v>
      </c>
      <c r="H72" s="94">
        <f t="shared" si="4"/>
        <v>0.77519083969465652</v>
      </c>
      <c r="I72" s="95" t="str">
        <f t="shared" si="3"/>
        <v>75.9% - 79.1%</v>
      </c>
      <c r="J72" s="322"/>
      <c r="K72" s="296">
        <v>3</v>
      </c>
      <c r="L72" s="96">
        <f t="shared" si="5"/>
        <v>1.1450381679389313E-3</v>
      </c>
      <c r="M72" s="297" t="s">
        <v>1690</v>
      </c>
      <c r="N72" s="274">
        <v>0</v>
      </c>
    </row>
    <row r="73" spans="1:14" s="298" customFormat="1" x14ac:dyDescent="0.2">
      <c r="A73" s="273" t="s">
        <v>1691</v>
      </c>
      <c r="B73" s="273" t="s">
        <v>1692</v>
      </c>
      <c r="C73" s="273" t="s">
        <v>1532</v>
      </c>
      <c r="D73" s="273" t="s">
        <v>1533</v>
      </c>
      <c r="E73" s="321">
        <v>448</v>
      </c>
      <c r="F73" s="291">
        <v>78</v>
      </c>
      <c r="G73" s="295">
        <v>369</v>
      </c>
      <c r="H73" s="94">
        <f t="shared" si="4"/>
        <v>0.8236607142857143</v>
      </c>
      <c r="I73" s="95" t="str">
        <f t="shared" si="3"/>
        <v>78.6% - 85.6%</v>
      </c>
      <c r="J73" s="322"/>
      <c r="K73" s="296">
        <v>1</v>
      </c>
      <c r="L73" s="96">
        <f t="shared" si="5"/>
        <v>2.232142857142857E-3</v>
      </c>
      <c r="M73" s="297" t="s">
        <v>1693</v>
      </c>
      <c r="N73" s="274">
        <v>0</v>
      </c>
    </row>
    <row r="74" spans="1:14" s="298" customFormat="1" x14ac:dyDescent="0.2">
      <c r="A74" s="273" t="s">
        <v>1694</v>
      </c>
      <c r="B74" s="273" t="s">
        <v>1695</v>
      </c>
      <c r="C74" s="273" t="s">
        <v>1532</v>
      </c>
      <c r="D74" s="273" t="s">
        <v>1533</v>
      </c>
      <c r="E74" s="321">
        <v>3565</v>
      </c>
      <c r="F74" s="291">
        <v>1300</v>
      </c>
      <c r="G74" s="295">
        <v>2253</v>
      </c>
      <c r="H74" s="94">
        <f t="shared" si="4"/>
        <v>0.63197755960729318</v>
      </c>
      <c r="I74" s="95" t="str">
        <f t="shared" si="3"/>
        <v>61.6% - 64.8%</v>
      </c>
      <c r="J74" s="322"/>
      <c r="K74" s="296">
        <v>12</v>
      </c>
      <c r="L74" s="96">
        <f t="shared" si="5"/>
        <v>3.3660589060308557E-3</v>
      </c>
      <c r="M74" s="297" t="s">
        <v>1696</v>
      </c>
      <c r="N74" s="274">
        <v>0</v>
      </c>
    </row>
    <row r="75" spans="1:14" s="298" customFormat="1" x14ac:dyDescent="0.2">
      <c r="A75" s="273" t="s">
        <v>1697</v>
      </c>
      <c r="B75" s="273" t="s">
        <v>1698</v>
      </c>
      <c r="C75" s="273" t="s">
        <v>1532</v>
      </c>
      <c r="D75" s="273" t="s">
        <v>1533</v>
      </c>
      <c r="E75" s="321">
        <v>2808</v>
      </c>
      <c r="F75" s="291">
        <v>738</v>
      </c>
      <c r="G75" s="295">
        <v>1992</v>
      </c>
      <c r="H75" s="94">
        <f t="shared" si="4"/>
        <v>0.70940170940170943</v>
      </c>
      <c r="I75" s="95" t="str">
        <f t="shared" si="3"/>
        <v>69.2% - 72.6%</v>
      </c>
      <c r="J75" s="322"/>
      <c r="K75" s="296">
        <v>78</v>
      </c>
      <c r="L75" s="96">
        <f t="shared" si="5"/>
        <v>2.7777777777777776E-2</v>
      </c>
      <c r="M75" s="297" t="s">
        <v>1699</v>
      </c>
      <c r="N75" s="274">
        <v>0</v>
      </c>
    </row>
    <row r="76" spans="1:14" s="298" customFormat="1" x14ac:dyDescent="0.2">
      <c r="A76" s="273" t="s">
        <v>1700</v>
      </c>
      <c r="B76" s="273" t="s">
        <v>1701</v>
      </c>
      <c r="C76" s="273" t="s">
        <v>1532</v>
      </c>
      <c r="D76" s="273" t="s">
        <v>1533</v>
      </c>
      <c r="E76" s="321">
        <v>713</v>
      </c>
      <c r="F76" s="291">
        <v>183</v>
      </c>
      <c r="G76" s="295">
        <v>524</v>
      </c>
      <c r="H76" s="94">
        <f t="shared" si="4"/>
        <v>0.73492286115007011</v>
      </c>
      <c r="I76" s="95" t="str">
        <f t="shared" si="3"/>
        <v>70.1% - 76.6%</v>
      </c>
      <c r="J76" s="322"/>
      <c r="K76" s="296">
        <v>6</v>
      </c>
      <c r="L76" s="96">
        <f t="shared" si="5"/>
        <v>8.4151472650771386E-3</v>
      </c>
      <c r="M76" s="297" t="s">
        <v>1693</v>
      </c>
      <c r="N76" s="274">
        <v>0</v>
      </c>
    </row>
    <row r="77" spans="1:14" s="298" customFormat="1" x14ac:dyDescent="0.2">
      <c r="A77" s="273" t="s">
        <v>1702</v>
      </c>
      <c r="B77" s="273" t="s">
        <v>1703</v>
      </c>
      <c r="C77" s="273" t="s">
        <v>1532</v>
      </c>
      <c r="D77" s="273" t="s">
        <v>1533</v>
      </c>
      <c r="E77" s="321">
        <v>1356</v>
      </c>
      <c r="F77" s="291">
        <v>234</v>
      </c>
      <c r="G77" s="295">
        <v>1110</v>
      </c>
      <c r="H77" s="94">
        <f t="shared" si="4"/>
        <v>0.81858407079646023</v>
      </c>
      <c r="I77" s="95" t="str">
        <f t="shared" si="3"/>
        <v>79.7% - 83.8%</v>
      </c>
      <c r="J77" s="322"/>
      <c r="K77" s="296">
        <v>12</v>
      </c>
      <c r="L77" s="96">
        <f t="shared" si="5"/>
        <v>8.8495575221238937E-3</v>
      </c>
      <c r="M77" s="297" t="s">
        <v>1693</v>
      </c>
      <c r="N77" s="274">
        <v>0</v>
      </c>
    </row>
    <row r="78" spans="1:14" s="298" customFormat="1" x14ac:dyDescent="0.2">
      <c r="A78" s="273" t="s">
        <v>1704</v>
      </c>
      <c r="B78" s="273" t="s">
        <v>1705</v>
      </c>
      <c r="C78" s="273" t="s">
        <v>1532</v>
      </c>
      <c r="D78" s="273" t="s">
        <v>1533</v>
      </c>
      <c r="E78" s="321">
        <v>3627</v>
      </c>
      <c r="F78" s="291">
        <v>1392</v>
      </c>
      <c r="G78" s="295">
        <v>2231</v>
      </c>
      <c r="H78" s="94">
        <f t="shared" si="4"/>
        <v>0.61510890543148611</v>
      </c>
      <c r="I78" s="95" t="str">
        <f t="shared" si="3"/>
        <v>59.9% - 63.1%</v>
      </c>
      <c r="J78" s="322"/>
      <c r="K78" s="296">
        <v>4</v>
      </c>
      <c r="L78" s="96">
        <f t="shared" si="5"/>
        <v>1.1028398125172319E-3</v>
      </c>
      <c r="M78" s="297" t="s">
        <v>1706</v>
      </c>
      <c r="N78" s="274">
        <v>0</v>
      </c>
    </row>
    <row r="79" spans="1:14" s="298" customFormat="1" x14ac:dyDescent="0.2">
      <c r="A79" s="273" t="s">
        <v>1707</v>
      </c>
      <c r="B79" s="273" t="s">
        <v>1708</v>
      </c>
      <c r="C79" s="273" t="s">
        <v>1532</v>
      </c>
      <c r="D79" s="273" t="s">
        <v>1533</v>
      </c>
      <c r="E79" s="321">
        <v>5299</v>
      </c>
      <c r="F79" s="291">
        <v>1286</v>
      </c>
      <c r="G79" s="295">
        <v>3996</v>
      </c>
      <c r="H79" s="94">
        <f t="shared" si="4"/>
        <v>0.75410454802792981</v>
      </c>
      <c r="I79" s="95" t="str">
        <f t="shared" si="3"/>
        <v>74.2% - 76.6%</v>
      </c>
      <c r="J79" s="322"/>
      <c r="K79" s="296">
        <v>17</v>
      </c>
      <c r="L79" s="96">
        <f t="shared" si="5"/>
        <v>3.2081524816003019E-3</v>
      </c>
      <c r="M79" s="297" t="s">
        <v>1709</v>
      </c>
      <c r="N79" s="274">
        <v>0</v>
      </c>
    </row>
    <row r="80" spans="1:14" s="298" customFormat="1" x14ac:dyDescent="0.2">
      <c r="A80" s="273" t="s">
        <v>1710</v>
      </c>
      <c r="B80" s="273" t="s">
        <v>1711</v>
      </c>
      <c r="C80" s="273" t="s">
        <v>1532</v>
      </c>
      <c r="D80" s="273" t="s">
        <v>1533</v>
      </c>
      <c r="E80" s="321">
        <v>9692</v>
      </c>
      <c r="F80" s="291">
        <v>2801</v>
      </c>
      <c r="G80" s="295">
        <v>6591</v>
      </c>
      <c r="H80" s="94">
        <f t="shared" si="4"/>
        <v>0.68004539826661159</v>
      </c>
      <c r="I80" s="95" t="str">
        <f t="shared" si="3"/>
        <v>67.1% - 68.9%</v>
      </c>
      <c r="J80" s="322"/>
      <c r="K80" s="296">
        <v>300</v>
      </c>
      <c r="L80" s="96">
        <f t="shared" si="5"/>
        <v>3.0953363598844409E-2</v>
      </c>
      <c r="M80" s="297" t="s">
        <v>1712</v>
      </c>
      <c r="N80" s="274">
        <v>0</v>
      </c>
    </row>
    <row r="81" spans="1:14" s="298" customFormat="1" x14ac:dyDescent="0.2">
      <c r="A81" s="273" t="s">
        <v>1713</v>
      </c>
      <c r="B81" s="273" t="s">
        <v>1714</v>
      </c>
      <c r="C81" s="273" t="s">
        <v>1532</v>
      </c>
      <c r="D81" s="273" t="s">
        <v>1533</v>
      </c>
      <c r="E81" s="321">
        <v>1973</v>
      </c>
      <c r="F81" s="291">
        <v>746</v>
      </c>
      <c r="G81" s="295">
        <v>1201</v>
      </c>
      <c r="H81" s="94">
        <f t="shared" si="4"/>
        <v>0.60871768879878363</v>
      </c>
      <c r="I81" s="95" t="str">
        <f t="shared" si="3"/>
        <v>58.7% - 63.0%</v>
      </c>
      <c r="J81" s="322"/>
      <c r="K81" s="296">
        <v>26</v>
      </c>
      <c r="L81" s="96">
        <f t="shared" si="5"/>
        <v>1.3177901672579827E-2</v>
      </c>
      <c r="M81" s="297" t="s">
        <v>1715</v>
      </c>
      <c r="N81" s="274">
        <v>0</v>
      </c>
    </row>
    <row r="82" spans="1:14" s="298" customFormat="1" x14ac:dyDescent="0.2">
      <c r="A82" s="273" t="s">
        <v>1716</v>
      </c>
      <c r="B82" s="273" t="s">
        <v>1717</v>
      </c>
      <c r="C82" s="273" t="s">
        <v>1532</v>
      </c>
      <c r="D82" s="273" t="s">
        <v>1533</v>
      </c>
      <c r="E82" s="321">
        <v>1775</v>
      </c>
      <c r="F82" s="291">
        <v>576</v>
      </c>
      <c r="G82" s="295">
        <v>1181</v>
      </c>
      <c r="H82" s="94">
        <f t="shared" si="4"/>
        <v>0.66535211267605632</v>
      </c>
      <c r="I82" s="95" t="str">
        <f t="shared" si="3"/>
        <v>64.3% - 68.7%</v>
      </c>
      <c r="J82" s="322"/>
      <c r="K82" s="296">
        <v>18</v>
      </c>
      <c r="L82" s="96">
        <f t="shared" si="5"/>
        <v>1.0140845070422535E-2</v>
      </c>
      <c r="M82" s="297" t="s">
        <v>1718</v>
      </c>
      <c r="N82" s="274">
        <v>0</v>
      </c>
    </row>
    <row r="83" spans="1:14" s="298" customFormat="1" x14ac:dyDescent="0.2">
      <c r="A83" s="273" t="s">
        <v>1719</v>
      </c>
      <c r="B83" s="273" t="s">
        <v>1720</v>
      </c>
      <c r="C83" s="273" t="s">
        <v>1532</v>
      </c>
      <c r="D83" s="273" t="s">
        <v>1533</v>
      </c>
      <c r="E83" s="321">
        <v>424</v>
      </c>
      <c r="F83" s="291">
        <v>93</v>
      </c>
      <c r="G83" s="295">
        <v>331</v>
      </c>
      <c r="H83" s="94"/>
      <c r="I83" s="95" t="str">
        <f t="shared" ref="I83:I146" si="6">IF(ISNUMBER(H83),TEXT(((2*G83)+(1.96^2)-(1.96*((1.96^2)+(4*G83*(100%-H83)))^0.5))/(2*(E83+(1.96^2))),"0.0%")&amp;" - "&amp;TEXT(((2*G83)+(1.96^2)+(1.96*((1.96^2)+(4*G83*(100%-H83)))^0.5))/(2*(E83+(1.96^2))),"0.0%"),"")</f>
        <v/>
      </c>
      <c r="J83" s="322"/>
      <c r="K83" s="296">
        <v>0</v>
      </c>
      <c r="L83" s="96"/>
      <c r="M83" s="297" t="s">
        <v>1693</v>
      </c>
      <c r="N83" s="274">
        <v>1</v>
      </c>
    </row>
    <row r="84" spans="1:14" s="298" customFormat="1" x14ac:dyDescent="0.2">
      <c r="A84" s="273" t="s">
        <v>1721</v>
      </c>
      <c r="B84" s="273" t="s">
        <v>1722</v>
      </c>
      <c r="C84" s="273" t="s">
        <v>1532</v>
      </c>
      <c r="D84" s="273" t="s">
        <v>1533</v>
      </c>
      <c r="E84" s="321">
        <v>2794</v>
      </c>
      <c r="F84" s="291">
        <v>1048</v>
      </c>
      <c r="G84" s="295">
        <v>1745</v>
      </c>
      <c r="H84" s="94">
        <f t="shared" ref="H84:H147" si="7">G84/E84</f>
        <v>0.62455261274158913</v>
      </c>
      <c r="I84" s="95" t="str">
        <f t="shared" si="6"/>
        <v>60.6% - 64.2%</v>
      </c>
      <c r="J84" s="322"/>
      <c r="K84" s="296">
        <v>1</v>
      </c>
      <c r="L84" s="96">
        <f t="shared" ref="L84:L147" si="8">K84/E84</f>
        <v>3.5790980672870435E-4</v>
      </c>
      <c r="M84" s="297" t="s">
        <v>1723</v>
      </c>
      <c r="N84" s="274">
        <v>0</v>
      </c>
    </row>
    <row r="85" spans="1:14" s="298" customFormat="1" x14ac:dyDescent="0.2">
      <c r="A85" s="273" t="s">
        <v>1724</v>
      </c>
      <c r="B85" s="273" t="s">
        <v>1725</v>
      </c>
      <c r="C85" s="273" t="s">
        <v>1532</v>
      </c>
      <c r="D85" s="273" t="s">
        <v>1533</v>
      </c>
      <c r="E85" s="321">
        <v>430</v>
      </c>
      <c r="F85" s="291">
        <v>88</v>
      </c>
      <c r="G85" s="295">
        <v>303</v>
      </c>
      <c r="H85" s="94"/>
      <c r="I85" s="95" t="str">
        <f t="shared" si="6"/>
        <v/>
      </c>
      <c r="J85" s="322"/>
      <c r="K85" s="296">
        <v>39</v>
      </c>
      <c r="L85" s="96">
        <f t="shared" si="8"/>
        <v>9.0697674418604657E-2</v>
      </c>
      <c r="M85" s="297" t="s">
        <v>1693</v>
      </c>
      <c r="N85" s="274">
        <v>0</v>
      </c>
    </row>
    <row r="86" spans="1:14" s="298" customFormat="1" x14ac:dyDescent="0.2">
      <c r="A86" s="273" t="s">
        <v>1726</v>
      </c>
      <c r="B86" s="273" t="s">
        <v>1727</v>
      </c>
      <c r="C86" s="273" t="s">
        <v>1532</v>
      </c>
      <c r="D86" s="273" t="s">
        <v>1533</v>
      </c>
      <c r="E86" s="321">
        <v>1049</v>
      </c>
      <c r="F86" s="291">
        <v>306</v>
      </c>
      <c r="G86" s="295">
        <v>637</v>
      </c>
      <c r="H86" s="94"/>
      <c r="I86" s="95" t="str">
        <f t="shared" si="6"/>
        <v/>
      </c>
      <c r="J86" s="322"/>
      <c r="K86" s="296">
        <v>106</v>
      </c>
      <c r="L86" s="96">
        <f t="shared" si="8"/>
        <v>0.10104861773117255</v>
      </c>
      <c r="M86" s="297" t="s">
        <v>1693</v>
      </c>
      <c r="N86" s="274">
        <v>0</v>
      </c>
    </row>
    <row r="87" spans="1:14" s="298" customFormat="1" x14ac:dyDescent="0.2">
      <c r="A87" s="273" t="s">
        <v>1728</v>
      </c>
      <c r="B87" s="273" t="s">
        <v>1729</v>
      </c>
      <c r="C87" s="273" t="s">
        <v>1532</v>
      </c>
      <c r="D87" s="273" t="s">
        <v>1533</v>
      </c>
      <c r="E87" s="321">
        <v>793</v>
      </c>
      <c r="F87" s="291">
        <v>176</v>
      </c>
      <c r="G87" s="295">
        <v>573</v>
      </c>
      <c r="H87" s="94"/>
      <c r="I87" s="95" t="str">
        <f t="shared" si="6"/>
        <v/>
      </c>
      <c r="J87" s="322"/>
      <c r="K87" s="296">
        <v>44</v>
      </c>
      <c r="L87" s="96">
        <f t="shared" si="8"/>
        <v>5.5485498108448932E-2</v>
      </c>
      <c r="M87" s="297" t="s">
        <v>1693</v>
      </c>
      <c r="N87" s="274">
        <v>0</v>
      </c>
    </row>
    <row r="88" spans="1:14" s="298" customFormat="1" x14ac:dyDescent="0.2">
      <c r="A88" s="273" t="s">
        <v>1730</v>
      </c>
      <c r="B88" s="273" t="s">
        <v>1731</v>
      </c>
      <c r="C88" s="273" t="s">
        <v>1532</v>
      </c>
      <c r="D88" s="273" t="s">
        <v>1533</v>
      </c>
      <c r="E88" s="321">
        <v>6461</v>
      </c>
      <c r="F88" s="291">
        <v>1279</v>
      </c>
      <c r="G88" s="295">
        <v>5177</v>
      </c>
      <c r="H88" s="94">
        <f t="shared" si="7"/>
        <v>0.80126915338182947</v>
      </c>
      <c r="I88" s="95" t="str">
        <f t="shared" si="6"/>
        <v>79.1% - 81.1%</v>
      </c>
      <c r="J88" s="322"/>
      <c r="K88" s="296">
        <v>5</v>
      </c>
      <c r="L88" s="96">
        <f t="shared" si="8"/>
        <v>7.73874013310633E-4</v>
      </c>
      <c r="M88" s="297" t="s">
        <v>1732</v>
      </c>
      <c r="N88" s="274">
        <v>0</v>
      </c>
    </row>
    <row r="89" spans="1:14" s="298" customFormat="1" x14ac:dyDescent="0.2">
      <c r="A89" s="273" t="s">
        <v>1733</v>
      </c>
      <c r="B89" s="273" t="s">
        <v>1734</v>
      </c>
      <c r="C89" s="273" t="s">
        <v>1532</v>
      </c>
      <c r="D89" s="273" t="s">
        <v>1533</v>
      </c>
      <c r="E89" s="321">
        <v>3973</v>
      </c>
      <c r="F89" s="291">
        <v>1419</v>
      </c>
      <c r="G89" s="295">
        <v>2540</v>
      </c>
      <c r="H89" s="94">
        <f t="shared" si="7"/>
        <v>0.63931537880694689</v>
      </c>
      <c r="I89" s="95" t="str">
        <f t="shared" si="6"/>
        <v>62.4% - 65.4%</v>
      </c>
      <c r="J89" s="322"/>
      <c r="K89" s="296">
        <v>14</v>
      </c>
      <c r="L89" s="96">
        <f t="shared" si="8"/>
        <v>3.5237855524792349E-3</v>
      </c>
      <c r="M89" s="297" t="s">
        <v>1735</v>
      </c>
      <c r="N89" s="274">
        <v>0</v>
      </c>
    </row>
    <row r="90" spans="1:14" s="298" customFormat="1" x14ac:dyDescent="0.2">
      <c r="A90" s="273" t="s">
        <v>1736</v>
      </c>
      <c r="B90" s="273" t="s">
        <v>1737</v>
      </c>
      <c r="C90" s="273" t="s">
        <v>1532</v>
      </c>
      <c r="D90" s="273" t="s">
        <v>1533</v>
      </c>
      <c r="E90" s="321">
        <v>2113</v>
      </c>
      <c r="F90" s="291">
        <v>429</v>
      </c>
      <c r="G90" s="295">
        <v>1562</v>
      </c>
      <c r="H90" s="94"/>
      <c r="I90" s="95" t="str">
        <f t="shared" si="6"/>
        <v/>
      </c>
      <c r="J90" s="322"/>
      <c r="K90" s="296">
        <v>122</v>
      </c>
      <c r="L90" s="96">
        <f t="shared" si="8"/>
        <v>5.7737813535257927E-2</v>
      </c>
      <c r="M90" s="297" t="s">
        <v>1738</v>
      </c>
      <c r="N90" s="274">
        <v>0</v>
      </c>
    </row>
    <row r="91" spans="1:14" s="298" customFormat="1" x14ac:dyDescent="0.2">
      <c r="A91" s="273" t="s">
        <v>1739</v>
      </c>
      <c r="B91" s="273" t="s">
        <v>1740</v>
      </c>
      <c r="C91" s="273" t="s">
        <v>1534</v>
      </c>
      <c r="D91" s="273" t="s">
        <v>1535</v>
      </c>
      <c r="E91" s="321">
        <v>1291</v>
      </c>
      <c r="F91" s="291">
        <v>371</v>
      </c>
      <c r="G91" s="295">
        <v>913</v>
      </c>
      <c r="H91" s="94">
        <f t="shared" si="7"/>
        <v>0.70720371804802473</v>
      </c>
      <c r="I91" s="95" t="str">
        <f t="shared" si="6"/>
        <v>68.2% - 73.1%</v>
      </c>
      <c r="J91" s="322"/>
      <c r="K91" s="296">
        <v>7</v>
      </c>
      <c r="L91" s="96">
        <f t="shared" si="8"/>
        <v>5.422153369481022E-3</v>
      </c>
      <c r="M91" s="297" t="s">
        <v>1741</v>
      </c>
      <c r="N91" s="274">
        <v>0</v>
      </c>
    </row>
    <row r="92" spans="1:14" s="298" customFormat="1" x14ac:dyDescent="0.2">
      <c r="A92" s="273" t="s">
        <v>1742</v>
      </c>
      <c r="B92" s="273" t="s">
        <v>1743</v>
      </c>
      <c r="C92" s="273" t="s">
        <v>1534</v>
      </c>
      <c r="D92" s="273" t="s">
        <v>1535</v>
      </c>
      <c r="E92" s="321">
        <v>1402</v>
      </c>
      <c r="F92" s="291">
        <v>487</v>
      </c>
      <c r="G92" s="295">
        <v>889</v>
      </c>
      <c r="H92" s="94">
        <f t="shared" si="7"/>
        <v>0.63409415121255353</v>
      </c>
      <c r="I92" s="95" t="str">
        <f t="shared" si="6"/>
        <v>60.9% - 65.9%</v>
      </c>
      <c r="J92" s="322"/>
      <c r="K92" s="296">
        <v>26</v>
      </c>
      <c r="L92" s="96">
        <f t="shared" si="8"/>
        <v>1.8544935805991442E-2</v>
      </c>
      <c r="M92" s="297" t="s">
        <v>1744</v>
      </c>
      <c r="N92" s="274">
        <v>0</v>
      </c>
    </row>
    <row r="93" spans="1:14" s="298" customFormat="1" x14ac:dyDescent="0.2">
      <c r="A93" s="273" t="s">
        <v>1745</v>
      </c>
      <c r="B93" s="273" t="s">
        <v>1746</v>
      </c>
      <c r="C93" s="273" t="s">
        <v>1534</v>
      </c>
      <c r="D93" s="273" t="s">
        <v>1535</v>
      </c>
      <c r="E93" s="321">
        <v>1168</v>
      </c>
      <c r="F93" s="291">
        <v>372</v>
      </c>
      <c r="G93" s="295">
        <v>790</v>
      </c>
      <c r="H93" s="94">
        <f t="shared" si="7"/>
        <v>0.67636986301369861</v>
      </c>
      <c r="I93" s="95" t="str">
        <f t="shared" si="6"/>
        <v>64.9% - 70.3%</v>
      </c>
      <c r="J93" s="322"/>
      <c r="K93" s="296">
        <v>6</v>
      </c>
      <c r="L93" s="96">
        <f t="shared" si="8"/>
        <v>5.1369863013698627E-3</v>
      </c>
      <c r="M93" s="297" t="s">
        <v>1744</v>
      </c>
      <c r="N93" s="274">
        <v>0</v>
      </c>
    </row>
    <row r="94" spans="1:14" s="298" customFormat="1" x14ac:dyDescent="0.2">
      <c r="A94" s="273" t="s">
        <v>1747</v>
      </c>
      <c r="B94" s="273" t="s">
        <v>1748</v>
      </c>
      <c r="C94" s="273" t="s">
        <v>1534</v>
      </c>
      <c r="D94" s="273" t="s">
        <v>1535</v>
      </c>
      <c r="E94" s="321">
        <v>957</v>
      </c>
      <c r="F94" s="291">
        <v>254</v>
      </c>
      <c r="G94" s="295">
        <v>702</v>
      </c>
      <c r="H94" s="94">
        <f t="shared" si="7"/>
        <v>0.73354231974921635</v>
      </c>
      <c r="I94" s="95" t="str">
        <f t="shared" si="6"/>
        <v>70.5% - 76.1%</v>
      </c>
      <c r="J94" s="322"/>
      <c r="K94" s="296">
        <v>1</v>
      </c>
      <c r="L94" s="96">
        <f t="shared" si="8"/>
        <v>1.0449320794148381E-3</v>
      </c>
      <c r="M94" s="297" t="s">
        <v>1749</v>
      </c>
      <c r="N94" s="274">
        <v>0</v>
      </c>
    </row>
    <row r="95" spans="1:14" s="298" customFormat="1" x14ac:dyDescent="0.2">
      <c r="A95" s="273" t="s">
        <v>1750</v>
      </c>
      <c r="B95" s="273" t="s">
        <v>1751</v>
      </c>
      <c r="C95" s="273" t="s">
        <v>1534</v>
      </c>
      <c r="D95" s="273" t="s">
        <v>1535</v>
      </c>
      <c r="E95" s="321">
        <v>961</v>
      </c>
      <c r="F95" s="291">
        <v>292</v>
      </c>
      <c r="G95" s="295">
        <v>664</v>
      </c>
      <c r="H95" s="94">
        <f t="shared" si="7"/>
        <v>0.69094693028095733</v>
      </c>
      <c r="I95" s="95" t="str">
        <f t="shared" si="6"/>
        <v>66.1% - 71.9%</v>
      </c>
      <c r="J95" s="322"/>
      <c r="K95" s="296">
        <v>5</v>
      </c>
      <c r="L95" s="96">
        <f t="shared" si="8"/>
        <v>5.2029136316337149E-3</v>
      </c>
      <c r="M95" s="297" t="s">
        <v>1741</v>
      </c>
      <c r="N95" s="274">
        <v>0</v>
      </c>
    </row>
    <row r="96" spans="1:14" s="298" customFormat="1" x14ac:dyDescent="0.2">
      <c r="A96" s="273" t="s">
        <v>1752</v>
      </c>
      <c r="B96" s="273" t="s">
        <v>1753</v>
      </c>
      <c r="C96" s="273" t="s">
        <v>1534</v>
      </c>
      <c r="D96" s="273" t="s">
        <v>1535</v>
      </c>
      <c r="E96" s="321">
        <v>889</v>
      </c>
      <c r="F96" s="291">
        <v>249</v>
      </c>
      <c r="G96" s="295">
        <v>605</v>
      </c>
      <c r="H96" s="94">
        <f t="shared" si="7"/>
        <v>0.68053993250843647</v>
      </c>
      <c r="I96" s="95" t="str">
        <f t="shared" si="6"/>
        <v>64.9% - 71.0%</v>
      </c>
      <c r="J96" s="322"/>
      <c r="K96" s="296">
        <v>35</v>
      </c>
      <c r="L96" s="96">
        <f t="shared" si="8"/>
        <v>3.937007874015748E-2</v>
      </c>
      <c r="M96" s="297" t="s">
        <v>1754</v>
      </c>
      <c r="N96" s="274">
        <v>0</v>
      </c>
    </row>
    <row r="97" spans="1:14" s="298" customFormat="1" x14ac:dyDescent="0.2">
      <c r="A97" s="273" t="s">
        <v>1755</v>
      </c>
      <c r="B97" s="273" t="s">
        <v>1756</v>
      </c>
      <c r="C97" s="273" t="s">
        <v>1534</v>
      </c>
      <c r="D97" s="273" t="s">
        <v>1535</v>
      </c>
      <c r="E97" s="321">
        <v>1136</v>
      </c>
      <c r="F97" s="291">
        <v>256</v>
      </c>
      <c r="G97" s="295">
        <v>870</v>
      </c>
      <c r="H97" s="94">
        <f t="shared" si="7"/>
        <v>0.76584507042253525</v>
      </c>
      <c r="I97" s="95" t="str">
        <f t="shared" si="6"/>
        <v>74.0% - 79.0%</v>
      </c>
      <c r="J97" s="322"/>
      <c r="K97" s="296">
        <v>10</v>
      </c>
      <c r="L97" s="96">
        <f t="shared" si="8"/>
        <v>8.8028169014084511E-3</v>
      </c>
      <c r="M97" s="297" t="s">
        <v>1744</v>
      </c>
      <c r="N97" s="274">
        <v>0</v>
      </c>
    </row>
    <row r="98" spans="1:14" s="298" customFormat="1" x14ac:dyDescent="0.2">
      <c r="A98" s="273" t="s">
        <v>1757</v>
      </c>
      <c r="B98" s="273" t="s">
        <v>1758</v>
      </c>
      <c r="C98" s="273" t="s">
        <v>1534</v>
      </c>
      <c r="D98" s="273" t="s">
        <v>1535</v>
      </c>
      <c r="E98" s="321">
        <v>1751</v>
      </c>
      <c r="F98" s="291">
        <v>434</v>
      </c>
      <c r="G98" s="295">
        <v>1316</v>
      </c>
      <c r="H98" s="94">
        <f t="shared" si="7"/>
        <v>0.75157053112507144</v>
      </c>
      <c r="I98" s="95" t="str">
        <f t="shared" si="6"/>
        <v>73.1% - 77.1%</v>
      </c>
      <c r="J98" s="322"/>
      <c r="K98" s="296">
        <v>1</v>
      </c>
      <c r="L98" s="96">
        <f t="shared" si="8"/>
        <v>5.7110222729868647E-4</v>
      </c>
      <c r="M98" s="297" t="s">
        <v>1749</v>
      </c>
      <c r="N98" s="274">
        <v>0</v>
      </c>
    </row>
    <row r="99" spans="1:14" s="298" customFormat="1" x14ac:dyDescent="0.2">
      <c r="A99" s="273" t="s">
        <v>1759</v>
      </c>
      <c r="B99" s="273" t="s">
        <v>1760</v>
      </c>
      <c r="C99" s="273" t="s">
        <v>1534</v>
      </c>
      <c r="D99" s="273" t="s">
        <v>1535</v>
      </c>
      <c r="E99" s="321">
        <v>1125</v>
      </c>
      <c r="F99" s="291">
        <v>240</v>
      </c>
      <c r="G99" s="295">
        <v>885</v>
      </c>
      <c r="H99" s="94">
        <f t="shared" si="7"/>
        <v>0.78666666666666663</v>
      </c>
      <c r="I99" s="95" t="str">
        <f t="shared" si="6"/>
        <v>76.2% - 81.0%</v>
      </c>
      <c r="J99" s="322"/>
      <c r="K99" s="296">
        <v>0</v>
      </c>
      <c r="L99" s="96">
        <f t="shared" si="8"/>
        <v>0</v>
      </c>
      <c r="M99" s="297" t="s">
        <v>1741</v>
      </c>
      <c r="N99" s="274">
        <v>0</v>
      </c>
    </row>
    <row r="100" spans="1:14" s="298" customFormat="1" x14ac:dyDescent="0.2">
      <c r="A100" s="273" t="s">
        <v>1761</v>
      </c>
      <c r="B100" s="273" t="s">
        <v>1762</v>
      </c>
      <c r="C100" s="273" t="s">
        <v>1534</v>
      </c>
      <c r="D100" s="273" t="s">
        <v>1535</v>
      </c>
      <c r="E100" s="321">
        <v>949</v>
      </c>
      <c r="F100" s="291">
        <v>289</v>
      </c>
      <c r="G100" s="295">
        <v>638</v>
      </c>
      <c r="H100" s="94">
        <f t="shared" si="7"/>
        <v>0.67228661749209695</v>
      </c>
      <c r="I100" s="95" t="str">
        <f t="shared" si="6"/>
        <v>64.2% - 70.1%</v>
      </c>
      <c r="J100" s="322"/>
      <c r="K100" s="296">
        <v>22</v>
      </c>
      <c r="L100" s="96">
        <f t="shared" si="8"/>
        <v>2.3182297154899896E-2</v>
      </c>
      <c r="M100" s="297" t="s">
        <v>1763</v>
      </c>
      <c r="N100" s="274">
        <v>0</v>
      </c>
    </row>
    <row r="101" spans="1:14" s="298" customFormat="1" x14ac:dyDescent="0.2">
      <c r="A101" s="273" t="s">
        <v>1764</v>
      </c>
      <c r="B101" s="273" t="s">
        <v>1765</v>
      </c>
      <c r="C101" s="273" t="s">
        <v>1534</v>
      </c>
      <c r="D101" s="273" t="s">
        <v>1535</v>
      </c>
      <c r="E101" s="321">
        <v>747</v>
      </c>
      <c r="F101" s="291">
        <v>138</v>
      </c>
      <c r="G101" s="295">
        <v>591</v>
      </c>
      <c r="H101" s="94">
        <f t="shared" si="7"/>
        <v>0.79116465863453811</v>
      </c>
      <c r="I101" s="95" t="str">
        <f t="shared" si="6"/>
        <v>76.1% - 81.9%</v>
      </c>
      <c r="J101" s="322"/>
      <c r="K101" s="296">
        <v>18</v>
      </c>
      <c r="L101" s="96">
        <f t="shared" si="8"/>
        <v>2.4096385542168676E-2</v>
      </c>
      <c r="M101" s="297" t="s">
        <v>1763</v>
      </c>
      <c r="N101" s="274">
        <v>0</v>
      </c>
    </row>
    <row r="102" spans="1:14" s="298" customFormat="1" x14ac:dyDescent="0.2">
      <c r="A102" s="273" t="s">
        <v>1766</v>
      </c>
      <c r="B102" s="273" t="s">
        <v>1767</v>
      </c>
      <c r="C102" s="273" t="s">
        <v>1534</v>
      </c>
      <c r="D102" s="273" t="s">
        <v>1535</v>
      </c>
      <c r="E102" s="321">
        <v>3585</v>
      </c>
      <c r="F102" s="291">
        <v>1068</v>
      </c>
      <c r="G102" s="295">
        <v>2517</v>
      </c>
      <c r="H102" s="94">
        <f t="shared" si="7"/>
        <v>0.70209205020920507</v>
      </c>
      <c r="I102" s="95" t="str">
        <f t="shared" si="6"/>
        <v>68.7% - 71.7%</v>
      </c>
      <c r="J102" s="322"/>
      <c r="K102" s="296">
        <v>0</v>
      </c>
      <c r="L102" s="96">
        <f t="shared" si="8"/>
        <v>0</v>
      </c>
      <c r="M102" s="297" t="s">
        <v>1768</v>
      </c>
      <c r="N102" s="274">
        <v>0</v>
      </c>
    </row>
    <row r="103" spans="1:14" s="298" customFormat="1" x14ac:dyDescent="0.2">
      <c r="A103" s="273" t="s">
        <v>1769</v>
      </c>
      <c r="B103" s="273" t="s">
        <v>1770</v>
      </c>
      <c r="C103" s="273" t="s">
        <v>1534</v>
      </c>
      <c r="D103" s="273" t="s">
        <v>1535</v>
      </c>
      <c r="E103" s="321">
        <v>605</v>
      </c>
      <c r="F103" s="291">
        <v>117</v>
      </c>
      <c r="G103" s="295">
        <v>488</v>
      </c>
      <c r="H103" s="94">
        <f t="shared" si="7"/>
        <v>0.80661157024793384</v>
      </c>
      <c r="I103" s="95" t="str">
        <f t="shared" si="6"/>
        <v>77.3% - 83.6%</v>
      </c>
      <c r="J103" s="322"/>
      <c r="K103" s="296">
        <v>0</v>
      </c>
      <c r="L103" s="96">
        <f t="shared" si="8"/>
        <v>0</v>
      </c>
      <c r="M103" s="297" t="s">
        <v>1741</v>
      </c>
      <c r="N103" s="274">
        <v>0</v>
      </c>
    </row>
    <row r="104" spans="1:14" s="298" customFormat="1" x14ac:dyDescent="0.2">
      <c r="A104" s="273" t="s">
        <v>1771</v>
      </c>
      <c r="B104" s="273" t="s">
        <v>1772</v>
      </c>
      <c r="C104" s="273" t="s">
        <v>1534</v>
      </c>
      <c r="D104" s="273" t="s">
        <v>1535</v>
      </c>
      <c r="E104" s="321">
        <v>1254</v>
      </c>
      <c r="F104" s="291">
        <v>399</v>
      </c>
      <c r="G104" s="295">
        <v>772</v>
      </c>
      <c r="H104" s="94"/>
      <c r="I104" s="95" t="str">
        <f t="shared" si="6"/>
        <v/>
      </c>
      <c r="J104" s="322"/>
      <c r="K104" s="296">
        <v>83</v>
      </c>
      <c r="L104" s="96">
        <f t="shared" si="8"/>
        <v>6.6188197767145129E-2</v>
      </c>
      <c r="M104" s="297" t="s">
        <v>1754</v>
      </c>
      <c r="N104" s="274">
        <v>0</v>
      </c>
    </row>
    <row r="105" spans="1:14" s="298" customFormat="1" x14ac:dyDescent="0.2">
      <c r="A105" s="273" t="s">
        <v>1773</v>
      </c>
      <c r="B105" s="273" t="s">
        <v>1774</v>
      </c>
      <c r="C105" s="273" t="s">
        <v>1534</v>
      </c>
      <c r="D105" s="273" t="s">
        <v>1535</v>
      </c>
      <c r="E105" s="321">
        <v>827</v>
      </c>
      <c r="F105" s="291">
        <v>207</v>
      </c>
      <c r="G105" s="295">
        <v>602</v>
      </c>
      <c r="H105" s="94">
        <f t="shared" si="7"/>
        <v>0.72793228536880294</v>
      </c>
      <c r="I105" s="95" t="str">
        <f t="shared" si="6"/>
        <v>69.7% - 75.7%</v>
      </c>
      <c r="J105" s="322"/>
      <c r="K105" s="296">
        <v>18</v>
      </c>
      <c r="L105" s="96">
        <f t="shared" si="8"/>
        <v>2.1765417170495769E-2</v>
      </c>
      <c r="M105" s="297" t="s">
        <v>1763</v>
      </c>
      <c r="N105" s="274">
        <v>0</v>
      </c>
    </row>
    <row r="106" spans="1:14" s="298" customFormat="1" x14ac:dyDescent="0.2">
      <c r="A106" s="273" t="s">
        <v>1775</v>
      </c>
      <c r="B106" s="273" t="s">
        <v>1776</v>
      </c>
      <c r="C106" s="273" t="s">
        <v>1534</v>
      </c>
      <c r="D106" s="273" t="s">
        <v>1535</v>
      </c>
      <c r="E106" s="321">
        <v>1204</v>
      </c>
      <c r="F106" s="291">
        <v>365</v>
      </c>
      <c r="G106" s="295">
        <v>831</v>
      </c>
      <c r="H106" s="94">
        <f t="shared" si="7"/>
        <v>0.69019933554817281</v>
      </c>
      <c r="I106" s="95" t="str">
        <f t="shared" si="6"/>
        <v>66.4% - 71.6%</v>
      </c>
      <c r="J106" s="322"/>
      <c r="K106" s="296">
        <v>8</v>
      </c>
      <c r="L106" s="96">
        <f t="shared" si="8"/>
        <v>6.6445182724252493E-3</v>
      </c>
      <c r="M106" s="297" t="s">
        <v>1741</v>
      </c>
      <c r="N106" s="274">
        <v>0</v>
      </c>
    </row>
    <row r="107" spans="1:14" s="298" customFormat="1" x14ac:dyDescent="0.2">
      <c r="A107" s="273" t="s">
        <v>1777</v>
      </c>
      <c r="B107" s="273" t="s">
        <v>1778</v>
      </c>
      <c r="C107" s="273" t="s">
        <v>1534</v>
      </c>
      <c r="D107" s="273" t="s">
        <v>1535</v>
      </c>
      <c r="E107" s="321">
        <v>1087</v>
      </c>
      <c r="F107" s="291">
        <v>304</v>
      </c>
      <c r="G107" s="295">
        <v>776</v>
      </c>
      <c r="H107" s="94">
        <f t="shared" si="7"/>
        <v>0.71389144434222629</v>
      </c>
      <c r="I107" s="95" t="str">
        <f t="shared" si="6"/>
        <v>68.6% - 74.0%</v>
      </c>
      <c r="J107" s="322"/>
      <c r="K107" s="296">
        <v>7</v>
      </c>
      <c r="L107" s="96">
        <f t="shared" si="8"/>
        <v>6.439742410303588E-3</v>
      </c>
      <c r="M107" s="297" t="s">
        <v>1744</v>
      </c>
      <c r="N107" s="274">
        <v>0</v>
      </c>
    </row>
    <row r="108" spans="1:14" s="298" customFormat="1" x14ac:dyDescent="0.2">
      <c r="A108" s="273" t="s">
        <v>1779</v>
      </c>
      <c r="B108" s="273" t="s">
        <v>1780</v>
      </c>
      <c r="C108" s="273" t="s">
        <v>1534</v>
      </c>
      <c r="D108" s="273" t="s">
        <v>1535</v>
      </c>
      <c r="E108" s="321">
        <v>757</v>
      </c>
      <c r="F108" s="291">
        <v>166</v>
      </c>
      <c r="G108" s="295">
        <v>581</v>
      </c>
      <c r="H108" s="94">
        <f t="shared" si="7"/>
        <v>0.7675033025099075</v>
      </c>
      <c r="I108" s="95" t="str">
        <f t="shared" si="6"/>
        <v>73.6% - 79.6%</v>
      </c>
      <c r="J108" s="322"/>
      <c r="K108" s="296">
        <v>10</v>
      </c>
      <c r="L108" s="96">
        <f t="shared" si="8"/>
        <v>1.3210039630118891E-2</v>
      </c>
      <c r="M108" s="297" t="s">
        <v>1749</v>
      </c>
      <c r="N108" s="274">
        <v>0</v>
      </c>
    </row>
    <row r="109" spans="1:14" s="298" customFormat="1" x14ac:dyDescent="0.2">
      <c r="A109" s="273" t="s">
        <v>1781</v>
      </c>
      <c r="B109" s="273" t="s">
        <v>1782</v>
      </c>
      <c r="C109" s="273" t="s">
        <v>1534</v>
      </c>
      <c r="D109" s="273" t="s">
        <v>1535</v>
      </c>
      <c r="E109" s="321">
        <v>888</v>
      </c>
      <c r="F109" s="291">
        <v>208</v>
      </c>
      <c r="G109" s="295">
        <v>677</v>
      </c>
      <c r="H109" s="94">
        <f t="shared" si="7"/>
        <v>0.76238738738738743</v>
      </c>
      <c r="I109" s="95" t="str">
        <f t="shared" si="6"/>
        <v>73.3% - 78.9%</v>
      </c>
      <c r="J109" s="322"/>
      <c r="K109" s="296">
        <v>3</v>
      </c>
      <c r="L109" s="96">
        <f t="shared" si="8"/>
        <v>3.3783783783783786E-3</v>
      </c>
      <c r="M109" s="297" t="s">
        <v>1741</v>
      </c>
      <c r="N109" s="274">
        <v>0</v>
      </c>
    </row>
    <row r="110" spans="1:14" s="298" customFormat="1" x14ac:dyDescent="0.2">
      <c r="A110" s="273" t="s">
        <v>1783</v>
      </c>
      <c r="B110" s="273" t="s">
        <v>1784</v>
      </c>
      <c r="C110" s="273" t="s">
        <v>1534</v>
      </c>
      <c r="D110" s="273" t="s">
        <v>1535</v>
      </c>
      <c r="E110" s="321">
        <v>987</v>
      </c>
      <c r="F110" s="291">
        <v>235</v>
      </c>
      <c r="G110" s="295">
        <v>740</v>
      </c>
      <c r="H110" s="94">
        <f t="shared" si="7"/>
        <v>0.74974670719351566</v>
      </c>
      <c r="I110" s="95" t="str">
        <f t="shared" si="6"/>
        <v>72.2% - 77.6%</v>
      </c>
      <c r="J110" s="322"/>
      <c r="K110" s="296">
        <v>12</v>
      </c>
      <c r="L110" s="96">
        <f t="shared" si="8"/>
        <v>1.2158054711246201E-2</v>
      </c>
      <c r="M110" s="297" t="s">
        <v>1749</v>
      </c>
      <c r="N110" s="274">
        <v>0</v>
      </c>
    </row>
    <row r="111" spans="1:14" s="298" customFormat="1" x14ac:dyDescent="0.2">
      <c r="A111" s="273" t="s">
        <v>1785</v>
      </c>
      <c r="B111" s="273" t="s">
        <v>1786</v>
      </c>
      <c r="C111" s="273" t="s">
        <v>1534</v>
      </c>
      <c r="D111" s="273" t="s">
        <v>1535</v>
      </c>
      <c r="E111" s="321">
        <v>1217</v>
      </c>
      <c r="F111" s="291">
        <v>352</v>
      </c>
      <c r="G111" s="295">
        <v>830</v>
      </c>
      <c r="H111" s="94">
        <f t="shared" si="7"/>
        <v>0.68200493015612162</v>
      </c>
      <c r="I111" s="95" t="str">
        <f t="shared" si="6"/>
        <v>65.5% - 70.8%</v>
      </c>
      <c r="J111" s="322"/>
      <c r="K111" s="296">
        <v>35</v>
      </c>
      <c r="L111" s="96">
        <f t="shared" si="8"/>
        <v>2.8759244042728019E-2</v>
      </c>
      <c r="M111" s="297" t="s">
        <v>1763</v>
      </c>
      <c r="N111" s="274">
        <v>0</v>
      </c>
    </row>
    <row r="112" spans="1:14" s="298" customFormat="1" x14ac:dyDescent="0.2">
      <c r="A112" s="273" t="s">
        <v>1787</v>
      </c>
      <c r="B112" s="273" t="s">
        <v>1788</v>
      </c>
      <c r="C112" s="273" t="s">
        <v>1534</v>
      </c>
      <c r="D112" s="273" t="s">
        <v>1535</v>
      </c>
      <c r="E112" s="321">
        <v>5337</v>
      </c>
      <c r="F112" s="291">
        <v>1230</v>
      </c>
      <c r="G112" s="295">
        <v>4105</v>
      </c>
      <c r="H112" s="94">
        <f t="shared" si="7"/>
        <v>0.76915870339141845</v>
      </c>
      <c r="I112" s="95" t="str">
        <f t="shared" si="6"/>
        <v>75.8% - 78.0%</v>
      </c>
      <c r="J112" s="322"/>
      <c r="K112" s="296">
        <v>2</v>
      </c>
      <c r="L112" s="96">
        <f t="shared" si="8"/>
        <v>3.7474236462432077E-4</v>
      </c>
      <c r="M112" s="297" t="s">
        <v>1789</v>
      </c>
      <c r="N112" s="274">
        <v>0</v>
      </c>
    </row>
    <row r="113" spans="1:14" s="298" customFormat="1" x14ac:dyDescent="0.2">
      <c r="A113" s="273" t="s">
        <v>1790</v>
      </c>
      <c r="B113" s="273" t="s">
        <v>1791</v>
      </c>
      <c r="C113" s="273" t="s">
        <v>1534</v>
      </c>
      <c r="D113" s="273" t="s">
        <v>1535</v>
      </c>
      <c r="E113" s="321">
        <v>1269</v>
      </c>
      <c r="F113" s="291">
        <v>372</v>
      </c>
      <c r="G113" s="295">
        <v>760</v>
      </c>
      <c r="H113" s="94"/>
      <c r="I113" s="95" t="str">
        <f t="shared" si="6"/>
        <v/>
      </c>
      <c r="J113" s="322"/>
      <c r="K113" s="296">
        <v>137</v>
      </c>
      <c r="L113" s="96">
        <f t="shared" si="8"/>
        <v>0.10795902285263988</v>
      </c>
      <c r="M113" s="297" t="s">
        <v>1754</v>
      </c>
      <c r="N113" s="274">
        <v>0</v>
      </c>
    </row>
    <row r="114" spans="1:14" s="298" customFormat="1" x14ac:dyDescent="0.2">
      <c r="A114" s="273" t="s">
        <v>1792</v>
      </c>
      <c r="B114" s="273" t="s">
        <v>1793</v>
      </c>
      <c r="C114" s="273" t="s">
        <v>1534</v>
      </c>
      <c r="D114" s="273" t="s">
        <v>1535</v>
      </c>
      <c r="E114" s="321">
        <v>1148</v>
      </c>
      <c r="F114" s="291">
        <v>398</v>
      </c>
      <c r="G114" s="295">
        <v>716</v>
      </c>
      <c r="H114" s="94"/>
      <c r="I114" s="95" t="str">
        <f t="shared" si="6"/>
        <v/>
      </c>
      <c r="J114" s="322"/>
      <c r="K114" s="296">
        <v>34</v>
      </c>
      <c r="L114" s="96"/>
      <c r="M114" s="297" t="s">
        <v>1744</v>
      </c>
      <c r="N114" s="274">
        <v>1</v>
      </c>
    </row>
    <row r="115" spans="1:14" s="298" customFormat="1" x14ac:dyDescent="0.2">
      <c r="A115" s="273" t="s">
        <v>1794</v>
      </c>
      <c r="B115" s="273" t="s">
        <v>1795</v>
      </c>
      <c r="C115" s="273" t="s">
        <v>1534</v>
      </c>
      <c r="D115" s="273" t="s">
        <v>1535</v>
      </c>
      <c r="E115" s="321">
        <v>455</v>
      </c>
      <c r="F115" s="291">
        <v>91</v>
      </c>
      <c r="G115" s="295">
        <v>363</v>
      </c>
      <c r="H115" s="94">
        <f t="shared" si="7"/>
        <v>0.79780219780219785</v>
      </c>
      <c r="I115" s="95" t="str">
        <f t="shared" si="6"/>
        <v>75.8% - 83.2%</v>
      </c>
      <c r="J115" s="322"/>
      <c r="K115" s="296">
        <v>1</v>
      </c>
      <c r="L115" s="96">
        <f t="shared" si="8"/>
        <v>2.1978021978021978E-3</v>
      </c>
      <c r="M115" s="297" t="s">
        <v>1749</v>
      </c>
      <c r="N115" s="274">
        <v>0</v>
      </c>
    </row>
    <row r="116" spans="1:14" s="298" customFormat="1" x14ac:dyDescent="0.2">
      <c r="A116" s="273" t="s">
        <v>1796</v>
      </c>
      <c r="B116" s="273" t="s">
        <v>1797</v>
      </c>
      <c r="C116" s="273" t="s">
        <v>1534</v>
      </c>
      <c r="D116" s="273" t="s">
        <v>1535</v>
      </c>
      <c r="E116" s="321">
        <v>1290</v>
      </c>
      <c r="F116" s="291">
        <v>388</v>
      </c>
      <c r="G116" s="295">
        <v>792</v>
      </c>
      <c r="H116" s="94"/>
      <c r="I116" s="95" t="str">
        <f t="shared" si="6"/>
        <v/>
      </c>
      <c r="J116" s="322"/>
      <c r="K116" s="296">
        <v>110</v>
      </c>
      <c r="L116" s="96">
        <f t="shared" si="8"/>
        <v>8.5271317829457363E-2</v>
      </c>
      <c r="M116" s="297" t="s">
        <v>1744</v>
      </c>
      <c r="N116" s="274">
        <v>0</v>
      </c>
    </row>
    <row r="117" spans="1:14" s="298" customFormat="1" x14ac:dyDescent="0.2">
      <c r="A117" s="273" t="s">
        <v>1798</v>
      </c>
      <c r="B117" s="273" t="s">
        <v>1799</v>
      </c>
      <c r="C117" s="273" t="s">
        <v>1534</v>
      </c>
      <c r="D117" s="273" t="s">
        <v>1535</v>
      </c>
      <c r="E117" s="321">
        <v>653</v>
      </c>
      <c r="F117" s="291">
        <v>168</v>
      </c>
      <c r="G117" s="295">
        <v>485</v>
      </c>
      <c r="H117" s="94"/>
      <c r="I117" s="95" t="str">
        <f t="shared" si="6"/>
        <v/>
      </c>
      <c r="J117" s="322"/>
      <c r="K117" s="296">
        <v>0</v>
      </c>
      <c r="L117" s="96"/>
      <c r="M117" s="297" t="s">
        <v>1741</v>
      </c>
      <c r="N117" s="274">
        <v>1</v>
      </c>
    </row>
    <row r="118" spans="1:14" s="298" customFormat="1" x14ac:dyDescent="0.2">
      <c r="A118" s="273" t="s">
        <v>1800</v>
      </c>
      <c r="B118" s="273" t="s">
        <v>1801</v>
      </c>
      <c r="C118" s="273" t="s">
        <v>1534</v>
      </c>
      <c r="D118" s="273" t="s">
        <v>1535</v>
      </c>
      <c r="E118" s="321">
        <v>952</v>
      </c>
      <c r="F118" s="291">
        <v>259</v>
      </c>
      <c r="G118" s="295">
        <v>607</v>
      </c>
      <c r="H118" s="94"/>
      <c r="I118" s="95" t="str">
        <f t="shared" si="6"/>
        <v/>
      </c>
      <c r="J118" s="322"/>
      <c r="K118" s="296">
        <v>86</v>
      </c>
      <c r="L118" s="96">
        <f t="shared" si="8"/>
        <v>9.0336134453781511E-2</v>
      </c>
      <c r="M118" s="297" t="s">
        <v>1754</v>
      </c>
      <c r="N118" s="274">
        <v>0</v>
      </c>
    </row>
    <row r="119" spans="1:14" s="298" customFormat="1" x14ac:dyDescent="0.2">
      <c r="A119" s="273" t="s">
        <v>1802</v>
      </c>
      <c r="B119" s="273" t="s">
        <v>1803</v>
      </c>
      <c r="C119" s="273" t="s">
        <v>1534</v>
      </c>
      <c r="D119" s="273" t="s">
        <v>1535</v>
      </c>
      <c r="E119" s="321">
        <v>994</v>
      </c>
      <c r="F119" s="291">
        <v>313</v>
      </c>
      <c r="G119" s="295">
        <v>681</v>
      </c>
      <c r="H119" s="94">
        <f t="shared" si="7"/>
        <v>0.68511066398390341</v>
      </c>
      <c r="I119" s="95" t="str">
        <f t="shared" si="6"/>
        <v>65.6% - 71.3%</v>
      </c>
      <c r="J119" s="322"/>
      <c r="K119" s="296">
        <v>0</v>
      </c>
      <c r="L119" s="96">
        <f t="shared" si="8"/>
        <v>0</v>
      </c>
      <c r="M119" s="297" t="s">
        <v>1749</v>
      </c>
      <c r="N119" s="274">
        <v>0</v>
      </c>
    </row>
    <row r="120" spans="1:14" s="298" customFormat="1" x14ac:dyDescent="0.2">
      <c r="A120" s="273" t="s">
        <v>1804</v>
      </c>
      <c r="B120" s="273" t="s">
        <v>1805</v>
      </c>
      <c r="C120" s="273" t="s">
        <v>1534</v>
      </c>
      <c r="D120" s="273" t="s">
        <v>1535</v>
      </c>
      <c r="E120" s="321">
        <v>3220</v>
      </c>
      <c r="F120" s="291">
        <v>666</v>
      </c>
      <c r="G120" s="295">
        <v>2476</v>
      </c>
      <c r="H120" s="94">
        <f t="shared" si="7"/>
        <v>0.76894409937888197</v>
      </c>
      <c r="I120" s="95" t="str">
        <f t="shared" si="6"/>
        <v>75.4% - 78.3%</v>
      </c>
      <c r="J120" s="322"/>
      <c r="K120" s="296">
        <v>78</v>
      </c>
      <c r="L120" s="96">
        <f t="shared" si="8"/>
        <v>2.422360248447205E-2</v>
      </c>
      <c r="M120" s="297" t="s">
        <v>1763</v>
      </c>
      <c r="N120" s="274">
        <v>0</v>
      </c>
    </row>
    <row r="121" spans="1:14" s="298" customFormat="1" x14ac:dyDescent="0.2">
      <c r="A121" s="273" t="s">
        <v>1806</v>
      </c>
      <c r="B121" s="273" t="s">
        <v>1807</v>
      </c>
      <c r="C121" s="273" t="s">
        <v>1534</v>
      </c>
      <c r="D121" s="273" t="s">
        <v>1535</v>
      </c>
      <c r="E121" s="321">
        <v>4243</v>
      </c>
      <c r="F121" s="291">
        <v>1179</v>
      </c>
      <c r="G121" s="295">
        <v>3018</v>
      </c>
      <c r="H121" s="94">
        <f t="shared" si="7"/>
        <v>0.7112891821824181</v>
      </c>
      <c r="I121" s="95" t="str">
        <f t="shared" si="6"/>
        <v>69.7% - 72.5%</v>
      </c>
      <c r="J121" s="322"/>
      <c r="K121" s="296">
        <v>46</v>
      </c>
      <c r="L121" s="96">
        <f t="shared" si="8"/>
        <v>1.0841385811925524E-2</v>
      </c>
      <c r="M121" s="297" t="s">
        <v>1808</v>
      </c>
      <c r="N121" s="274">
        <v>0</v>
      </c>
    </row>
    <row r="122" spans="1:14" s="298" customFormat="1" x14ac:dyDescent="0.2">
      <c r="A122" s="273" t="s">
        <v>1809</v>
      </c>
      <c r="B122" s="273" t="s">
        <v>1810</v>
      </c>
      <c r="C122" s="273" t="s">
        <v>1534</v>
      </c>
      <c r="D122" s="273" t="s">
        <v>1535</v>
      </c>
      <c r="E122" s="321">
        <v>527</v>
      </c>
      <c r="F122" s="291">
        <v>127</v>
      </c>
      <c r="G122" s="295">
        <v>400</v>
      </c>
      <c r="H122" s="94">
        <f t="shared" si="7"/>
        <v>0.75901328273244784</v>
      </c>
      <c r="I122" s="95" t="str">
        <f t="shared" si="6"/>
        <v>72.1% - 79.4%</v>
      </c>
      <c r="J122" s="322"/>
      <c r="K122" s="296">
        <v>0</v>
      </c>
      <c r="L122" s="96">
        <f t="shared" si="8"/>
        <v>0</v>
      </c>
      <c r="M122" s="297" t="s">
        <v>1749</v>
      </c>
      <c r="N122" s="274">
        <v>0</v>
      </c>
    </row>
    <row r="123" spans="1:14" s="298" customFormat="1" x14ac:dyDescent="0.2">
      <c r="A123" s="273" t="s">
        <v>1811</v>
      </c>
      <c r="B123" s="273" t="s">
        <v>1812</v>
      </c>
      <c r="C123" s="273" t="s">
        <v>1534</v>
      </c>
      <c r="D123" s="273" t="s">
        <v>1535</v>
      </c>
      <c r="E123" s="321">
        <v>1011</v>
      </c>
      <c r="F123" s="291">
        <v>147</v>
      </c>
      <c r="G123" s="295">
        <v>857</v>
      </c>
      <c r="H123" s="94">
        <f t="shared" si="7"/>
        <v>0.847675568743818</v>
      </c>
      <c r="I123" s="95" t="str">
        <f t="shared" si="6"/>
        <v>82.4% - 86.9%</v>
      </c>
      <c r="J123" s="322"/>
      <c r="K123" s="296">
        <v>7</v>
      </c>
      <c r="L123" s="96">
        <f t="shared" si="8"/>
        <v>6.923837784371909E-3</v>
      </c>
      <c r="M123" s="297" t="s">
        <v>1744</v>
      </c>
      <c r="N123" s="274">
        <v>0</v>
      </c>
    </row>
    <row r="124" spans="1:14" s="298" customFormat="1" x14ac:dyDescent="0.2">
      <c r="A124" s="273" t="s">
        <v>1813</v>
      </c>
      <c r="B124" s="273" t="s">
        <v>1814</v>
      </c>
      <c r="C124" s="273" t="s">
        <v>1534</v>
      </c>
      <c r="D124" s="273" t="s">
        <v>1535</v>
      </c>
      <c r="E124" s="321">
        <v>346</v>
      </c>
      <c r="F124" s="291">
        <v>56</v>
      </c>
      <c r="G124" s="295">
        <v>282</v>
      </c>
      <c r="H124" s="94">
        <f t="shared" si="7"/>
        <v>0.81502890173410403</v>
      </c>
      <c r="I124" s="95" t="str">
        <f t="shared" si="6"/>
        <v>77.1% - 85.2%</v>
      </c>
      <c r="J124" s="322"/>
      <c r="K124" s="296">
        <v>8</v>
      </c>
      <c r="L124" s="96">
        <f t="shared" si="8"/>
        <v>2.3121387283236993E-2</v>
      </c>
      <c r="M124" s="297" t="s">
        <v>1815</v>
      </c>
      <c r="N124" s="274">
        <v>0</v>
      </c>
    </row>
    <row r="125" spans="1:14" s="298" customFormat="1" x14ac:dyDescent="0.2">
      <c r="A125" s="273" t="s">
        <v>1816</v>
      </c>
      <c r="B125" s="273" t="s">
        <v>1817</v>
      </c>
      <c r="C125" s="273" t="s">
        <v>1534</v>
      </c>
      <c r="D125" s="273" t="s">
        <v>1535</v>
      </c>
      <c r="E125" s="321">
        <v>794</v>
      </c>
      <c r="F125" s="291">
        <v>216</v>
      </c>
      <c r="G125" s="295">
        <v>576</v>
      </c>
      <c r="H125" s="94"/>
      <c r="I125" s="95" t="str">
        <f t="shared" si="6"/>
        <v/>
      </c>
      <c r="J125" s="322"/>
      <c r="K125" s="296">
        <v>2</v>
      </c>
      <c r="L125" s="96"/>
      <c r="M125" s="297" t="s">
        <v>1741</v>
      </c>
      <c r="N125" s="274">
        <v>1</v>
      </c>
    </row>
    <row r="126" spans="1:14" s="298" customFormat="1" x14ac:dyDescent="0.2">
      <c r="A126" s="273" t="s">
        <v>1818</v>
      </c>
      <c r="B126" s="273" t="s">
        <v>1819</v>
      </c>
      <c r="C126" s="273" t="s">
        <v>1534</v>
      </c>
      <c r="D126" s="273" t="s">
        <v>1535</v>
      </c>
      <c r="E126" s="321">
        <v>868</v>
      </c>
      <c r="F126" s="291">
        <v>283</v>
      </c>
      <c r="G126" s="295">
        <v>555</v>
      </c>
      <c r="H126" s="94">
        <f t="shared" si="7"/>
        <v>0.63940092165898621</v>
      </c>
      <c r="I126" s="95" t="str">
        <f t="shared" si="6"/>
        <v>60.7% - 67.1%</v>
      </c>
      <c r="J126" s="322"/>
      <c r="K126" s="296">
        <v>30</v>
      </c>
      <c r="L126" s="96">
        <f t="shared" si="8"/>
        <v>3.4562211981566823E-2</v>
      </c>
      <c r="M126" s="297" t="s">
        <v>1754</v>
      </c>
      <c r="N126" s="274">
        <v>0</v>
      </c>
    </row>
    <row r="127" spans="1:14" s="298" customFormat="1" x14ac:dyDescent="0.2">
      <c r="A127" s="273" t="s">
        <v>1820</v>
      </c>
      <c r="B127" s="273" t="s">
        <v>1821</v>
      </c>
      <c r="C127" s="273" t="s">
        <v>1534</v>
      </c>
      <c r="D127" s="273" t="s">
        <v>1535</v>
      </c>
      <c r="E127" s="321">
        <v>1569</v>
      </c>
      <c r="F127" s="291">
        <v>413</v>
      </c>
      <c r="G127" s="295">
        <v>1069</v>
      </c>
      <c r="H127" s="94"/>
      <c r="I127" s="95" t="str">
        <f t="shared" si="6"/>
        <v/>
      </c>
      <c r="J127" s="322"/>
      <c r="K127" s="296">
        <v>87</v>
      </c>
      <c r="L127" s="96">
        <f t="shared" si="8"/>
        <v>5.5449330783938815E-2</v>
      </c>
      <c r="M127" s="297" t="s">
        <v>1754</v>
      </c>
      <c r="N127" s="274">
        <v>0</v>
      </c>
    </row>
    <row r="128" spans="1:14" s="298" customFormat="1" x14ac:dyDescent="0.2">
      <c r="A128" s="273" t="s">
        <v>1822</v>
      </c>
      <c r="B128" s="273" t="s">
        <v>1823</v>
      </c>
      <c r="C128" s="273" t="s">
        <v>1534</v>
      </c>
      <c r="D128" s="273" t="s">
        <v>1535</v>
      </c>
      <c r="E128" s="321">
        <v>687</v>
      </c>
      <c r="F128" s="291">
        <v>114</v>
      </c>
      <c r="G128" s="295">
        <v>558</v>
      </c>
      <c r="H128" s="94"/>
      <c r="I128" s="95" t="str">
        <f t="shared" si="6"/>
        <v/>
      </c>
      <c r="J128" s="322"/>
      <c r="K128" s="296">
        <v>15</v>
      </c>
      <c r="L128" s="96"/>
      <c r="M128" s="297" t="s">
        <v>1763</v>
      </c>
      <c r="N128" s="274">
        <v>1</v>
      </c>
    </row>
    <row r="129" spans="1:14" s="298" customFormat="1" x14ac:dyDescent="0.2">
      <c r="A129" s="273" t="s">
        <v>1824</v>
      </c>
      <c r="B129" s="273" t="s">
        <v>1825</v>
      </c>
      <c r="C129" s="273" t="s">
        <v>1534</v>
      </c>
      <c r="D129" s="273" t="s">
        <v>1535</v>
      </c>
      <c r="E129" s="321">
        <v>890</v>
      </c>
      <c r="F129" s="291">
        <v>219</v>
      </c>
      <c r="G129" s="295">
        <v>650</v>
      </c>
      <c r="H129" s="94">
        <f t="shared" si="7"/>
        <v>0.7303370786516854</v>
      </c>
      <c r="I129" s="95" t="str">
        <f t="shared" si="6"/>
        <v>70.0% - 75.8%</v>
      </c>
      <c r="J129" s="322"/>
      <c r="K129" s="296">
        <v>21</v>
      </c>
      <c r="L129" s="96">
        <f t="shared" si="8"/>
        <v>2.359550561797753E-2</v>
      </c>
      <c r="M129" s="297" t="s">
        <v>1763</v>
      </c>
      <c r="N129" s="274">
        <v>0</v>
      </c>
    </row>
    <row r="130" spans="1:14" s="298" customFormat="1" x14ac:dyDescent="0.2">
      <c r="A130" s="273" t="s">
        <v>1826</v>
      </c>
      <c r="B130" s="273" t="s">
        <v>1827</v>
      </c>
      <c r="C130" s="273" t="s">
        <v>1534</v>
      </c>
      <c r="D130" s="273" t="s">
        <v>1535</v>
      </c>
      <c r="E130" s="321">
        <v>741</v>
      </c>
      <c r="F130" s="291">
        <v>251</v>
      </c>
      <c r="G130" s="295">
        <v>444</v>
      </c>
      <c r="H130" s="94"/>
      <c r="I130" s="95" t="str">
        <f t="shared" si="6"/>
        <v/>
      </c>
      <c r="J130" s="322"/>
      <c r="K130" s="296">
        <v>46</v>
      </c>
      <c r="L130" s="96">
        <f t="shared" si="8"/>
        <v>6.2078272604588397E-2</v>
      </c>
      <c r="M130" s="297" t="s">
        <v>1754</v>
      </c>
      <c r="N130" s="274">
        <v>1</v>
      </c>
    </row>
    <row r="131" spans="1:14" s="298" customFormat="1" x14ac:dyDescent="0.2">
      <c r="A131" s="273" t="s">
        <v>1828</v>
      </c>
      <c r="B131" s="273" t="s">
        <v>1829</v>
      </c>
      <c r="C131" s="273" t="s">
        <v>1536</v>
      </c>
      <c r="D131" s="273" t="s">
        <v>1537</v>
      </c>
      <c r="E131" s="321">
        <v>16939</v>
      </c>
      <c r="F131" s="291">
        <v>4119</v>
      </c>
      <c r="G131" s="295">
        <v>11529</v>
      </c>
      <c r="H131" s="94"/>
      <c r="I131" s="95" t="str">
        <f t="shared" si="6"/>
        <v/>
      </c>
      <c r="J131" s="322"/>
      <c r="K131" s="296">
        <v>1291</v>
      </c>
      <c r="L131" s="96">
        <f t="shared" si="8"/>
        <v>7.6214652576893555E-2</v>
      </c>
      <c r="M131" s="297" t="s">
        <v>1830</v>
      </c>
      <c r="N131" s="274">
        <v>0</v>
      </c>
    </row>
    <row r="132" spans="1:14" s="298" customFormat="1" x14ac:dyDescent="0.2">
      <c r="A132" s="273" t="s">
        <v>1831</v>
      </c>
      <c r="B132" s="273" t="s">
        <v>1832</v>
      </c>
      <c r="C132" s="273" t="s">
        <v>1536</v>
      </c>
      <c r="D132" s="273" t="s">
        <v>1537</v>
      </c>
      <c r="E132" s="321">
        <v>875</v>
      </c>
      <c r="F132" s="291">
        <v>224</v>
      </c>
      <c r="G132" s="295">
        <v>639</v>
      </c>
      <c r="H132" s="94">
        <f t="shared" si="7"/>
        <v>0.73028571428571432</v>
      </c>
      <c r="I132" s="95" t="str">
        <f t="shared" si="6"/>
        <v>70.0% - 75.9%</v>
      </c>
      <c r="J132" s="322"/>
      <c r="K132" s="296">
        <v>12</v>
      </c>
      <c r="L132" s="96">
        <f t="shared" si="8"/>
        <v>1.3714285714285714E-2</v>
      </c>
      <c r="M132" s="297" t="s">
        <v>1833</v>
      </c>
      <c r="N132" s="274">
        <v>0</v>
      </c>
    </row>
    <row r="133" spans="1:14" s="298" customFormat="1" x14ac:dyDescent="0.2">
      <c r="A133" s="273" t="s">
        <v>1834</v>
      </c>
      <c r="B133" s="273" t="s">
        <v>1835</v>
      </c>
      <c r="C133" s="273" t="s">
        <v>1536</v>
      </c>
      <c r="D133" s="273" t="s">
        <v>1537</v>
      </c>
      <c r="E133" s="321">
        <v>691</v>
      </c>
      <c r="F133" s="291">
        <v>232</v>
      </c>
      <c r="G133" s="295">
        <v>456</v>
      </c>
      <c r="H133" s="94"/>
      <c r="I133" s="95" t="str">
        <f t="shared" si="6"/>
        <v/>
      </c>
      <c r="J133" s="322"/>
      <c r="K133" s="296">
        <v>3</v>
      </c>
      <c r="L133" s="96"/>
      <c r="M133" s="297" t="s">
        <v>1836</v>
      </c>
      <c r="N133" s="274">
        <v>1</v>
      </c>
    </row>
    <row r="134" spans="1:14" s="298" customFormat="1" x14ac:dyDescent="0.2">
      <c r="A134" s="273" t="s">
        <v>1837</v>
      </c>
      <c r="B134" s="273" t="s">
        <v>1838</v>
      </c>
      <c r="C134" s="273" t="s">
        <v>1536</v>
      </c>
      <c r="D134" s="273" t="s">
        <v>1537</v>
      </c>
      <c r="E134" s="321">
        <v>4673</v>
      </c>
      <c r="F134" s="291">
        <v>1067</v>
      </c>
      <c r="G134" s="295">
        <v>3594</v>
      </c>
      <c r="H134" s="94">
        <f t="shared" si="7"/>
        <v>0.76909907982024395</v>
      </c>
      <c r="I134" s="95" t="str">
        <f t="shared" si="6"/>
        <v>75.7% - 78.1%</v>
      </c>
      <c r="J134" s="322"/>
      <c r="K134" s="296">
        <v>12</v>
      </c>
      <c r="L134" s="96">
        <f t="shared" si="8"/>
        <v>2.5679435052428845E-3</v>
      </c>
      <c r="M134" s="297" t="s">
        <v>1839</v>
      </c>
      <c r="N134" s="274">
        <v>0</v>
      </c>
    </row>
    <row r="135" spans="1:14" s="298" customFormat="1" x14ac:dyDescent="0.2">
      <c r="A135" s="273" t="s">
        <v>1840</v>
      </c>
      <c r="B135" s="273" t="s">
        <v>1841</v>
      </c>
      <c r="C135" s="273" t="s">
        <v>1536</v>
      </c>
      <c r="D135" s="273" t="s">
        <v>1537</v>
      </c>
      <c r="E135" s="321">
        <v>3527</v>
      </c>
      <c r="F135" s="291">
        <v>1262</v>
      </c>
      <c r="G135" s="295">
        <v>2125</v>
      </c>
      <c r="H135" s="94">
        <f t="shared" si="7"/>
        <v>0.60249503827615536</v>
      </c>
      <c r="I135" s="95" t="str">
        <f t="shared" si="6"/>
        <v>58.6% - 61.9%</v>
      </c>
      <c r="J135" s="322"/>
      <c r="K135" s="296">
        <v>140</v>
      </c>
      <c r="L135" s="96">
        <f t="shared" si="8"/>
        <v>3.9693790757017296E-2</v>
      </c>
      <c r="M135" s="297" t="s">
        <v>1842</v>
      </c>
      <c r="N135" s="274">
        <v>0</v>
      </c>
    </row>
    <row r="136" spans="1:14" s="298" customFormat="1" x14ac:dyDescent="0.2">
      <c r="A136" s="273" t="s">
        <v>1843</v>
      </c>
      <c r="B136" s="273" t="s">
        <v>1844</v>
      </c>
      <c r="C136" s="273" t="s">
        <v>1536</v>
      </c>
      <c r="D136" s="273" t="s">
        <v>1537</v>
      </c>
      <c r="E136" s="321">
        <v>1388</v>
      </c>
      <c r="F136" s="291">
        <v>368</v>
      </c>
      <c r="G136" s="295">
        <v>1018</v>
      </c>
      <c r="H136" s="94">
        <f t="shared" si="7"/>
        <v>0.7334293948126801</v>
      </c>
      <c r="I136" s="95" t="str">
        <f t="shared" si="6"/>
        <v>71.0% - 75.6%</v>
      </c>
      <c r="J136" s="322"/>
      <c r="K136" s="296">
        <v>2</v>
      </c>
      <c r="L136" s="96">
        <f t="shared" si="8"/>
        <v>1.440922190201729E-3</v>
      </c>
      <c r="M136" s="297" t="s">
        <v>1836</v>
      </c>
      <c r="N136" s="274">
        <v>0</v>
      </c>
    </row>
    <row r="137" spans="1:14" s="298" customFormat="1" x14ac:dyDescent="0.2">
      <c r="A137" s="273" t="s">
        <v>1845</v>
      </c>
      <c r="B137" s="273" t="s">
        <v>1846</v>
      </c>
      <c r="C137" s="273" t="s">
        <v>1536</v>
      </c>
      <c r="D137" s="273" t="s">
        <v>1537</v>
      </c>
      <c r="E137" s="321">
        <v>1664</v>
      </c>
      <c r="F137" s="291">
        <v>518</v>
      </c>
      <c r="G137" s="295">
        <v>1126</v>
      </c>
      <c r="H137" s="94">
        <f t="shared" si="7"/>
        <v>0.67668269230769229</v>
      </c>
      <c r="I137" s="95" t="str">
        <f t="shared" si="6"/>
        <v>65.4% - 69.9%</v>
      </c>
      <c r="J137" s="322"/>
      <c r="K137" s="296">
        <v>20</v>
      </c>
      <c r="L137" s="96">
        <f t="shared" si="8"/>
        <v>1.201923076923077E-2</v>
      </c>
      <c r="M137" s="297" t="s">
        <v>1847</v>
      </c>
      <c r="N137" s="274">
        <v>0</v>
      </c>
    </row>
    <row r="138" spans="1:14" s="298" customFormat="1" x14ac:dyDescent="0.2">
      <c r="A138" s="273" t="s">
        <v>1848</v>
      </c>
      <c r="B138" s="273" t="s">
        <v>1849</v>
      </c>
      <c r="C138" s="273" t="s">
        <v>1536</v>
      </c>
      <c r="D138" s="273" t="s">
        <v>1537</v>
      </c>
      <c r="E138" s="321">
        <v>727</v>
      </c>
      <c r="F138" s="291">
        <v>160</v>
      </c>
      <c r="G138" s="295">
        <v>559</v>
      </c>
      <c r="H138" s="94"/>
      <c r="I138" s="95" t="str">
        <f t="shared" si="6"/>
        <v/>
      </c>
      <c r="J138" s="322"/>
      <c r="K138" s="296">
        <v>8</v>
      </c>
      <c r="L138" s="96"/>
      <c r="M138" s="297" t="s">
        <v>1836</v>
      </c>
      <c r="N138" s="274">
        <v>1</v>
      </c>
    </row>
    <row r="139" spans="1:14" s="298" customFormat="1" x14ac:dyDescent="0.2">
      <c r="A139" s="273" t="s">
        <v>1850</v>
      </c>
      <c r="B139" s="273" t="s">
        <v>1851</v>
      </c>
      <c r="C139" s="273" t="s">
        <v>1536</v>
      </c>
      <c r="D139" s="273" t="s">
        <v>1537</v>
      </c>
      <c r="E139" s="321">
        <v>506</v>
      </c>
      <c r="F139" s="291">
        <v>134</v>
      </c>
      <c r="G139" s="295">
        <v>359</v>
      </c>
      <c r="H139" s="94"/>
      <c r="I139" s="95" t="str">
        <f t="shared" si="6"/>
        <v/>
      </c>
      <c r="J139" s="322"/>
      <c r="K139" s="296">
        <v>13</v>
      </c>
      <c r="L139" s="96"/>
      <c r="M139" s="297" t="s">
        <v>1833</v>
      </c>
      <c r="N139" s="274">
        <v>1</v>
      </c>
    </row>
    <row r="140" spans="1:14" s="298" customFormat="1" x14ac:dyDescent="0.2">
      <c r="A140" s="273" t="s">
        <v>1852</v>
      </c>
      <c r="B140" s="273" t="s">
        <v>1853</v>
      </c>
      <c r="C140" s="273" t="s">
        <v>1536</v>
      </c>
      <c r="D140" s="273" t="s">
        <v>1537</v>
      </c>
      <c r="E140" s="321">
        <v>1286</v>
      </c>
      <c r="F140" s="291">
        <v>562</v>
      </c>
      <c r="G140" s="295">
        <v>724</v>
      </c>
      <c r="H140" s="94">
        <f t="shared" si="7"/>
        <v>0.56298600311041991</v>
      </c>
      <c r="I140" s="95" t="str">
        <f t="shared" si="6"/>
        <v>53.6% - 59.0%</v>
      </c>
      <c r="J140" s="322"/>
      <c r="K140" s="296">
        <v>0</v>
      </c>
      <c r="L140" s="96">
        <f t="shared" si="8"/>
        <v>0</v>
      </c>
      <c r="M140" s="297" t="s">
        <v>1836</v>
      </c>
      <c r="N140" s="274">
        <v>0</v>
      </c>
    </row>
    <row r="141" spans="1:14" s="298" customFormat="1" x14ac:dyDescent="0.2">
      <c r="A141" s="273" t="s">
        <v>1854</v>
      </c>
      <c r="B141" s="273" t="s">
        <v>1855</v>
      </c>
      <c r="C141" s="273" t="s">
        <v>1536</v>
      </c>
      <c r="D141" s="273" t="s">
        <v>1537</v>
      </c>
      <c r="E141" s="321">
        <v>564</v>
      </c>
      <c r="F141" s="291">
        <v>177</v>
      </c>
      <c r="G141" s="295">
        <v>379</v>
      </c>
      <c r="H141" s="94">
        <f t="shared" si="7"/>
        <v>0.67198581560283688</v>
      </c>
      <c r="I141" s="95" t="str">
        <f t="shared" si="6"/>
        <v>63.2% - 70.9%</v>
      </c>
      <c r="J141" s="322"/>
      <c r="K141" s="296">
        <v>8</v>
      </c>
      <c r="L141" s="96">
        <f t="shared" si="8"/>
        <v>1.4184397163120567E-2</v>
      </c>
      <c r="M141" s="297" t="s">
        <v>1856</v>
      </c>
      <c r="N141" s="274">
        <v>0</v>
      </c>
    </row>
    <row r="142" spans="1:14" s="298" customFormat="1" x14ac:dyDescent="0.2">
      <c r="A142" s="273" t="s">
        <v>1857</v>
      </c>
      <c r="B142" s="273" t="s">
        <v>1858</v>
      </c>
      <c r="C142" s="273" t="s">
        <v>1536</v>
      </c>
      <c r="D142" s="273" t="s">
        <v>1537</v>
      </c>
      <c r="E142" s="321">
        <v>1250</v>
      </c>
      <c r="F142" s="291">
        <v>401</v>
      </c>
      <c r="G142" s="295">
        <v>835</v>
      </c>
      <c r="H142" s="94"/>
      <c r="I142" s="95" t="str">
        <f t="shared" si="6"/>
        <v/>
      </c>
      <c r="J142" s="322"/>
      <c r="K142" s="296">
        <v>14</v>
      </c>
      <c r="L142" s="96"/>
      <c r="M142" s="297" t="s">
        <v>1856</v>
      </c>
      <c r="N142" s="274">
        <v>1</v>
      </c>
    </row>
    <row r="143" spans="1:14" s="298" customFormat="1" x14ac:dyDescent="0.2">
      <c r="A143" s="273" t="s">
        <v>1859</v>
      </c>
      <c r="B143" s="273" t="s">
        <v>1860</v>
      </c>
      <c r="C143" s="273" t="s">
        <v>1536</v>
      </c>
      <c r="D143" s="273" t="s">
        <v>1537</v>
      </c>
      <c r="E143" s="321">
        <v>1090</v>
      </c>
      <c r="F143" s="291">
        <v>342</v>
      </c>
      <c r="G143" s="295">
        <v>737</v>
      </c>
      <c r="H143" s="94">
        <f t="shared" si="7"/>
        <v>0.6761467889908257</v>
      </c>
      <c r="I143" s="95" t="str">
        <f t="shared" si="6"/>
        <v>64.8% - 70.3%</v>
      </c>
      <c r="J143" s="322"/>
      <c r="K143" s="296">
        <v>11</v>
      </c>
      <c r="L143" s="96">
        <f t="shared" si="8"/>
        <v>1.0091743119266056E-2</v>
      </c>
      <c r="M143" s="297" t="s">
        <v>1833</v>
      </c>
      <c r="N143" s="274">
        <v>0</v>
      </c>
    </row>
    <row r="144" spans="1:14" s="298" customFormat="1" x14ac:dyDescent="0.2">
      <c r="A144" s="273" t="s">
        <v>1861</v>
      </c>
      <c r="B144" s="273" t="s">
        <v>1862</v>
      </c>
      <c r="C144" s="273" t="s">
        <v>1536</v>
      </c>
      <c r="D144" s="273" t="s">
        <v>1537</v>
      </c>
      <c r="E144" s="321">
        <v>1136</v>
      </c>
      <c r="F144" s="291">
        <v>201</v>
      </c>
      <c r="G144" s="295">
        <v>934</v>
      </c>
      <c r="H144" s="94">
        <f t="shared" si="7"/>
        <v>0.82218309859154926</v>
      </c>
      <c r="I144" s="95" t="str">
        <f t="shared" si="6"/>
        <v>79.9% - 84.3%</v>
      </c>
      <c r="J144" s="322"/>
      <c r="K144" s="296">
        <v>1</v>
      </c>
      <c r="L144" s="96">
        <f t="shared" si="8"/>
        <v>8.8028169014084509E-4</v>
      </c>
      <c r="M144" s="297" t="s">
        <v>1856</v>
      </c>
      <c r="N144" s="274">
        <v>0</v>
      </c>
    </row>
    <row r="145" spans="1:14" s="298" customFormat="1" x14ac:dyDescent="0.2">
      <c r="A145" s="273" t="s">
        <v>1863</v>
      </c>
      <c r="B145" s="273" t="s">
        <v>1864</v>
      </c>
      <c r="C145" s="273" t="s">
        <v>1536</v>
      </c>
      <c r="D145" s="273" t="s">
        <v>1537</v>
      </c>
      <c r="E145" s="321">
        <v>4542</v>
      </c>
      <c r="F145" s="291">
        <v>1385</v>
      </c>
      <c r="G145" s="295">
        <v>2492</v>
      </c>
      <c r="H145" s="94"/>
      <c r="I145" s="95" t="str">
        <f t="shared" si="6"/>
        <v/>
      </c>
      <c r="J145" s="322"/>
      <c r="K145" s="296">
        <v>665</v>
      </c>
      <c r="L145" s="96">
        <f t="shared" si="8"/>
        <v>0.14641127256715103</v>
      </c>
      <c r="M145" s="297" t="s">
        <v>1865</v>
      </c>
      <c r="N145" s="274">
        <v>0</v>
      </c>
    </row>
    <row r="146" spans="1:14" s="298" customFormat="1" x14ac:dyDescent="0.2">
      <c r="A146" s="273" t="s">
        <v>1866</v>
      </c>
      <c r="B146" s="273" t="s">
        <v>1867</v>
      </c>
      <c r="C146" s="273" t="s">
        <v>1536</v>
      </c>
      <c r="D146" s="273" t="s">
        <v>1537</v>
      </c>
      <c r="E146" s="321">
        <v>2449</v>
      </c>
      <c r="F146" s="291">
        <v>564</v>
      </c>
      <c r="G146" s="295">
        <v>1844</v>
      </c>
      <c r="H146" s="94">
        <f t="shared" si="7"/>
        <v>0.75296039199673337</v>
      </c>
      <c r="I146" s="95" t="str">
        <f t="shared" si="6"/>
        <v>73.5% - 77.0%</v>
      </c>
      <c r="J146" s="322"/>
      <c r="K146" s="296">
        <v>41</v>
      </c>
      <c r="L146" s="96">
        <f t="shared" si="8"/>
        <v>1.6741527153940384E-2</v>
      </c>
      <c r="M146" s="297" t="s">
        <v>1868</v>
      </c>
      <c r="N146" s="274">
        <v>0</v>
      </c>
    </row>
    <row r="147" spans="1:14" s="298" customFormat="1" x14ac:dyDescent="0.2">
      <c r="A147" s="273" t="s">
        <v>1869</v>
      </c>
      <c r="B147" s="273" t="s">
        <v>1870</v>
      </c>
      <c r="C147" s="273" t="s">
        <v>1536</v>
      </c>
      <c r="D147" s="273" t="s">
        <v>1537</v>
      </c>
      <c r="E147" s="321">
        <v>2330</v>
      </c>
      <c r="F147" s="291">
        <v>578</v>
      </c>
      <c r="G147" s="295">
        <v>1644</v>
      </c>
      <c r="H147" s="94">
        <f t="shared" si="7"/>
        <v>0.70557939914163093</v>
      </c>
      <c r="I147" s="95" t="str">
        <f t="shared" ref="I147:I210" si="9">IF(ISNUMBER(H147),TEXT(((2*G147)+(1.96^2)-(1.96*((1.96^2)+(4*G147*(100%-H147)))^0.5))/(2*(E147+(1.96^2))),"0.0%")&amp;" - "&amp;TEXT(((2*G147)+(1.96^2)+(1.96*((1.96^2)+(4*G147*(100%-H147)))^0.5))/(2*(E147+(1.96^2))),"0.0%"),"")</f>
        <v>68.7% - 72.4%</v>
      </c>
      <c r="J147" s="322"/>
      <c r="K147" s="296">
        <v>108</v>
      </c>
      <c r="L147" s="96">
        <f t="shared" si="8"/>
        <v>4.63519313304721E-2</v>
      </c>
      <c r="M147" s="297" t="s">
        <v>1871</v>
      </c>
      <c r="N147" s="274">
        <v>0</v>
      </c>
    </row>
    <row r="148" spans="1:14" s="298" customFormat="1" x14ac:dyDescent="0.2">
      <c r="A148" s="273" t="s">
        <v>1872</v>
      </c>
      <c r="B148" s="273" t="s">
        <v>1873</v>
      </c>
      <c r="C148" s="273" t="s">
        <v>1536</v>
      </c>
      <c r="D148" s="273" t="s">
        <v>1537</v>
      </c>
      <c r="E148" s="321">
        <v>741</v>
      </c>
      <c r="F148" s="291">
        <v>223</v>
      </c>
      <c r="G148" s="295">
        <v>512</v>
      </c>
      <c r="H148" s="94"/>
      <c r="I148" s="95" t="str">
        <f t="shared" si="9"/>
        <v/>
      </c>
      <c r="J148" s="322"/>
      <c r="K148" s="296">
        <v>6</v>
      </c>
      <c r="L148" s="96"/>
      <c r="M148" s="297" t="s">
        <v>1836</v>
      </c>
      <c r="N148" s="274">
        <v>1</v>
      </c>
    </row>
    <row r="149" spans="1:14" s="298" customFormat="1" x14ac:dyDescent="0.2">
      <c r="A149" s="273" t="s">
        <v>1874</v>
      </c>
      <c r="B149" s="273" t="s">
        <v>1875</v>
      </c>
      <c r="C149" s="273" t="s">
        <v>1536</v>
      </c>
      <c r="D149" s="273" t="s">
        <v>1537</v>
      </c>
      <c r="E149" s="321">
        <v>395</v>
      </c>
      <c r="F149" s="291">
        <v>119</v>
      </c>
      <c r="G149" s="295">
        <v>275</v>
      </c>
      <c r="H149" s="94"/>
      <c r="I149" s="95" t="str">
        <f t="shared" si="9"/>
        <v/>
      </c>
      <c r="J149" s="322"/>
      <c r="K149" s="296">
        <v>1</v>
      </c>
      <c r="L149" s="96"/>
      <c r="M149" s="297" t="s">
        <v>1836</v>
      </c>
      <c r="N149" s="274">
        <v>1</v>
      </c>
    </row>
    <row r="150" spans="1:14" s="298" customFormat="1" x14ac:dyDescent="0.2">
      <c r="A150" s="273" t="s">
        <v>1876</v>
      </c>
      <c r="B150" s="273" t="s">
        <v>1877</v>
      </c>
      <c r="C150" s="273" t="s">
        <v>1536</v>
      </c>
      <c r="D150" s="273" t="s">
        <v>1537</v>
      </c>
      <c r="E150" s="321">
        <v>792</v>
      </c>
      <c r="F150" s="291">
        <v>292</v>
      </c>
      <c r="G150" s="295">
        <v>494</v>
      </c>
      <c r="H150" s="94">
        <f t="shared" ref="H150:H211" si="10">G150/E150</f>
        <v>0.6237373737373737</v>
      </c>
      <c r="I150" s="95" t="str">
        <f t="shared" si="9"/>
        <v>58.9% - 65.7%</v>
      </c>
      <c r="J150" s="322"/>
      <c r="K150" s="296">
        <v>6</v>
      </c>
      <c r="L150" s="96">
        <f t="shared" ref="L150:L211" si="11">K150/E150</f>
        <v>7.575757575757576E-3</v>
      </c>
      <c r="M150" s="297" t="s">
        <v>1836</v>
      </c>
      <c r="N150" s="274">
        <v>0</v>
      </c>
    </row>
    <row r="151" spans="1:14" s="298" customFormat="1" x14ac:dyDescent="0.2">
      <c r="A151" s="273" t="s">
        <v>1878</v>
      </c>
      <c r="B151" s="273" t="s">
        <v>1879</v>
      </c>
      <c r="C151" s="273" t="s">
        <v>1536</v>
      </c>
      <c r="D151" s="273" t="s">
        <v>1537</v>
      </c>
      <c r="E151" s="321">
        <v>3586</v>
      </c>
      <c r="F151" s="291">
        <v>1852</v>
      </c>
      <c r="G151" s="295">
        <v>1734</v>
      </c>
      <c r="H151" s="94">
        <f t="shared" si="10"/>
        <v>0.48354712771890684</v>
      </c>
      <c r="I151" s="95" t="str">
        <f t="shared" si="9"/>
        <v>46.7% - 50.0%</v>
      </c>
      <c r="J151" s="322"/>
      <c r="K151" s="296">
        <v>0</v>
      </c>
      <c r="L151" s="96">
        <f t="shared" si="11"/>
        <v>0</v>
      </c>
      <c r="M151" s="297" t="s">
        <v>1880</v>
      </c>
      <c r="N151" s="274">
        <v>0</v>
      </c>
    </row>
    <row r="152" spans="1:14" s="298" customFormat="1" x14ac:dyDescent="0.2">
      <c r="A152" s="273" t="s">
        <v>1881</v>
      </c>
      <c r="B152" s="273" t="s">
        <v>1882</v>
      </c>
      <c r="C152" s="273" t="s">
        <v>1536</v>
      </c>
      <c r="D152" s="273" t="s">
        <v>1537</v>
      </c>
      <c r="E152" s="321">
        <v>1066</v>
      </c>
      <c r="F152" s="291">
        <v>270</v>
      </c>
      <c r="G152" s="295">
        <v>792</v>
      </c>
      <c r="H152" s="94">
        <f t="shared" si="10"/>
        <v>0.74296435272045025</v>
      </c>
      <c r="I152" s="95" t="str">
        <f t="shared" si="9"/>
        <v>71.6% - 76.8%</v>
      </c>
      <c r="J152" s="322"/>
      <c r="K152" s="296">
        <v>4</v>
      </c>
      <c r="L152" s="96">
        <f t="shared" si="11"/>
        <v>3.7523452157598499E-3</v>
      </c>
      <c r="M152" s="297" t="s">
        <v>1856</v>
      </c>
      <c r="N152" s="274">
        <v>0</v>
      </c>
    </row>
    <row r="153" spans="1:14" s="298" customFormat="1" x14ac:dyDescent="0.2">
      <c r="A153" s="273" t="s">
        <v>1883</v>
      </c>
      <c r="B153" s="273" t="s">
        <v>1884</v>
      </c>
      <c r="C153" s="273" t="s">
        <v>1536</v>
      </c>
      <c r="D153" s="273" t="s">
        <v>1537</v>
      </c>
      <c r="E153" s="321">
        <v>966</v>
      </c>
      <c r="F153" s="291">
        <v>284</v>
      </c>
      <c r="G153" s="295">
        <v>654</v>
      </c>
      <c r="H153" s="94">
        <f t="shared" si="10"/>
        <v>0.67701863354037262</v>
      </c>
      <c r="I153" s="95" t="str">
        <f t="shared" si="9"/>
        <v>64.7% - 70.6%</v>
      </c>
      <c r="J153" s="322"/>
      <c r="K153" s="296">
        <v>28</v>
      </c>
      <c r="L153" s="96">
        <f t="shared" si="11"/>
        <v>2.8985507246376812E-2</v>
      </c>
      <c r="M153" s="297" t="s">
        <v>1836</v>
      </c>
      <c r="N153" s="274">
        <v>0</v>
      </c>
    </row>
    <row r="154" spans="1:14" s="298" customFormat="1" x14ac:dyDescent="0.2">
      <c r="A154" s="273" t="s">
        <v>1885</v>
      </c>
      <c r="B154" s="273" t="s">
        <v>1886</v>
      </c>
      <c r="C154" s="273" t="s">
        <v>1536</v>
      </c>
      <c r="D154" s="273" t="s">
        <v>1537</v>
      </c>
      <c r="E154" s="321">
        <v>2017</v>
      </c>
      <c r="F154" s="291">
        <v>611</v>
      </c>
      <c r="G154" s="295">
        <v>1361</v>
      </c>
      <c r="H154" s="94">
        <f t="shared" si="10"/>
        <v>0.67476450173525038</v>
      </c>
      <c r="I154" s="95" t="str">
        <f t="shared" si="9"/>
        <v>65.4% - 69.5%</v>
      </c>
      <c r="J154" s="322"/>
      <c r="K154" s="296">
        <v>45</v>
      </c>
      <c r="L154" s="96">
        <f t="shared" si="11"/>
        <v>2.2310361923648984E-2</v>
      </c>
      <c r="M154" s="297" t="s">
        <v>1887</v>
      </c>
      <c r="N154" s="274">
        <v>0</v>
      </c>
    </row>
    <row r="155" spans="1:14" s="298" customFormat="1" x14ac:dyDescent="0.2">
      <c r="A155" s="273" t="s">
        <v>1888</v>
      </c>
      <c r="B155" s="273" t="s">
        <v>1889</v>
      </c>
      <c r="C155" s="273" t="s">
        <v>1536</v>
      </c>
      <c r="D155" s="273" t="s">
        <v>1537</v>
      </c>
      <c r="E155" s="321">
        <v>3521</v>
      </c>
      <c r="F155" s="291">
        <v>1169</v>
      </c>
      <c r="G155" s="295">
        <v>2335</v>
      </c>
      <c r="H155" s="94">
        <f t="shared" si="10"/>
        <v>0.66316387389946041</v>
      </c>
      <c r="I155" s="95" t="str">
        <f t="shared" si="9"/>
        <v>64.7% - 67.9%</v>
      </c>
      <c r="J155" s="322"/>
      <c r="K155" s="296">
        <v>17</v>
      </c>
      <c r="L155" s="96">
        <f t="shared" si="11"/>
        <v>4.8281738142573133E-3</v>
      </c>
      <c r="M155" s="297" t="s">
        <v>1890</v>
      </c>
      <c r="N155" s="274">
        <v>0</v>
      </c>
    </row>
    <row r="156" spans="1:14" s="298" customFormat="1" x14ac:dyDescent="0.2">
      <c r="A156" s="273" t="s">
        <v>1891</v>
      </c>
      <c r="B156" s="273" t="s">
        <v>1892</v>
      </c>
      <c r="C156" s="273" t="s">
        <v>1536</v>
      </c>
      <c r="D156" s="273" t="s">
        <v>1537</v>
      </c>
      <c r="E156" s="321">
        <v>1494</v>
      </c>
      <c r="F156" s="291">
        <v>459</v>
      </c>
      <c r="G156" s="295">
        <v>1033</v>
      </c>
      <c r="H156" s="94">
        <f t="shared" si="10"/>
        <v>0.69143239625167341</v>
      </c>
      <c r="I156" s="95" t="str">
        <f t="shared" si="9"/>
        <v>66.8% - 71.4%</v>
      </c>
      <c r="J156" s="322"/>
      <c r="K156" s="296">
        <v>2</v>
      </c>
      <c r="L156" s="96">
        <f t="shared" si="11"/>
        <v>1.3386880856760374E-3</v>
      </c>
      <c r="M156" s="297" t="s">
        <v>1856</v>
      </c>
      <c r="N156" s="274">
        <v>0</v>
      </c>
    </row>
    <row r="157" spans="1:14" s="298" customFormat="1" x14ac:dyDescent="0.2">
      <c r="A157" s="273" t="s">
        <v>1893</v>
      </c>
      <c r="B157" s="273" t="s">
        <v>1894</v>
      </c>
      <c r="C157" s="273" t="s">
        <v>1536</v>
      </c>
      <c r="D157" s="273" t="s">
        <v>1537</v>
      </c>
      <c r="E157" s="321">
        <v>3400</v>
      </c>
      <c r="F157" s="291">
        <v>1204</v>
      </c>
      <c r="G157" s="295">
        <v>2191</v>
      </c>
      <c r="H157" s="94">
        <f t="shared" si="10"/>
        <v>0.64441176470588235</v>
      </c>
      <c r="I157" s="95" t="str">
        <f t="shared" si="9"/>
        <v>62.8% - 66.0%</v>
      </c>
      <c r="J157" s="322"/>
      <c r="K157" s="296">
        <v>5</v>
      </c>
      <c r="L157" s="96">
        <f t="shared" si="11"/>
        <v>1.4705882352941176E-3</v>
      </c>
      <c r="M157" s="297" t="s">
        <v>1895</v>
      </c>
      <c r="N157" s="274">
        <v>0</v>
      </c>
    </row>
    <row r="158" spans="1:14" s="298" customFormat="1" x14ac:dyDescent="0.2">
      <c r="A158" s="273" t="s">
        <v>1896</v>
      </c>
      <c r="B158" s="273" t="s">
        <v>1897</v>
      </c>
      <c r="C158" s="273" t="s">
        <v>1536</v>
      </c>
      <c r="D158" s="273" t="s">
        <v>1537</v>
      </c>
      <c r="E158" s="321">
        <v>1301</v>
      </c>
      <c r="F158" s="291">
        <v>325</v>
      </c>
      <c r="G158" s="295">
        <v>946</v>
      </c>
      <c r="H158" s="94">
        <f t="shared" si="10"/>
        <v>0.72713297463489623</v>
      </c>
      <c r="I158" s="95" t="str">
        <f t="shared" si="9"/>
        <v>70.2% - 75.1%</v>
      </c>
      <c r="J158" s="322"/>
      <c r="K158" s="296">
        <v>30</v>
      </c>
      <c r="L158" s="96">
        <f t="shared" si="11"/>
        <v>2.3059185242121444E-2</v>
      </c>
      <c r="M158" s="297" t="s">
        <v>1833</v>
      </c>
      <c r="N158" s="274">
        <v>0</v>
      </c>
    </row>
    <row r="159" spans="1:14" s="298" customFormat="1" x14ac:dyDescent="0.2">
      <c r="A159" s="273" t="s">
        <v>1898</v>
      </c>
      <c r="B159" s="273" t="s">
        <v>1899</v>
      </c>
      <c r="C159" s="273" t="s">
        <v>1536</v>
      </c>
      <c r="D159" s="273" t="s">
        <v>1537</v>
      </c>
      <c r="E159" s="321">
        <v>920</v>
      </c>
      <c r="F159" s="291">
        <v>214</v>
      </c>
      <c r="G159" s="295">
        <v>673</v>
      </c>
      <c r="H159" s="94"/>
      <c r="I159" s="95" t="str">
        <f t="shared" si="9"/>
        <v/>
      </c>
      <c r="J159" s="322"/>
      <c r="K159" s="296">
        <v>33</v>
      </c>
      <c r="L159" s="96"/>
      <c r="M159" s="297" t="s">
        <v>1833</v>
      </c>
      <c r="N159" s="274">
        <v>1</v>
      </c>
    </row>
    <row r="160" spans="1:14" s="298" customFormat="1" x14ac:dyDescent="0.2">
      <c r="A160" s="273" t="s">
        <v>1900</v>
      </c>
      <c r="B160" s="273" t="s">
        <v>1133</v>
      </c>
      <c r="C160" s="273" t="s">
        <v>1536</v>
      </c>
      <c r="D160" s="273" t="s">
        <v>1537</v>
      </c>
      <c r="E160" s="321">
        <v>1016</v>
      </c>
      <c r="F160" s="291">
        <v>342</v>
      </c>
      <c r="G160" s="295">
        <v>645</v>
      </c>
      <c r="H160" s="94">
        <f t="shared" si="10"/>
        <v>0.63484251968503935</v>
      </c>
      <c r="I160" s="95" t="str">
        <f t="shared" si="9"/>
        <v>60.5% - 66.4%</v>
      </c>
      <c r="J160" s="322"/>
      <c r="K160" s="296">
        <v>29</v>
      </c>
      <c r="L160" s="96">
        <f t="shared" si="11"/>
        <v>2.8543307086614175E-2</v>
      </c>
      <c r="M160" s="297" t="s">
        <v>1833</v>
      </c>
      <c r="N160" s="274">
        <v>0</v>
      </c>
    </row>
    <row r="161" spans="1:14" s="298" customFormat="1" x14ac:dyDescent="0.2">
      <c r="A161" s="273" t="s">
        <v>1901</v>
      </c>
      <c r="B161" s="273" t="s">
        <v>1902</v>
      </c>
      <c r="C161" s="273" t="s">
        <v>1538</v>
      </c>
      <c r="D161" s="273" t="s">
        <v>1539</v>
      </c>
      <c r="E161" s="321">
        <v>666</v>
      </c>
      <c r="F161" s="291">
        <v>155</v>
      </c>
      <c r="G161" s="295">
        <v>507</v>
      </c>
      <c r="H161" s="94">
        <f t="shared" si="10"/>
        <v>0.76126126126126126</v>
      </c>
      <c r="I161" s="95" t="str">
        <f t="shared" si="9"/>
        <v>72.7% - 79.2%</v>
      </c>
      <c r="J161" s="322"/>
      <c r="K161" s="296">
        <v>4</v>
      </c>
      <c r="L161" s="96">
        <f t="shared" si="11"/>
        <v>6.006006006006006E-3</v>
      </c>
      <c r="M161" s="297" t="s">
        <v>1903</v>
      </c>
      <c r="N161" s="274">
        <v>0</v>
      </c>
    </row>
    <row r="162" spans="1:14" s="298" customFormat="1" x14ac:dyDescent="0.2">
      <c r="A162" s="273" t="s">
        <v>1904</v>
      </c>
      <c r="B162" s="273" t="s">
        <v>1905</v>
      </c>
      <c r="C162" s="273" t="s">
        <v>1538</v>
      </c>
      <c r="D162" s="273" t="s">
        <v>1539</v>
      </c>
      <c r="E162" s="321">
        <v>2252</v>
      </c>
      <c r="F162" s="291">
        <v>725</v>
      </c>
      <c r="G162" s="295">
        <v>1523</v>
      </c>
      <c r="H162" s="94">
        <f t="shared" si="10"/>
        <v>0.67628774422735349</v>
      </c>
      <c r="I162" s="95" t="str">
        <f t="shared" si="9"/>
        <v>65.7% - 69.5%</v>
      </c>
      <c r="J162" s="322"/>
      <c r="K162" s="296">
        <v>4</v>
      </c>
      <c r="L162" s="96">
        <f t="shared" si="11"/>
        <v>1.7761989342806395E-3</v>
      </c>
      <c r="M162" s="297" t="s">
        <v>1906</v>
      </c>
      <c r="N162" s="274">
        <v>0</v>
      </c>
    </row>
    <row r="163" spans="1:14" s="298" customFormat="1" x14ac:dyDescent="0.2">
      <c r="A163" s="273" t="s">
        <v>1907</v>
      </c>
      <c r="B163" s="273" t="s">
        <v>1908</v>
      </c>
      <c r="C163" s="273" t="s">
        <v>1538</v>
      </c>
      <c r="D163" s="273" t="s">
        <v>1539</v>
      </c>
      <c r="E163" s="321">
        <v>2129</v>
      </c>
      <c r="F163" s="291">
        <v>419</v>
      </c>
      <c r="G163" s="295">
        <v>1700</v>
      </c>
      <c r="H163" s="94">
        <f t="shared" si="10"/>
        <v>0.7984969469234382</v>
      </c>
      <c r="I163" s="95" t="str">
        <f t="shared" si="9"/>
        <v>78.1% - 81.5%</v>
      </c>
      <c r="J163" s="322"/>
      <c r="K163" s="296">
        <v>10</v>
      </c>
      <c r="L163" s="96">
        <f t="shared" si="11"/>
        <v>4.6970408642555191E-3</v>
      </c>
      <c r="M163" s="297" t="s">
        <v>1909</v>
      </c>
      <c r="N163" s="274">
        <v>0</v>
      </c>
    </row>
    <row r="164" spans="1:14" s="298" customFormat="1" x14ac:dyDescent="0.2">
      <c r="A164" s="273" t="s">
        <v>1910</v>
      </c>
      <c r="B164" s="273" t="s">
        <v>1911</v>
      </c>
      <c r="C164" s="273" t="s">
        <v>1538</v>
      </c>
      <c r="D164" s="273" t="s">
        <v>1539</v>
      </c>
      <c r="E164" s="321">
        <v>1475</v>
      </c>
      <c r="F164" s="291">
        <v>378</v>
      </c>
      <c r="G164" s="295">
        <v>1069</v>
      </c>
      <c r="H164" s="94"/>
      <c r="I164" s="95" t="str">
        <f t="shared" si="9"/>
        <v/>
      </c>
      <c r="J164" s="322"/>
      <c r="K164" s="296">
        <v>28</v>
      </c>
      <c r="L164" s="96"/>
      <c r="M164" s="297" t="s">
        <v>1906</v>
      </c>
      <c r="N164" s="274">
        <v>1</v>
      </c>
    </row>
    <row r="165" spans="1:14" s="298" customFormat="1" x14ac:dyDescent="0.2">
      <c r="A165" s="273" t="s">
        <v>1912</v>
      </c>
      <c r="B165" s="273" t="s">
        <v>1913</v>
      </c>
      <c r="C165" s="273" t="s">
        <v>1538</v>
      </c>
      <c r="D165" s="273" t="s">
        <v>1539</v>
      </c>
      <c r="E165" s="321">
        <v>1319</v>
      </c>
      <c r="F165" s="291">
        <v>311</v>
      </c>
      <c r="G165" s="295">
        <v>1004</v>
      </c>
      <c r="H165" s="94">
        <f t="shared" si="10"/>
        <v>0.76118271417740713</v>
      </c>
      <c r="I165" s="95" t="str">
        <f t="shared" si="9"/>
        <v>73.7% - 78.3%</v>
      </c>
      <c r="J165" s="322"/>
      <c r="K165" s="296">
        <v>4</v>
      </c>
      <c r="L165" s="96">
        <f t="shared" si="11"/>
        <v>3.0326004548900682E-3</v>
      </c>
      <c r="M165" s="297" t="s">
        <v>1914</v>
      </c>
      <c r="N165" s="274">
        <v>0</v>
      </c>
    </row>
    <row r="166" spans="1:14" s="298" customFormat="1" x14ac:dyDescent="0.2">
      <c r="A166" s="273" t="s">
        <v>1915</v>
      </c>
      <c r="B166" s="273" t="s">
        <v>1916</v>
      </c>
      <c r="C166" s="273" t="s">
        <v>1538</v>
      </c>
      <c r="D166" s="273" t="s">
        <v>1539</v>
      </c>
      <c r="E166" s="321">
        <v>812</v>
      </c>
      <c r="F166" s="291">
        <v>145</v>
      </c>
      <c r="G166" s="295">
        <v>662</v>
      </c>
      <c r="H166" s="94">
        <f t="shared" si="10"/>
        <v>0.81527093596059108</v>
      </c>
      <c r="I166" s="95" t="str">
        <f t="shared" si="9"/>
        <v>78.7% - 84.0%</v>
      </c>
      <c r="J166" s="322"/>
      <c r="K166" s="296">
        <v>5</v>
      </c>
      <c r="L166" s="96">
        <f t="shared" si="11"/>
        <v>6.1576354679802959E-3</v>
      </c>
      <c r="M166" s="297" t="s">
        <v>1906</v>
      </c>
      <c r="N166" s="274">
        <v>0</v>
      </c>
    </row>
    <row r="167" spans="1:14" s="298" customFormat="1" x14ac:dyDescent="0.2">
      <c r="A167" s="273" t="s">
        <v>1917</v>
      </c>
      <c r="B167" s="273" t="s">
        <v>1918</v>
      </c>
      <c r="C167" s="273" t="s">
        <v>1538</v>
      </c>
      <c r="D167" s="273" t="s">
        <v>1539</v>
      </c>
      <c r="E167" s="321">
        <v>962</v>
      </c>
      <c r="F167" s="291">
        <v>149</v>
      </c>
      <c r="G167" s="295">
        <v>812</v>
      </c>
      <c r="H167" s="94">
        <f t="shared" si="10"/>
        <v>0.84407484407484412</v>
      </c>
      <c r="I167" s="95" t="str">
        <f t="shared" si="9"/>
        <v>82.0% - 86.6%</v>
      </c>
      <c r="J167" s="322"/>
      <c r="K167" s="296">
        <v>1</v>
      </c>
      <c r="L167" s="96">
        <f t="shared" si="11"/>
        <v>1.0395010395010396E-3</v>
      </c>
      <c r="M167" s="297" t="s">
        <v>1914</v>
      </c>
      <c r="N167" s="274">
        <v>0</v>
      </c>
    </row>
    <row r="168" spans="1:14" s="298" customFormat="1" x14ac:dyDescent="0.2">
      <c r="A168" s="273" t="s">
        <v>1919</v>
      </c>
      <c r="B168" s="273" t="s">
        <v>1920</v>
      </c>
      <c r="C168" s="273" t="s">
        <v>1538</v>
      </c>
      <c r="D168" s="273" t="s">
        <v>1539</v>
      </c>
      <c r="E168" s="321">
        <v>1168</v>
      </c>
      <c r="F168" s="291">
        <v>296</v>
      </c>
      <c r="G168" s="295">
        <v>832</v>
      </c>
      <c r="H168" s="94">
        <f t="shared" si="10"/>
        <v>0.71232876712328763</v>
      </c>
      <c r="I168" s="95" t="str">
        <f t="shared" si="9"/>
        <v>68.6% - 73.8%</v>
      </c>
      <c r="J168" s="322"/>
      <c r="K168" s="296">
        <v>40</v>
      </c>
      <c r="L168" s="96">
        <f t="shared" si="11"/>
        <v>3.4246575342465752E-2</v>
      </c>
      <c r="M168" s="297" t="s">
        <v>1921</v>
      </c>
      <c r="N168" s="274">
        <v>0</v>
      </c>
    </row>
    <row r="169" spans="1:14" s="298" customFormat="1" x14ac:dyDescent="0.2">
      <c r="A169" s="273" t="s">
        <v>1922</v>
      </c>
      <c r="B169" s="273" t="s">
        <v>1923</v>
      </c>
      <c r="C169" s="273" t="s">
        <v>1538</v>
      </c>
      <c r="D169" s="273" t="s">
        <v>1539</v>
      </c>
      <c r="E169" s="321">
        <v>845</v>
      </c>
      <c r="F169" s="291">
        <v>101</v>
      </c>
      <c r="G169" s="295">
        <v>739</v>
      </c>
      <c r="H169" s="94"/>
      <c r="I169" s="95" t="str">
        <f t="shared" si="9"/>
        <v/>
      </c>
      <c r="J169" s="322"/>
      <c r="K169" s="296">
        <v>5</v>
      </c>
      <c r="L169" s="96"/>
      <c r="M169" s="297" t="s">
        <v>1924</v>
      </c>
      <c r="N169" s="274">
        <v>1</v>
      </c>
    </row>
    <row r="170" spans="1:14" s="298" customFormat="1" x14ac:dyDescent="0.2">
      <c r="A170" s="273" t="s">
        <v>1925</v>
      </c>
      <c r="B170" s="273" t="s">
        <v>1926</v>
      </c>
      <c r="C170" s="273" t="s">
        <v>1538</v>
      </c>
      <c r="D170" s="273" t="s">
        <v>1539</v>
      </c>
      <c r="E170" s="321">
        <v>772</v>
      </c>
      <c r="F170" s="291">
        <v>214</v>
      </c>
      <c r="G170" s="295">
        <v>556</v>
      </c>
      <c r="H170" s="94">
        <f t="shared" si="10"/>
        <v>0.72020725388601037</v>
      </c>
      <c r="I170" s="95" t="str">
        <f t="shared" si="9"/>
        <v>68.8% - 75.1%</v>
      </c>
      <c r="J170" s="322"/>
      <c r="K170" s="296">
        <v>2</v>
      </c>
      <c r="L170" s="96">
        <f t="shared" si="11"/>
        <v>2.5906735751295338E-3</v>
      </c>
      <c r="M170" s="297" t="s">
        <v>1906</v>
      </c>
      <c r="N170" s="274">
        <v>0</v>
      </c>
    </row>
    <row r="171" spans="1:14" s="298" customFormat="1" x14ac:dyDescent="0.2">
      <c r="A171" s="273" t="s">
        <v>1927</v>
      </c>
      <c r="B171" s="273" t="s">
        <v>1928</v>
      </c>
      <c r="C171" s="273" t="s">
        <v>1538</v>
      </c>
      <c r="D171" s="273" t="s">
        <v>1539</v>
      </c>
      <c r="E171" s="321">
        <v>2974</v>
      </c>
      <c r="F171" s="291">
        <v>684</v>
      </c>
      <c r="G171" s="295">
        <v>2273</v>
      </c>
      <c r="H171" s="94">
        <f t="shared" si="10"/>
        <v>0.76429051782111634</v>
      </c>
      <c r="I171" s="95" t="str">
        <f t="shared" si="9"/>
        <v>74.9% - 77.9%</v>
      </c>
      <c r="J171" s="322"/>
      <c r="K171" s="296">
        <v>17</v>
      </c>
      <c r="L171" s="96">
        <f t="shared" si="11"/>
        <v>5.7162071284465365E-3</v>
      </c>
      <c r="M171" s="297" t="s">
        <v>1929</v>
      </c>
      <c r="N171" s="274">
        <v>0</v>
      </c>
    </row>
    <row r="172" spans="1:14" s="298" customFormat="1" x14ac:dyDescent="0.2">
      <c r="A172" s="273" t="s">
        <v>1930</v>
      </c>
      <c r="B172" s="273" t="s">
        <v>1931</v>
      </c>
      <c r="C172" s="273" t="s">
        <v>1538</v>
      </c>
      <c r="D172" s="273" t="s">
        <v>1539</v>
      </c>
      <c r="E172" s="321">
        <v>2061</v>
      </c>
      <c r="F172" s="291">
        <v>392</v>
      </c>
      <c r="G172" s="295">
        <v>1610</v>
      </c>
      <c r="H172" s="94">
        <f t="shared" si="10"/>
        <v>0.78117418728772436</v>
      </c>
      <c r="I172" s="95" t="str">
        <f t="shared" si="9"/>
        <v>76.3% - 79.8%</v>
      </c>
      <c r="J172" s="322"/>
      <c r="K172" s="296">
        <v>59</v>
      </c>
      <c r="L172" s="96">
        <f t="shared" si="11"/>
        <v>2.8626880155264434E-2</v>
      </c>
      <c r="M172" s="297" t="s">
        <v>1906</v>
      </c>
      <c r="N172" s="274">
        <v>0</v>
      </c>
    </row>
    <row r="173" spans="1:14" s="298" customFormat="1" x14ac:dyDescent="0.2">
      <c r="A173" s="273" t="s">
        <v>1932</v>
      </c>
      <c r="B173" s="273" t="s">
        <v>1933</v>
      </c>
      <c r="C173" s="273" t="s">
        <v>1538</v>
      </c>
      <c r="D173" s="273" t="s">
        <v>1539</v>
      </c>
      <c r="E173" s="321">
        <v>2158</v>
      </c>
      <c r="F173" s="291">
        <v>380</v>
      </c>
      <c r="G173" s="295">
        <v>1766</v>
      </c>
      <c r="H173" s="94">
        <f t="shared" si="10"/>
        <v>0.81835032437442079</v>
      </c>
      <c r="I173" s="95" t="str">
        <f t="shared" si="9"/>
        <v>80.2% - 83.4%</v>
      </c>
      <c r="J173" s="322"/>
      <c r="K173" s="296">
        <v>12</v>
      </c>
      <c r="L173" s="96">
        <f t="shared" si="11"/>
        <v>5.5607043558850789E-3</v>
      </c>
      <c r="M173" s="297" t="s">
        <v>1906</v>
      </c>
      <c r="N173" s="274">
        <v>0</v>
      </c>
    </row>
    <row r="174" spans="1:14" s="298" customFormat="1" x14ac:dyDescent="0.2">
      <c r="A174" s="273" t="s">
        <v>1934</v>
      </c>
      <c r="B174" s="273" t="s">
        <v>1935</v>
      </c>
      <c r="C174" s="273" t="s">
        <v>1538</v>
      </c>
      <c r="D174" s="273" t="s">
        <v>1539</v>
      </c>
      <c r="E174" s="321">
        <v>1899</v>
      </c>
      <c r="F174" s="291">
        <v>412</v>
      </c>
      <c r="G174" s="295">
        <v>1465</v>
      </c>
      <c r="H174" s="94">
        <f t="shared" si="10"/>
        <v>0.77145866245392314</v>
      </c>
      <c r="I174" s="95" t="str">
        <f t="shared" si="9"/>
        <v>75.2% - 79.0%</v>
      </c>
      <c r="J174" s="322"/>
      <c r="K174" s="296">
        <v>22</v>
      </c>
      <c r="L174" s="96">
        <f t="shared" si="11"/>
        <v>1.1585044760400211E-2</v>
      </c>
      <c r="M174" s="297" t="s">
        <v>1921</v>
      </c>
      <c r="N174" s="274">
        <v>0</v>
      </c>
    </row>
    <row r="175" spans="1:14" s="298" customFormat="1" x14ac:dyDescent="0.2">
      <c r="A175" s="273" t="s">
        <v>1936</v>
      </c>
      <c r="B175" s="273" t="s">
        <v>1937</v>
      </c>
      <c r="C175" s="273" t="s">
        <v>1538</v>
      </c>
      <c r="D175" s="273" t="s">
        <v>1539</v>
      </c>
      <c r="E175" s="321">
        <v>471</v>
      </c>
      <c r="F175" s="291">
        <v>72</v>
      </c>
      <c r="G175" s="295">
        <v>398</v>
      </c>
      <c r="H175" s="94"/>
      <c r="I175" s="95" t="str">
        <f t="shared" si="9"/>
        <v/>
      </c>
      <c r="J175" s="322"/>
      <c r="K175" s="296">
        <v>1</v>
      </c>
      <c r="L175" s="96"/>
      <c r="M175" s="297" t="s">
        <v>1924</v>
      </c>
      <c r="N175" s="274">
        <v>1</v>
      </c>
    </row>
    <row r="176" spans="1:14" s="298" customFormat="1" x14ac:dyDescent="0.2">
      <c r="A176" s="273" t="s">
        <v>1938</v>
      </c>
      <c r="B176" s="273" t="s">
        <v>1939</v>
      </c>
      <c r="C176" s="273" t="s">
        <v>1538</v>
      </c>
      <c r="D176" s="273" t="s">
        <v>1539</v>
      </c>
      <c r="E176" s="321">
        <v>1449</v>
      </c>
      <c r="F176" s="291">
        <v>255</v>
      </c>
      <c r="G176" s="295">
        <v>1163</v>
      </c>
      <c r="H176" s="94">
        <f t="shared" si="10"/>
        <v>0.80262249827467214</v>
      </c>
      <c r="I176" s="95" t="str">
        <f t="shared" si="9"/>
        <v>78.1% - 82.2%</v>
      </c>
      <c r="J176" s="322"/>
      <c r="K176" s="296">
        <v>31</v>
      </c>
      <c r="L176" s="96">
        <f t="shared" si="11"/>
        <v>2.139406487232574E-2</v>
      </c>
      <c r="M176" s="297" t="s">
        <v>1921</v>
      </c>
      <c r="N176" s="274">
        <v>0</v>
      </c>
    </row>
    <row r="177" spans="1:14" s="298" customFormat="1" x14ac:dyDescent="0.2">
      <c r="A177" s="273" t="s">
        <v>1940</v>
      </c>
      <c r="B177" s="273" t="s">
        <v>1941</v>
      </c>
      <c r="C177" s="273" t="s">
        <v>1538</v>
      </c>
      <c r="D177" s="273" t="s">
        <v>1539</v>
      </c>
      <c r="E177" s="321">
        <v>1183</v>
      </c>
      <c r="F177" s="291">
        <v>245</v>
      </c>
      <c r="G177" s="295">
        <v>895</v>
      </c>
      <c r="H177" s="94"/>
      <c r="I177" s="95" t="str">
        <f t="shared" si="9"/>
        <v/>
      </c>
      <c r="J177" s="322"/>
      <c r="K177" s="296">
        <v>43</v>
      </c>
      <c r="L177" s="96"/>
      <c r="M177" s="297" t="s">
        <v>1906</v>
      </c>
      <c r="N177" s="274">
        <v>1</v>
      </c>
    </row>
    <row r="178" spans="1:14" s="298" customFormat="1" x14ac:dyDescent="0.2">
      <c r="A178" s="273" t="s">
        <v>1942</v>
      </c>
      <c r="B178" s="273" t="s">
        <v>1943</v>
      </c>
      <c r="C178" s="273" t="s">
        <v>1538</v>
      </c>
      <c r="D178" s="273" t="s">
        <v>1539</v>
      </c>
      <c r="E178" s="321">
        <v>1244</v>
      </c>
      <c r="F178" s="291">
        <v>366</v>
      </c>
      <c r="G178" s="295">
        <v>856</v>
      </c>
      <c r="H178" s="94">
        <f t="shared" si="10"/>
        <v>0.68810289389067525</v>
      </c>
      <c r="I178" s="95" t="str">
        <f t="shared" si="9"/>
        <v>66.2% - 71.3%</v>
      </c>
      <c r="J178" s="322"/>
      <c r="K178" s="296">
        <v>22</v>
      </c>
      <c r="L178" s="96">
        <f t="shared" si="11"/>
        <v>1.7684887459807074E-2</v>
      </c>
      <c r="M178" s="297" t="s">
        <v>1924</v>
      </c>
      <c r="N178" s="274">
        <v>0</v>
      </c>
    </row>
    <row r="179" spans="1:14" s="298" customFormat="1" x14ac:dyDescent="0.2">
      <c r="A179" s="273" t="s">
        <v>1944</v>
      </c>
      <c r="B179" s="273" t="s">
        <v>1945</v>
      </c>
      <c r="C179" s="273" t="s">
        <v>1538</v>
      </c>
      <c r="D179" s="273" t="s">
        <v>1539</v>
      </c>
      <c r="E179" s="321">
        <v>657</v>
      </c>
      <c r="F179" s="291">
        <v>176</v>
      </c>
      <c r="G179" s="295">
        <v>481</v>
      </c>
      <c r="H179" s="94">
        <f t="shared" si="10"/>
        <v>0.73211567732115679</v>
      </c>
      <c r="I179" s="95" t="str">
        <f t="shared" si="9"/>
        <v>69.7% - 76.5%</v>
      </c>
      <c r="J179" s="322"/>
      <c r="K179" s="296">
        <v>0</v>
      </c>
      <c r="L179" s="96">
        <f t="shared" si="11"/>
        <v>0</v>
      </c>
      <c r="M179" s="297" t="s">
        <v>1903</v>
      </c>
      <c r="N179" s="274">
        <v>0</v>
      </c>
    </row>
    <row r="180" spans="1:14" s="298" customFormat="1" x14ac:dyDescent="0.2">
      <c r="A180" s="273" t="s">
        <v>1946</v>
      </c>
      <c r="B180" s="273" t="s">
        <v>1947</v>
      </c>
      <c r="C180" s="273" t="s">
        <v>1538</v>
      </c>
      <c r="D180" s="273" t="s">
        <v>1539</v>
      </c>
      <c r="E180" s="321">
        <v>1089</v>
      </c>
      <c r="F180" s="291">
        <v>325</v>
      </c>
      <c r="G180" s="295">
        <v>758</v>
      </c>
      <c r="H180" s="94">
        <f t="shared" si="10"/>
        <v>0.6960514233241506</v>
      </c>
      <c r="I180" s="95" t="str">
        <f t="shared" si="9"/>
        <v>66.8% - 72.3%</v>
      </c>
      <c r="J180" s="322"/>
      <c r="K180" s="296">
        <v>6</v>
      </c>
      <c r="L180" s="96">
        <f t="shared" si="11"/>
        <v>5.5096418732782371E-3</v>
      </c>
      <c r="M180" s="297" t="s">
        <v>1914</v>
      </c>
      <c r="N180" s="274">
        <v>0</v>
      </c>
    </row>
    <row r="181" spans="1:14" s="298" customFormat="1" x14ac:dyDescent="0.2">
      <c r="A181" s="273" t="s">
        <v>1948</v>
      </c>
      <c r="B181" s="273" t="s">
        <v>1949</v>
      </c>
      <c r="C181" s="273" t="s">
        <v>1538</v>
      </c>
      <c r="D181" s="273" t="s">
        <v>1539</v>
      </c>
      <c r="E181" s="321">
        <v>1271</v>
      </c>
      <c r="F181" s="291">
        <v>291</v>
      </c>
      <c r="G181" s="295">
        <v>912</v>
      </c>
      <c r="H181" s="94"/>
      <c r="I181" s="95" t="str">
        <f t="shared" si="9"/>
        <v/>
      </c>
      <c r="J181" s="322"/>
      <c r="K181" s="296">
        <v>68</v>
      </c>
      <c r="L181" s="96">
        <f t="shared" si="11"/>
        <v>5.3501180173092057E-2</v>
      </c>
      <c r="M181" s="297" t="s">
        <v>1906</v>
      </c>
      <c r="N181" s="274">
        <v>0</v>
      </c>
    </row>
    <row r="182" spans="1:14" s="298" customFormat="1" x14ac:dyDescent="0.2">
      <c r="A182" s="273" t="s">
        <v>1950</v>
      </c>
      <c r="B182" s="273" t="s">
        <v>1951</v>
      </c>
      <c r="C182" s="273" t="s">
        <v>1538</v>
      </c>
      <c r="D182" s="273" t="s">
        <v>1539</v>
      </c>
      <c r="E182" s="321">
        <v>1461</v>
      </c>
      <c r="F182" s="291">
        <v>330</v>
      </c>
      <c r="G182" s="295">
        <v>1126</v>
      </c>
      <c r="H182" s="94">
        <f t="shared" si="10"/>
        <v>0.77070499657768654</v>
      </c>
      <c r="I182" s="95" t="str">
        <f t="shared" si="9"/>
        <v>74.8% - 79.2%</v>
      </c>
      <c r="J182" s="322"/>
      <c r="K182" s="296">
        <v>5</v>
      </c>
      <c r="L182" s="96">
        <f t="shared" si="11"/>
        <v>3.4223134839151265E-3</v>
      </c>
      <c r="M182" s="297" t="s">
        <v>1921</v>
      </c>
      <c r="N182" s="274">
        <v>0</v>
      </c>
    </row>
    <row r="183" spans="1:14" s="298" customFormat="1" x14ac:dyDescent="0.2">
      <c r="A183" s="273" t="s">
        <v>1952</v>
      </c>
      <c r="B183" s="273" t="s">
        <v>1953</v>
      </c>
      <c r="C183" s="273" t="s">
        <v>1538</v>
      </c>
      <c r="D183" s="273" t="s">
        <v>1539</v>
      </c>
      <c r="E183" s="321">
        <v>1909</v>
      </c>
      <c r="F183" s="291">
        <v>361</v>
      </c>
      <c r="G183" s="295">
        <v>1544</v>
      </c>
      <c r="H183" s="94">
        <f t="shared" si="10"/>
        <v>0.80880041906757461</v>
      </c>
      <c r="I183" s="95" t="str">
        <f t="shared" si="9"/>
        <v>79.1% - 82.6%</v>
      </c>
      <c r="J183" s="322"/>
      <c r="K183" s="296">
        <v>4</v>
      </c>
      <c r="L183" s="96">
        <f t="shared" si="11"/>
        <v>2.0953378732320588E-3</v>
      </c>
      <c r="M183" s="297" t="s">
        <v>1924</v>
      </c>
      <c r="N183" s="274">
        <v>0</v>
      </c>
    </row>
    <row r="184" spans="1:14" s="298" customFormat="1" x14ac:dyDescent="0.2">
      <c r="A184" s="273" t="s">
        <v>1954</v>
      </c>
      <c r="B184" s="273" t="s">
        <v>1955</v>
      </c>
      <c r="C184" s="273" t="s">
        <v>1538</v>
      </c>
      <c r="D184" s="273" t="s">
        <v>1539</v>
      </c>
      <c r="E184" s="321">
        <v>2113</v>
      </c>
      <c r="F184" s="291">
        <v>503</v>
      </c>
      <c r="G184" s="295">
        <v>1597</v>
      </c>
      <c r="H184" s="94">
        <f t="shared" si="10"/>
        <v>0.75579744439185992</v>
      </c>
      <c r="I184" s="95" t="str">
        <f t="shared" si="9"/>
        <v>73.7% - 77.4%</v>
      </c>
      <c r="J184" s="322"/>
      <c r="K184" s="296">
        <v>13</v>
      </c>
      <c r="L184" s="96">
        <f t="shared" si="11"/>
        <v>6.1523899668717462E-3</v>
      </c>
      <c r="M184" s="297" t="s">
        <v>1903</v>
      </c>
      <c r="N184" s="274">
        <v>0</v>
      </c>
    </row>
    <row r="185" spans="1:14" s="298" customFormat="1" x14ac:dyDescent="0.2">
      <c r="A185" s="273" t="s">
        <v>1956</v>
      </c>
      <c r="B185" s="273" t="s">
        <v>1957</v>
      </c>
      <c r="C185" s="273" t="s">
        <v>1538</v>
      </c>
      <c r="D185" s="273" t="s">
        <v>1539</v>
      </c>
      <c r="E185" s="321">
        <v>1449</v>
      </c>
      <c r="F185" s="291">
        <v>429</v>
      </c>
      <c r="G185" s="295">
        <v>1001</v>
      </c>
      <c r="H185" s="94">
        <f t="shared" si="10"/>
        <v>0.6908212560386473</v>
      </c>
      <c r="I185" s="95" t="str">
        <f t="shared" si="9"/>
        <v>66.7% - 71.4%</v>
      </c>
      <c r="J185" s="322"/>
      <c r="K185" s="296">
        <v>19</v>
      </c>
      <c r="L185" s="96">
        <f t="shared" si="11"/>
        <v>1.3112491373360938E-2</v>
      </c>
      <c r="M185" s="297" t="s">
        <v>1914</v>
      </c>
      <c r="N185" s="274">
        <v>0</v>
      </c>
    </row>
    <row r="186" spans="1:14" s="298" customFormat="1" x14ac:dyDescent="0.2">
      <c r="A186" s="273" t="s">
        <v>1958</v>
      </c>
      <c r="B186" s="273" t="s">
        <v>1959</v>
      </c>
      <c r="C186" s="273" t="s">
        <v>1538</v>
      </c>
      <c r="D186" s="273" t="s">
        <v>1539</v>
      </c>
      <c r="E186" s="321">
        <v>3576</v>
      </c>
      <c r="F186" s="291">
        <v>879</v>
      </c>
      <c r="G186" s="295">
        <v>2697</v>
      </c>
      <c r="H186" s="94">
        <f t="shared" si="10"/>
        <v>0.75419463087248317</v>
      </c>
      <c r="I186" s="95" t="str">
        <f t="shared" si="9"/>
        <v>74.0% - 76.8%</v>
      </c>
      <c r="J186" s="322"/>
      <c r="K186" s="296">
        <v>0</v>
      </c>
      <c r="L186" s="96">
        <f t="shared" si="11"/>
        <v>0</v>
      </c>
      <c r="M186" s="297" t="s">
        <v>1960</v>
      </c>
      <c r="N186" s="274">
        <v>0</v>
      </c>
    </row>
    <row r="187" spans="1:14" s="298" customFormat="1" x14ac:dyDescent="0.2">
      <c r="A187" s="273" t="s">
        <v>1961</v>
      </c>
      <c r="B187" s="273" t="s">
        <v>1962</v>
      </c>
      <c r="C187" s="273" t="s">
        <v>1538</v>
      </c>
      <c r="D187" s="273" t="s">
        <v>1539</v>
      </c>
      <c r="E187" s="321">
        <v>470</v>
      </c>
      <c r="F187" s="291">
        <v>124</v>
      </c>
      <c r="G187" s="295">
        <v>331</v>
      </c>
      <c r="H187" s="94"/>
      <c r="I187" s="95" t="str">
        <f t="shared" si="9"/>
        <v/>
      </c>
      <c r="J187" s="322"/>
      <c r="K187" s="296">
        <v>15</v>
      </c>
      <c r="L187" s="96"/>
      <c r="M187" s="297" t="s">
        <v>1906</v>
      </c>
      <c r="N187" s="274">
        <v>1</v>
      </c>
    </row>
    <row r="188" spans="1:14" s="298" customFormat="1" x14ac:dyDescent="0.2">
      <c r="A188" s="273" t="s">
        <v>1963</v>
      </c>
      <c r="B188" s="273" t="s">
        <v>1964</v>
      </c>
      <c r="C188" s="273" t="s">
        <v>1538</v>
      </c>
      <c r="D188" s="273" t="s">
        <v>1539</v>
      </c>
      <c r="E188" s="321">
        <v>809</v>
      </c>
      <c r="F188" s="291">
        <v>169</v>
      </c>
      <c r="G188" s="295">
        <v>636</v>
      </c>
      <c r="H188" s="94">
        <f t="shared" si="10"/>
        <v>0.78615574783683562</v>
      </c>
      <c r="I188" s="95" t="str">
        <f t="shared" si="9"/>
        <v>75.7% - 81.3%</v>
      </c>
      <c r="J188" s="322"/>
      <c r="K188" s="296">
        <v>4</v>
      </c>
      <c r="L188" s="96">
        <f t="shared" si="11"/>
        <v>4.944375772558714E-3</v>
      </c>
      <c r="M188" s="297" t="s">
        <v>1903</v>
      </c>
      <c r="N188" s="274">
        <v>0</v>
      </c>
    </row>
    <row r="189" spans="1:14" s="298" customFormat="1" x14ac:dyDescent="0.2">
      <c r="A189" s="273" t="s">
        <v>1965</v>
      </c>
      <c r="B189" s="273" t="s">
        <v>1966</v>
      </c>
      <c r="C189" s="273" t="s">
        <v>1538</v>
      </c>
      <c r="D189" s="273" t="s">
        <v>1539</v>
      </c>
      <c r="E189" s="321">
        <v>1307</v>
      </c>
      <c r="F189" s="291">
        <v>235</v>
      </c>
      <c r="G189" s="295">
        <v>1069</v>
      </c>
      <c r="H189" s="94"/>
      <c r="I189" s="95" t="str">
        <f t="shared" si="9"/>
        <v/>
      </c>
      <c r="J189" s="322"/>
      <c r="K189" s="296">
        <v>3</v>
      </c>
      <c r="L189" s="96"/>
      <c r="M189" s="297" t="s">
        <v>1921</v>
      </c>
      <c r="N189" s="274">
        <v>1</v>
      </c>
    </row>
    <row r="190" spans="1:14" s="298" customFormat="1" x14ac:dyDescent="0.2">
      <c r="A190" s="273" t="s">
        <v>1967</v>
      </c>
      <c r="B190" s="273" t="s">
        <v>1968</v>
      </c>
      <c r="C190" s="273" t="s">
        <v>1538</v>
      </c>
      <c r="D190" s="273" t="s">
        <v>1539</v>
      </c>
      <c r="E190" s="321">
        <v>772</v>
      </c>
      <c r="F190" s="291">
        <v>149</v>
      </c>
      <c r="G190" s="295">
        <v>620</v>
      </c>
      <c r="H190" s="94">
        <f t="shared" si="10"/>
        <v>0.80310880829015541</v>
      </c>
      <c r="I190" s="95" t="str">
        <f t="shared" si="9"/>
        <v>77.4% - 83.0%</v>
      </c>
      <c r="J190" s="322"/>
      <c r="K190" s="296">
        <v>3</v>
      </c>
      <c r="L190" s="96">
        <f t="shared" si="11"/>
        <v>3.8860103626943004E-3</v>
      </c>
      <c r="M190" s="297" t="s">
        <v>1914</v>
      </c>
      <c r="N190" s="274">
        <v>0</v>
      </c>
    </row>
    <row r="191" spans="1:14" s="298" customFormat="1" x14ac:dyDescent="0.2">
      <c r="A191" s="273" t="s">
        <v>1969</v>
      </c>
      <c r="B191" s="273" t="s">
        <v>1970</v>
      </c>
      <c r="C191" s="273" t="s">
        <v>1538</v>
      </c>
      <c r="D191" s="273" t="s">
        <v>1539</v>
      </c>
      <c r="E191" s="321">
        <v>1865</v>
      </c>
      <c r="F191" s="291">
        <v>367</v>
      </c>
      <c r="G191" s="295">
        <v>1498</v>
      </c>
      <c r="H191" s="94">
        <f t="shared" si="10"/>
        <v>0.80321715817694372</v>
      </c>
      <c r="I191" s="95" t="str">
        <f t="shared" si="9"/>
        <v>78.5% - 82.1%</v>
      </c>
      <c r="J191" s="322"/>
      <c r="K191" s="296">
        <v>0</v>
      </c>
      <c r="L191" s="96">
        <f t="shared" si="11"/>
        <v>0</v>
      </c>
      <c r="M191" s="297" t="s">
        <v>1914</v>
      </c>
      <c r="N191" s="274">
        <v>0</v>
      </c>
    </row>
    <row r="192" spans="1:14" s="298" customFormat="1" x14ac:dyDescent="0.2">
      <c r="A192" s="273" t="s">
        <v>1971</v>
      </c>
      <c r="B192" s="273" t="s">
        <v>1972</v>
      </c>
      <c r="C192" s="273" t="s">
        <v>1538</v>
      </c>
      <c r="D192" s="273" t="s">
        <v>1539</v>
      </c>
      <c r="E192" s="321">
        <v>2931</v>
      </c>
      <c r="F192" s="291">
        <v>717</v>
      </c>
      <c r="G192" s="295">
        <v>2137</v>
      </c>
      <c r="H192" s="94">
        <f t="shared" si="10"/>
        <v>0.72910269532582739</v>
      </c>
      <c r="I192" s="95" t="str">
        <f t="shared" si="9"/>
        <v>71.3% - 74.5%</v>
      </c>
      <c r="J192" s="322"/>
      <c r="K192" s="296">
        <v>77</v>
      </c>
      <c r="L192" s="96">
        <f t="shared" si="11"/>
        <v>2.6270897304674173E-2</v>
      </c>
      <c r="M192" s="297" t="s">
        <v>1973</v>
      </c>
      <c r="N192" s="274">
        <v>0</v>
      </c>
    </row>
    <row r="193" spans="1:14" s="298" customFormat="1" x14ac:dyDescent="0.2">
      <c r="A193" s="273" t="s">
        <v>1974</v>
      </c>
      <c r="B193" s="273" t="s">
        <v>1975</v>
      </c>
      <c r="C193" s="273" t="s">
        <v>1538</v>
      </c>
      <c r="D193" s="273" t="s">
        <v>1539</v>
      </c>
      <c r="E193" s="321">
        <v>721</v>
      </c>
      <c r="F193" s="291">
        <v>156</v>
      </c>
      <c r="G193" s="295">
        <v>563</v>
      </c>
      <c r="H193" s="94">
        <f t="shared" si="10"/>
        <v>0.78085991678224687</v>
      </c>
      <c r="I193" s="95" t="str">
        <f t="shared" si="9"/>
        <v>74.9% - 81.0%</v>
      </c>
      <c r="J193" s="322"/>
      <c r="K193" s="296">
        <v>2</v>
      </c>
      <c r="L193" s="96">
        <f t="shared" si="11"/>
        <v>2.7739251040221915E-3</v>
      </c>
      <c r="M193" s="297" t="s">
        <v>1906</v>
      </c>
      <c r="N193" s="274">
        <v>0</v>
      </c>
    </row>
    <row r="194" spans="1:14" s="298" customFormat="1" x14ac:dyDescent="0.2">
      <c r="A194" s="273" t="s">
        <v>1976</v>
      </c>
      <c r="B194" s="273" t="s">
        <v>1977</v>
      </c>
      <c r="C194" s="273" t="s">
        <v>1538</v>
      </c>
      <c r="D194" s="273" t="s">
        <v>1539</v>
      </c>
      <c r="E194" s="321">
        <v>732</v>
      </c>
      <c r="F194" s="291">
        <v>87</v>
      </c>
      <c r="G194" s="295">
        <v>643</v>
      </c>
      <c r="H194" s="94"/>
      <c r="I194" s="95" t="str">
        <f t="shared" si="9"/>
        <v/>
      </c>
      <c r="J194" s="322"/>
      <c r="K194" s="296">
        <v>2</v>
      </c>
      <c r="L194" s="96"/>
      <c r="M194" s="297" t="s">
        <v>1924</v>
      </c>
      <c r="N194" s="274">
        <v>1</v>
      </c>
    </row>
    <row r="195" spans="1:14" s="298" customFormat="1" x14ac:dyDescent="0.2">
      <c r="A195" s="273" t="s">
        <v>1978</v>
      </c>
      <c r="B195" s="273" t="s">
        <v>1979</v>
      </c>
      <c r="C195" s="273" t="s">
        <v>1538</v>
      </c>
      <c r="D195" s="273" t="s">
        <v>1539</v>
      </c>
      <c r="E195" s="321">
        <v>1240</v>
      </c>
      <c r="F195" s="291">
        <v>206</v>
      </c>
      <c r="G195" s="295">
        <v>1034</v>
      </c>
      <c r="H195" s="94">
        <f t="shared" si="10"/>
        <v>0.83387096774193548</v>
      </c>
      <c r="I195" s="95" t="str">
        <f t="shared" si="9"/>
        <v>81.2% - 85.4%</v>
      </c>
      <c r="J195" s="322"/>
      <c r="K195" s="296">
        <v>0</v>
      </c>
      <c r="L195" s="96">
        <f t="shared" si="11"/>
        <v>0</v>
      </c>
      <c r="M195" s="297" t="s">
        <v>1914</v>
      </c>
      <c r="N195" s="274">
        <v>0</v>
      </c>
    </row>
    <row r="196" spans="1:14" s="298" customFormat="1" x14ac:dyDescent="0.2">
      <c r="A196" s="273" t="s">
        <v>1980</v>
      </c>
      <c r="B196" s="273" t="s">
        <v>1981</v>
      </c>
      <c r="C196" s="273" t="s">
        <v>1538</v>
      </c>
      <c r="D196" s="273" t="s">
        <v>1539</v>
      </c>
      <c r="E196" s="321">
        <v>1752</v>
      </c>
      <c r="F196" s="291">
        <v>336</v>
      </c>
      <c r="G196" s="295">
        <v>1410</v>
      </c>
      <c r="H196" s="94"/>
      <c r="I196" s="95" t="str">
        <f t="shared" si="9"/>
        <v/>
      </c>
      <c r="J196" s="322"/>
      <c r="K196" s="296">
        <v>6</v>
      </c>
      <c r="L196" s="96"/>
      <c r="M196" s="297" t="s">
        <v>1982</v>
      </c>
      <c r="N196" s="274">
        <v>1</v>
      </c>
    </row>
    <row r="197" spans="1:14" s="298" customFormat="1" x14ac:dyDescent="0.2">
      <c r="A197" s="273" t="s">
        <v>1983</v>
      </c>
      <c r="B197" s="273" t="s">
        <v>1984</v>
      </c>
      <c r="C197" s="273" t="s">
        <v>1538</v>
      </c>
      <c r="D197" s="273" t="s">
        <v>1539</v>
      </c>
      <c r="E197" s="321">
        <v>1722</v>
      </c>
      <c r="F197" s="291">
        <v>222</v>
      </c>
      <c r="G197" s="295">
        <v>1497</v>
      </c>
      <c r="H197" s="94">
        <f t="shared" si="10"/>
        <v>0.86933797909407662</v>
      </c>
      <c r="I197" s="95" t="str">
        <f t="shared" si="9"/>
        <v>85.3% - 88.4%</v>
      </c>
      <c r="J197" s="322"/>
      <c r="K197" s="296">
        <v>3</v>
      </c>
      <c r="L197" s="96">
        <f t="shared" si="11"/>
        <v>1.7421602787456446E-3</v>
      </c>
      <c r="M197" s="297" t="s">
        <v>1921</v>
      </c>
      <c r="N197" s="274">
        <v>0</v>
      </c>
    </row>
    <row r="198" spans="1:14" s="298" customFormat="1" x14ac:dyDescent="0.2">
      <c r="A198" s="273" t="s">
        <v>1985</v>
      </c>
      <c r="B198" s="273" t="s">
        <v>1986</v>
      </c>
      <c r="C198" s="273" t="s">
        <v>1538</v>
      </c>
      <c r="D198" s="273" t="s">
        <v>1539</v>
      </c>
      <c r="E198" s="321">
        <v>1003</v>
      </c>
      <c r="F198" s="291">
        <v>213</v>
      </c>
      <c r="G198" s="295">
        <v>788</v>
      </c>
      <c r="H198" s="94"/>
      <c r="I198" s="95" t="str">
        <f t="shared" si="9"/>
        <v/>
      </c>
      <c r="J198" s="322"/>
      <c r="K198" s="296">
        <v>2</v>
      </c>
      <c r="L198" s="96"/>
      <c r="M198" s="297" t="s">
        <v>1903</v>
      </c>
      <c r="N198" s="274">
        <v>1</v>
      </c>
    </row>
    <row r="199" spans="1:14" s="298" customFormat="1" x14ac:dyDescent="0.2">
      <c r="A199" s="273" t="s">
        <v>1987</v>
      </c>
      <c r="B199" s="273" t="s">
        <v>1988</v>
      </c>
      <c r="C199" s="273" t="s">
        <v>1538</v>
      </c>
      <c r="D199" s="273" t="s">
        <v>1539</v>
      </c>
      <c r="E199" s="321">
        <v>1338</v>
      </c>
      <c r="F199" s="291">
        <v>408</v>
      </c>
      <c r="G199" s="295">
        <v>930</v>
      </c>
      <c r="H199" s="94">
        <f t="shared" si="10"/>
        <v>0.69506726457399104</v>
      </c>
      <c r="I199" s="95" t="str">
        <f t="shared" si="9"/>
        <v>67.0% - 71.9%</v>
      </c>
      <c r="J199" s="322"/>
      <c r="K199" s="296">
        <v>0</v>
      </c>
      <c r="L199" s="96">
        <f t="shared" si="11"/>
        <v>0</v>
      </c>
      <c r="M199" s="297" t="s">
        <v>1921</v>
      </c>
      <c r="N199" s="274">
        <v>0</v>
      </c>
    </row>
    <row r="200" spans="1:14" s="298" customFormat="1" x14ac:dyDescent="0.2">
      <c r="A200" s="273" t="s">
        <v>1989</v>
      </c>
      <c r="B200" s="273" t="s">
        <v>1990</v>
      </c>
      <c r="C200" s="273" t="s">
        <v>1538</v>
      </c>
      <c r="D200" s="273" t="s">
        <v>1539</v>
      </c>
      <c r="E200" s="321">
        <v>914</v>
      </c>
      <c r="F200" s="291">
        <v>177</v>
      </c>
      <c r="G200" s="295">
        <v>732</v>
      </c>
      <c r="H200" s="94">
        <f t="shared" si="10"/>
        <v>0.80087527352297594</v>
      </c>
      <c r="I200" s="95" t="str">
        <f t="shared" si="9"/>
        <v>77.4% - 82.5%</v>
      </c>
      <c r="J200" s="322"/>
      <c r="K200" s="296">
        <v>5</v>
      </c>
      <c r="L200" s="96">
        <f t="shared" si="11"/>
        <v>5.4704595185995622E-3</v>
      </c>
      <c r="M200" s="297" t="s">
        <v>1903</v>
      </c>
      <c r="N200" s="274">
        <v>0</v>
      </c>
    </row>
    <row r="201" spans="1:14" s="298" customFormat="1" x14ac:dyDescent="0.2">
      <c r="A201" s="273" t="s">
        <v>1991</v>
      </c>
      <c r="B201" s="273" t="s">
        <v>1992</v>
      </c>
      <c r="C201" s="273" t="s">
        <v>1538</v>
      </c>
      <c r="D201" s="273" t="s">
        <v>1539</v>
      </c>
      <c r="E201" s="321">
        <v>1339</v>
      </c>
      <c r="F201" s="291">
        <v>420</v>
      </c>
      <c r="G201" s="295">
        <v>905</v>
      </c>
      <c r="H201" s="94">
        <f t="shared" si="10"/>
        <v>0.67587752053771466</v>
      </c>
      <c r="I201" s="95" t="str">
        <f t="shared" si="9"/>
        <v>65.0% - 70.0%</v>
      </c>
      <c r="J201" s="322"/>
      <c r="K201" s="296">
        <v>14</v>
      </c>
      <c r="L201" s="96">
        <f t="shared" si="11"/>
        <v>1.0455563853622106E-2</v>
      </c>
      <c r="M201" s="297" t="s">
        <v>1906</v>
      </c>
      <c r="N201" s="274">
        <v>0</v>
      </c>
    </row>
    <row r="202" spans="1:14" s="298" customFormat="1" x14ac:dyDescent="0.2">
      <c r="A202" s="273" t="s">
        <v>1993</v>
      </c>
      <c r="B202" s="273" t="s">
        <v>1994</v>
      </c>
      <c r="C202" s="273" t="s">
        <v>1538</v>
      </c>
      <c r="D202" s="273" t="s">
        <v>1539</v>
      </c>
      <c r="E202" s="321">
        <v>800</v>
      </c>
      <c r="F202" s="291">
        <v>171</v>
      </c>
      <c r="G202" s="295">
        <v>626</v>
      </c>
      <c r="H202" s="94"/>
      <c r="I202" s="95" t="str">
        <f t="shared" si="9"/>
        <v/>
      </c>
      <c r="J202" s="322"/>
      <c r="K202" s="296">
        <v>3</v>
      </c>
      <c r="L202" s="96"/>
      <c r="M202" s="297" t="s">
        <v>1921</v>
      </c>
      <c r="N202" s="274">
        <v>1</v>
      </c>
    </row>
    <row r="203" spans="1:14" s="298" customFormat="1" x14ac:dyDescent="0.2">
      <c r="A203" s="273" t="s">
        <v>1995</v>
      </c>
      <c r="B203" s="273" t="s">
        <v>1996</v>
      </c>
      <c r="C203" s="273" t="s">
        <v>1538</v>
      </c>
      <c r="D203" s="273" t="s">
        <v>1539</v>
      </c>
      <c r="E203" s="321">
        <v>2096</v>
      </c>
      <c r="F203" s="291">
        <v>576</v>
      </c>
      <c r="G203" s="295">
        <v>1490</v>
      </c>
      <c r="H203" s="94">
        <f t="shared" si="10"/>
        <v>0.71087786259541985</v>
      </c>
      <c r="I203" s="95" t="str">
        <f t="shared" si="9"/>
        <v>69.1% - 73.0%</v>
      </c>
      <c r="J203" s="322"/>
      <c r="K203" s="296">
        <v>30</v>
      </c>
      <c r="L203" s="96">
        <f t="shared" si="11"/>
        <v>1.4312977099236641E-2</v>
      </c>
      <c r="M203" s="297" t="s">
        <v>1997</v>
      </c>
      <c r="N203" s="274">
        <v>0</v>
      </c>
    </row>
    <row r="204" spans="1:14" s="298" customFormat="1" x14ac:dyDescent="0.2">
      <c r="A204" s="273" t="s">
        <v>1998</v>
      </c>
      <c r="B204" s="273" t="s">
        <v>1999</v>
      </c>
      <c r="C204" s="273" t="s">
        <v>1538</v>
      </c>
      <c r="D204" s="273" t="s">
        <v>1539</v>
      </c>
      <c r="E204" s="321">
        <v>640</v>
      </c>
      <c r="F204" s="291">
        <v>104</v>
      </c>
      <c r="G204" s="295">
        <v>529</v>
      </c>
      <c r="H204" s="94"/>
      <c r="I204" s="95" t="str">
        <f t="shared" si="9"/>
        <v/>
      </c>
      <c r="J204" s="322"/>
      <c r="K204" s="296">
        <v>7</v>
      </c>
      <c r="L204" s="96"/>
      <c r="M204" s="297" t="s">
        <v>1906</v>
      </c>
      <c r="N204" s="274">
        <v>1</v>
      </c>
    </row>
    <row r="205" spans="1:14" s="298" customFormat="1" x14ac:dyDescent="0.2">
      <c r="A205" s="273" t="s">
        <v>2000</v>
      </c>
      <c r="B205" s="273" t="s">
        <v>2001</v>
      </c>
      <c r="C205" s="273" t="s">
        <v>1538</v>
      </c>
      <c r="D205" s="273" t="s">
        <v>1539</v>
      </c>
      <c r="E205" s="321">
        <v>1470</v>
      </c>
      <c r="F205" s="291">
        <v>343</v>
      </c>
      <c r="G205" s="295">
        <v>1126</v>
      </c>
      <c r="H205" s="94">
        <f t="shared" si="10"/>
        <v>0.76598639455782314</v>
      </c>
      <c r="I205" s="95" t="str">
        <f t="shared" si="9"/>
        <v>74.4% - 78.7%</v>
      </c>
      <c r="J205" s="322"/>
      <c r="K205" s="296">
        <v>1</v>
      </c>
      <c r="L205" s="96">
        <f t="shared" si="11"/>
        <v>6.8027210884353737E-4</v>
      </c>
      <c r="M205" s="297" t="s">
        <v>1921</v>
      </c>
      <c r="N205" s="274">
        <v>0</v>
      </c>
    </row>
    <row r="206" spans="1:14" s="298" customFormat="1" x14ac:dyDescent="0.2">
      <c r="A206" s="273" t="s">
        <v>2002</v>
      </c>
      <c r="B206" s="273" t="s">
        <v>2003</v>
      </c>
      <c r="C206" s="273" t="s">
        <v>1538</v>
      </c>
      <c r="D206" s="273" t="s">
        <v>1539</v>
      </c>
      <c r="E206" s="321">
        <v>1186</v>
      </c>
      <c r="F206" s="291">
        <v>294</v>
      </c>
      <c r="G206" s="295">
        <v>886</v>
      </c>
      <c r="H206" s="94">
        <f t="shared" si="10"/>
        <v>0.74704890387858347</v>
      </c>
      <c r="I206" s="95" t="str">
        <f t="shared" si="9"/>
        <v>72.2% - 77.1%</v>
      </c>
      <c r="J206" s="322"/>
      <c r="K206" s="296">
        <v>6</v>
      </c>
      <c r="L206" s="96">
        <f t="shared" si="11"/>
        <v>5.0590219224283303E-3</v>
      </c>
      <c r="M206" s="297" t="s">
        <v>1903</v>
      </c>
      <c r="N206" s="274">
        <v>0</v>
      </c>
    </row>
    <row r="207" spans="1:14" s="298" customFormat="1" x14ac:dyDescent="0.2">
      <c r="A207" s="273" t="s">
        <v>2004</v>
      </c>
      <c r="B207" s="273" t="s">
        <v>2005</v>
      </c>
      <c r="C207" s="273" t="s">
        <v>1538</v>
      </c>
      <c r="D207" s="273" t="s">
        <v>1539</v>
      </c>
      <c r="E207" s="321">
        <v>1401</v>
      </c>
      <c r="F207" s="291">
        <v>351</v>
      </c>
      <c r="G207" s="295">
        <v>1047</v>
      </c>
      <c r="H207" s="94">
        <f t="shared" si="10"/>
        <v>0.74732334047109206</v>
      </c>
      <c r="I207" s="95" t="str">
        <f t="shared" si="9"/>
        <v>72.4% - 76.9%</v>
      </c>
      <c r="J207" s="322"/>
      <c r="K207" s="296">
        <v>3</v>
      </c>
      <c r="L207" s="96">
        <f t="shared" si="11"/>
        <v>2.1413276231263384E-3</v>
      </c>
      <c r="M207" s="297" t="s">
        <v>1921</v>
      </c>
      <c r="N207" s="274">
        <v>0</v>
      </c>
    </row>
    <row r="208" spans="1:14" s="298" customFormat="1" x14ac:dyDescent="0.2">
      <c r="A208" s="273" t="s">
        <v>2006</v>
      </c>
      <c r="B208" s="273" t="s">
        <v>2007</v>
      </c>
      <c r="C208" s="273" t="s">
        <v>1540</v>
      </c>
      <c r="D208" s="273" t="s">
        <v>1421</v>
      </c>
      <c r="E208" s="321">
        <v>3634</v>
      </c>
      <c r="F208" s="291">
        <v>668</v>
      </c>
      <c r="G208" s="295">
        <v>2833</v>
      </c>
      <c r="H208" s="94">
        <f t="shared" si="10"/>
        <v>0.77958172812328008</v>
      </c>
      <c r="I208" s="95" t="str">
        <f t="shared" si="9"/>
        <v>76.6% - 79.3%</v>
      </c>
      <c r="J208" s="322"/>
      <c r="K208" s="296">
        <v>133</v>
      </c>
      <c r="L208" s="96">
        <f t="shared" si="11"/>
        <v>3.6598789212988446E-2</v>
      </c>
      <c r="M208" s="297" t="s">
        <v>2008</v>
      </c>
      <c r="N208" s="274">
        <v>0</v>
      </c>
    </row>
    <row r="209" spans="1:14" s="298" customFormat="1" x14ac:dyDescent="0.2">
      <c r="A209" s="273" t="s">
        <v>2009</v>
      </c>
      <c r="B209" s="273" t="s">
        <v>2010</v>
      </c>
      <c r="C209" s="273" t="s">
        <v>1540</v>
      </c>
      <c r="D209" s="273" t="s">
        <v>1421</v>
      </c>
      <c r="E209" s="321">
        <v>5002</v>
      </c>
      <c r="F209" s="291">
        <v>661</v>
      </c>
      <c r="G209" s="295">
        <v>4258</v>
      </c>
      <c r="H209" s="94">
        <f t="shared" si="10"/>
        <v>0.85125949620151942</v>
      </c>
      <c r="I209" s="95" t="str">
        <f t="shared" si="9"/>
        <v>84.1% - 86.1%</v>
      </c>
      <c r="J209" s="322"/>
      <c r="K209" s="296">
        <v>83</v>
      </c>
      <c r="L209" s="96">
        <f t="shared" si="11"/>
        <v>1.6593362654938024E-2</v>
      </c>
      <c r="M209" s="297" t="s">
        <v>2011</v>
      </c>
      <c r="N209" s="274">
        <v>0</v>
      </c>
    </row>
    <row r="210" spans="1:14" s="298" customFormat="1" x14ac:dyDescent="0.2">
      <c r="A210" s="273" t="s">
        <v>2012</v>
      </c>
      <c r="B210" s="273" t="s">
        <v>2013</v>
      </c>
      <c r="C210" s="273" t="s">
        <v>1540</v>
      </c>
      <c r="D210" s="273" t="s">
        <v>1421</v>
      </c>
      <c r="E210" s="321">
        <v>2362</v>
      </c>
      <c r="F210" s="291">
        <v>568</v>
      </c>
      <c r="G210" s="295">
        <v>1565</v>
      </c>
      <c r="H210" s="94"/>
      <c r="I210" s="95" t="str">
        <f t="shared" si="9"/>
        <v/>
      </c>
      <c r="J210" s="322"/>
      <c r="K210" s="296">
        <v>229</v>
      </c>
      <c r="L210" s="96">
        <f t="shared" si="11"/>
        <v>9.6951735817104145E-2</v>
      </c>
      <c r="M210" s="297" t="s">
        <v>2014</v>
      </c>
      <c r="N210" s="274">
        <v>1</v>
      </c>
    </row>
    <row r="211" spans="1:14" s="298" customFormat="1" x14ac:dyDescent="0.2">
      <c r="A211" s="273" t="s">
        <v>2015</v>
      </c>
      <c r="B211" s="273" t="s">
        <v>2016</v>
      </c>
      <c r="C211" s="273" t="s">
        <v>1540</v>
      </c>
      <c r="D211" s="273" t="s">
        <v>1421</v>
      </c>
      <c r="E211" s="321">
        <v>4973</v>
      </c>
      <c r="F211" s="291">
        <v>397</v>
      </c>
      <c r="G211" s="295">
        <v>4415</v>
      </c>
      <c r="H211" s="94">
        <f t="shared" si="10"/>
        <v>0.88779408807560833</v>
      </c>
      <c r="I211" s="95" t="str">
        <f t="shared" ref="I211:I274" si="12">IF(ISNUMBER(H211),TEXT(((2*G211)+(1.96^2)-(1.96*((1.96^2)+(4*G211*(100%-H211)))^0.5))/(2*(E211+(1.96^2))),"0.0%")&amp;" - "&amp;TEXT(((2*G211)+(1.96^2)+(1.96*((1.96^2)+(4*G211*(100%-H211)))^0.5))/(2*(E211+(1.96^2))),"0.0%"),"")</f>
        <v>87.9% - 89.6%</v>
      </c>
      <c r="J211" s="322"/>
      <c r="K211" s="296">
        <v>161</v>
      </c>
      <c r="L211" s="96">
        <f t="shared" si="11"/>
        <v>3.2374824049869293E-2</v>
      </c>
      <c r="M211" s="297" t="s">
        <v>2017</v>
      </c>
      <c r="N211" s="274">
        <v>0</v>
      </c>
    </row>
    <row r="212" spans="1:14" s="298" customFormat="1" x14ac:dyDescent="0.2">
      <c r="A212" s="273" t="s">
        <v>2018</v>
      </c>
      <c r="B212" s="273" t="s">
        <v>2019</v>
      </c>
      <c r="C212" s="273" t="s">
        <v>1540</v>
      </c>
      <c r="D212" s="273" t="s">
        <v>1421</v>
      </c>
      <c r="E212" s="321">
        <v>423</v>
      </c>
      <c r="F212" s="291">
        <v>48</v>
      </c>
      <c r="G212" s="295">
        <v>343</v>
      </c>
      <c r="H212" s="94"/>
      <c r="I212" s="95" t="str">
        <f t="shared" si="12"/>
        <v/>
      </c>
      <c r="J212" s="322"/>
      <c r="K212" s="296">
        <v>32</v>
      </c>
      <c r="L212" s="96">
        <f t="shared" ref="L212:L275" si="13">K212/E212</f>
        <v>7.5650118203309691E-2</v>
      </c>
      <c r="M212" s="297" t="s">
        <v>2020</v>
      </c>
      <c r="N212" s="274">
        <v>1</v>
      </c>
    </row>
    <row r="213" spans="1:14" s="298" customFormat="1" x14ac:dyDescent="0.2">
      <c r="A213" s="273" t="s">
        <v>2021</v>
      </c>
      <c r="B213" s="273" t="s">
        <v>2022</v>
      </c>
      <c r="C213" s="273" t="s">
        <v>1540</v>
      </c>
      <c r="D213" s="273" t="s">
        <v>1421</v>
      </c>
      <c r="E213" s="321">
        <v>2412</v>
      </c>
      <c r="F213" s="291">
        <v>143</v>
      </c>
      <c r="G213" s="295">
        <v>2183</v>
      </c>
      <c r="H213" s="94">
        <f t="shared" ref="H213:H275" si="14">G213/E213</f>
        <v>0.90505804311774463</v>
      </c>
      <c r="I213" s="95" t="str">
        <f t="shared" si="12"/>
        <v>89.3% - 91.6%</v>
      </c>
      <c r="J213" s="322"/>
      <c r="K213" s="296">
        <v>86</v>
      </c>
      <c r="L213" s="96">
        <f t="shared" si="13"/>
        <v>3.5655058043117742E-2</v>
      </c>
      <c r="M213" s="297" t="s">
        <v>2023</v>
      </c>
      <c r="N213" s="274">
        <v>0</v>
      </c>
    </row>
    <row r="214" spans="1:14" s="298" customFormat="1" x14ac:dyDescent="0.2">
      <c r="A214" s="273" t="s">
        <v>2024</v>
      </c>
      <c r="B214" s="273" t="s">
        <v>2025</v>
      </c>
      <c r="C214" s="273" t="s">
        <v>1540</v>
      </c>
      <c r="D214" s="273" t="s">
        <v>1421</v>
      </c>
      <c r="E214" s="321">
        <v>62</v>
      </c>
      <c r="F214" s="291">
        <v>2</v>
      </c>
      <c r="G214" s="295">
        <v>56</v>
      </c>
      <c r="H214" s="94"/>
      <c r="I214" s="95" t="str">
        <f t="shared" si="12"/>
        <v/>
      </c>
      <c r="J214" s="322"/>
      <c r="K214" s="296">
        <v>4</v>
      </c>
      <c r="L214" s="96">
        <f t="shared" si="13"/>
        <v>6.4516129032258063E-2</v>
      </c>
      <c r="M214" s="297" t="s">
        <v>2026</v>
      </c>
      <c r="N214" s="274">
        <v>0</v>
      </c>
    </row>
    <row r="215" spans="1:14" s="298" customFormat="1" x14ac:dyDescent="0.2">
      <c r="A215" s="273" t="s">
        <v>2027</v>
      </c>
      <c r="B215" s="273" t="s">
        <v>2028</v>
      </c>
      <c r="C215" s="273" t="s">
        <v>1540</v>
      </c>
      <c r="D215" s="273" t="s">
        <v>1421</v>
      </c>
      <c r="E215" s="321">
        <v>4709</v>
      </c>
      <c r="F215" s="291">
        <v>508</v>
      </c>
      <c r="G215" s="295">
        <v>4107</v>
      </c>
      <c r="H215" s="94"/>
      <c r="I215" s="95" t="str">
        <f t="shared" si="12"/>
        <v/>
      </c>
      <c r="J215" s="322"/>
      <c r="K215" s="296">
        <v>94</v>
      </c>
      <c r="L215" s="96"/>
      <c r="M215" s="297" t="s">
        <v>2029</v>
      </c>
      <c r="N215" s="274">
        <v>1</v>
      </c>
    </row>
    <row r="216" spans="1:14" s="298" customFormat="1" x14ac:dyDescent="0.2">
      <c r="A216" s="273" t="s">
        <v>2030</v>
      </c>
      <c r="B216" s="273" t="s">
        <v>2031</v>
      </c>
      <c r="C216" s="273" t="s">
        <v>1540</v>
      </c>
      <c r="D216" s="273" t="s">
        <v>1421</v>
      </c>
      <c r="E216" s="321">
        <v>5469</v>
      </c>
      <c r="F216" s="291">
        <v>518</v>
      </c>
      <c r="G216" s="295">
        <v>4733</v>
      </c>
      <c r="H216" s="94">
        <f t="shared" si="14"/>
        <v>0.86542329493508863</v>
      </c>
      <c r="I216" s="95" t="str">
        <f t="shared" si="12"/>
        <v>85.6% - 87.4%</v>
      </c>
      <c r="J216" s="322"/>
      <c r="K216" s="296">
        <v>218</v>
      </c>
      <c r="L216" s="96">
        <f t="shared" si="13"/>
        <v>3.9861034924117758E-2</v>
      </c>
      <c r="M216" s="297" t="s">
        <v>2032</v>
      </c>
      <c r="N216" s="274">
        <v>0</v>
      </c>
    </row>
    <row r="217" spans="1:14" s="298" customFormat="1" x14ac:dyDescent="0.2">
      <c r="A217" s="273" t="s">
        <v>2033</v>
      </c>
      <c r="B217" s="273" t="s">
        <v>2034</v>
      </c>
      <c r="C217" s="273" t="s">
        <v>1540</v>
      </c>
      <c r="D217" s="273" t="s">
        <v>1421</v>
      </c>
      <c r="E217" s="321">
        <v>4383</v>
      </c>
      <c r="F217" s="291">
        <v>480</v>
      </c>
      <c r="G217" s="295">
        <v>3801</v>
      </c>
      <c r="H217" s="94">
        <f t="shared" si="14"/>
        <v>0.86721423682409304</v>
      </c>
      <c r="I217" s="95" t="str">
        <f t="shared" si="12"/>
        <v>85.7% - 87.7%</v>
      </c>
      <c r="J217" s="322"/>
      <c r="K217" s="296">
        <v>102</v>
      </c>
      <c r="L217" s="96">
        <f t="shared" si="13"/>
        <v>2.3271731690622861E-2</v>
      </c>
      <c r="M217" s="297" t="s">
        <v>2035</v>
      </c>
      <c r="N217" s="274">
        <v>0</v>
      </c>
    </row>
    <row r="218" spans="1:14" s="298" customFormat="1" x14ac:dyDescent="0.2">
      <c r="A218" s="273" t="s">
        <v>2036</v>
      </c>
      <c r="B218" s="273" t="s">
        <v>2037</v>
      </c>
      <c r="C218" s="273" t="s">
        <v>1540</v>
      </c>
      <c r="D218" s="273" t="s">
        <v>1421</v>
      </c>
      <c r="E218" s="321">
        <v>3840</v>
      </c>
      <c r="F218" s="291">
        <v>458</v>
      </c>
      <c r="G218" s="295">
        <v>2871</v>
      </c>
      <c r="H218" s="94"/>
      <c r="I218" s="95" t="str">
        <f t="shared" si="12"/>
        <v/>
      </c>
      <c r="J218" s="322"/>
      <c r="K218" s="296">
        <v>511</v>
      </c>
      <c r="L218" s="96">
        <f t="shared" si="13"/>
        <v>0.13307291666666668</v>
      </c>
      <c r="M218" s="297" t="s">
        <v>2038</v>
      </c>
      <c r="N218" s="274">
        <v>1</v>
      </c>
    </row>
    <row r="219" spans="1:14" s="298" customFormat="1" x14ac:dyDescent="0.2">
      <c r="A219" s="273" t="s">
        <v>2039</v>
      </c>
      <c r="B219" s="273" t="s">
        <v>2040</v>
      </c>
      <c r="C219" s="273" t="s">
        <v>1540</v>
      </c>
      <c r="D219" s="273" t="s">
        <v>1421</v>
      </c>
      <c r="E219" s="321">
        <v>4475</v>
      </c>
      <c r="F219" s="291">
        <v>337</v>
      </c>
      <c r="G219" s="295">
        <v>4116</v>
      </c>
      <c r="H219" s="94">
        <f t="shared" si="14"/>
        <v>0.91977653631284917</v>
      </c>
      <c r="I219" s="95" t="str">
        <f t="shared" si="12"/>
        <v>91.1% - 92.7%</v>
      </c>
      <c r="J219" s="322"/>
      <c r="K219" s="296">
        <v>22</v>
      </c>
      <c r="L219" s="96">
        <f t="shared" si="13"/>
        <v>4.9162011173184356E-3</v>
      </c>
      <c r="M219" s="297" t="s">
        <v>2041</v>
      </c>
      <c r="N219" s="274">
        <v>0</v>
      </c>
    </row>
    <row r="220" spans="1:14" s="298" customFormat="1" x14ac:dyDescent="0.2">
      <c r="A220" s="273" t="s">
        <v>2042</v>
      </c>
      <c r="B220" s="273" t="s">
        <v>2043</v>
      </c>
      <c r="C220" s="273" t="s">
        <v>1540</v>
      </c>
      <c r="D220" s="273" t="s">
        <v>1421</v>
      </c>
      <c r="E220" s="321">
        <v>2269</v>
      </c>
      <c r="F220" s="291">
        <v>224</v>
      </c>
      <c r="G220" s="295">
        <v>1966</v>
      </c>
      <c r="H220" s="94">
        <f t="shared" si="14"/>
        <v>0.86646099603349491</v>
      </c>
      <c r="I220" s="95" t="str">
        <f t="shared" si="12"/>
        <v>85.2% - 88.0%</v>
      </c>
      <c r="J220" s="322"/>
      <c r="K220" s="296">
        <v>79</v>
      </c>
      <c r="L220" s="96">
        <f t="shared" si="13"/>
        <v>3.4817100044072277E-2</v>
      </c>
      <c r="M220" s="297" t="s">
        <v>2044</v>
      </c>
      <c r="N220" s="274">
        <v>0</v>
      </c>
    </row>
    <row r="221" spans="1:14" s="298" customFormat="1" x14ac:dyDescent="0.2">
      <c r="A221" s="273" t="s">
        <v>2045</v>
      </c>
      <c r="B221" s="273" t="s">
        <v>2046</v>
      </c>
      <c r="C221" s="273" t="s">
        <v>1540</v>
      </c>
      <c r="D221" s="273" t="s">
        <v>1421</v>
      </c>
      <c r="E221" s="321">
        <v>4095</v>
      </c>
      <c r="F221" s="291">
        <v>285</v>
      </c>
      <c r="G221" s="295">
        <v>3721</v>
      </c>
      <c r="H221" s="94">
        <f t="shared" si="14"/>
        <v>0.90866910866910866</v>
      </c>
      <c r="I221" s="95" t="str">
        <f t="shared" si="12"/>
        <v>89.9% - 91.7%</v>
      </c>
      <c r="J221" s="322"/>
      <c r="K221" s="296">
        <v>89</v>
      </c>
      <c r="L221" s="96">
        <f t="shared" si="13"/>
        <v>2.1733821733821733E-2</v>
      </c>
      <c r="M221" s="297" t="s">
        <v>2047</v>
      </c>
      <c r="N221" s="274">
        <v>0</v>
      </c>
    </row>
    <row r="222" spans="1:14" s="298" customFormat="1" x14ac:dyDescent="0.2">
      <c r="A222" s="273" t="s">
        <v>2048</v>
      </c>
      <c r="B222" s="273" t="s">
        <v>2049</v>
      </c>
      <c r="C222" s="273" t="s">
        <v>1540</v>
      </c>
      <c r="D222" s="273" t="s">
        <v>1421</v>
      </c>
      <c r="E222" s="321">
        <v>3032</v>
      </c>
      <c r="F222" s="291">
        <v>320</v>
      </c>
      <c r="G222" s="295">
        <v>2690</v>
      </c>
      <c r="H222" s="94">
        <f t="shared" si="14"/>
        <v>0.88720316622691298</v>
      </c>
      <c r="I222" s="95" t="str">
        <f t="shared" si="12"/>
        <v>87.5% - 89.8%</v>
      </c>
      <c r="J222" s="322"/>
      <c r="K222" s="296">
        <v>22</v>
      </c>
      <c r="L222" s="96">
        <f t="shared" si="13"/>
        <v>7.2559366754617414E-3</v>
      </c>
      <c r="M222" s="297" t="s">
        <v>2050</v>
      </c>
      <c r="N222" s="274">
        <v>0</v>
      </c>
    </row>
    <row r="223" spans="1:14" s="298" customFormat="1" x14ac:dyDescent="0.2">
      <c r="A223" s="273" t="s">
        <v>2051</v>
      </c>
      <c r="B223" s="273" t="s">
        <v>2052</v>
      </c>
      <c r="C223" s="273" t="s">
        <v>1540</v>
      </c>
      <c r="D223" s="273" t="s">
        <v>1421</v>
      </c>
      <c r="E223" s="321">
        <v>2734</v>
      </c>
      <c r="F223" s="291">
        <v>648</v>
      </c>
      <c r="G223" s="295">
        <v>2003</v>
      </c>
      <c r="H223" s="94">
        <f t="shared" si="14"/>
        <v>0.73262618873445506</v>
      </c>
      <c r="I223" s="95" t="str">
        <f t="shared" si="12"/>
        <v>71.6% - 74.9%</v>
      </c>
      <c r="J223" s="322"/>
      <c r="K223" s="296">
        <v>83</v>
      </c>
      <c r="L223" s="96">
        <f t="shared" si="13"/>
        <v>3.0358449158741769E-2</v>
      </c>
      <c r="M223" s="297" t="s">
        <v>2053</v>
      </c>
      <c r="N223" s="274">
        <v>0</v>
      </c>
    </row>
    <row r="224" spans="1:14" s="298" customFormat="1" x14ac:dyDescent="0.2">
      <c r="A224" s="273" t="s">
        <v>2054</v>
      </c>
      <c r="B224" s="273" t="s">
        <v>2055</v>
      </c>
      <c r="C224" s="273" t="s">
        <v>1540</v>
      </c>
      <c r="D224" s="273" t="s">
        <v>1421</v>
      </c>
      <c r="E224" s="321">
        <v>3945</v>
      </c>
      <c r="F224" s="291">
        <v>622</v>
      </c>
      <c r="G224" s="295">
        <v>3290</v>
      </c>
      <c r="H224" s="94">
        <f t="shared" si="14"/>
        <v>0.8339670468948035</v>
      </c>
      <c r="I224" s="95" t="str">
        <f t="shared" si="12"/>
        <v>82.2% - 84.5%</v>
      </c>
      <c r="J224" s="322"/>
      <c r="K224" s="296">
        <v>33</v>
      </c>
      <c r="L224" s="96">
        <f t="shared" si="13"/>
        <v>8.3650190114068438E-3</v>
      </c>
      <c r="M224" s="297" t="s">
        <v>2056</v>
      </c>
      <c r="N224" s="274">
        <v>0</v>
      </c>
    </row>
    <row r="225" spans="1:14" s="298" customFormat="1" x14ac:dyDescent="0.2">
      <c r="A225" s="273" t="s">
        <v>2057</v>
      </c>
      <c r="B225" s="273" t="s">
        <v>2058</v>
      </c>
      <c r="C225" s="273" t="s">
        <v>1540</v>
      </c>
      <c r="D225" s="273" t="s">
        <v>1421</v>
      </c>
      <c r="E225" s="321">
        <v>3820</v>
      </c>
      <c r="F225" s="291">
        <v>313</v>
      </c>
      <c r="G225" s="295">
        <v>3467</v>
      </c>
      <c r="H225" s="94">
        <f t="shared" si="14"/>
        <v>0.9075916230366492</v>
      </c>
      <c r="I225" s="95" t="str">
        <f t="shared" si="12"/>
        <v>89.8% - 91.6%</v>
      </c>
      <c r="J225" s="322"/>
      <c r="K225" s="296">
        <v>40</v>
      </c>
      <c r="L225" s="96">
        <f t="shared" si="13"/>
        <v>1.0471204188481676E-2</v>
      </c>
      <c r="M225" s="297" t="s">
        <v>2059</v>
      </c>
      <c r="N225" s="274">
        <v>0</v>
      </c>
    </row>
    <row r="226" spans="1:14" s="298" customFormat="1" x14ac:dyDescent="0.2">
      <c r="A226" s="273" t="s">
        <v>2060</v>
      </c>
      <c r="B226" s="273" t="s">
        <v>2061</v>
      </c>
      <c r="C226" s="273" t="s">
        <v>1540</v>
      </c>
      <c r="D226" s="273" t="s">
        <v>1421</v>
      </c>
      <c r="E226" s="321">
        <v>2923</v>
      </c>
      <c r="F226" s="291">
        <v>246</v>
      </c>
      <c r="G226" s="295">
        <v>2579</v>
      </c>
      <c r="H226" s="94">
        <f t="shared" si="14"/>
        <v>0.88231269243927468</v>
      </c>
      <c r="I226" s="95" t="str">
        <f t="shared" si="12"/>
        <v>87.0% - 89.3%</v>
      </c>
      <c r="J226" s="322"/>
      <c r="K226" s="296">
        <v>98</v>
      </c>
      <c r="L226" s="96">
        <f t="shared" si="13"/>
        <v>3.3527198084160111E-2</v>
      </c>
      <c r="M226" s="297" t="s">
        <v>2062</v>
      </c>
      <c r="N226" s="274">
        <v>0</v>
      </c>
    </row>
    <row r="227" spans="1:14" s="298" customFormat="1" x14ac:dyDescent="0.2">
      <c r="A227" s="273" t="s">
        <v>2063</v>
      </c>
      <c r="B227" s="273" t="s">
        <v>2064</v>
      </c>
      <c r="C227" s="273" t="s">
        <v>1540</v>
      </c>
      <c r="D227" s="273" t="s">
        <v>1421</v>
      </c>
      <c r="E227" s="321">
        <v>1773</v>
      </c>
      <c r="F227" s="291">
        <v>164</v>
      </c>
      <c r="G227" s="295">
        <v>1556</v>
      </c>
      <c r="H227" s="94">
        <f t="shared" si="14"/>
        <v>0.87760857304004514</v>
      </c>
      <c r="I227" s="95" t="str">
        <f t="shared" si="12"/>
        <v>86.2% - 89.2%</v>
      </c>
      <c r="J227" s="322"/>
      <c r="K227" s="296">
        <v>53</v>
      </c>
      <c r="L227" s="96">
        <f t="shared" si="13"/>
        <v>2.9892836999435984E-2</v>
      </c>
      <c r="M227" s="297" t="s">
        <v>2065</v>
      </c>
      <c r="N227" s="274">
        <v>0</v>
      </c>
    </row>
    <row r="228" spans="1:14" s="298" customFormat="1" x14ac:dyDescent="0.2">
      <c r="A228" s="273" t="s">
        <v>2066</v>
      </c>
      <c r="B228" s="273" t="s">
        <v>2067</v>
      </c>
      <c r="C228" s="273" t="s">
        <v>1540</v>
      </c>
      <c r="D228" s="291" t="s">
        <v>1421</v>
      </c>
      <c r="E228" s="321">
        <v>2427</v>
      </c>
      <c r="F228" s="291">
        <v>259</v>
      </c>
      <c r="G228" s="295">
        <v>2110</v>
      </c>
      <c r="H228" s="94">
        <f t="shared" si="14"/>
        <v>0.86938607334157392</v>
      </c>
      <c r="I228" s="95" t="str">
        <f t="shared" si="12"/>
        <v>85.5% - 88.2%</v>
      </c>
      <c r="J228" s="322"/>
      <c r="K228" s="296">
        <v>58</v>
      </c>
      <c r="L228" s="96">
        <f t="shared" si="13"/>
        <v>2.3897816234033788E-2</v>
      </c>
      <c r="M228" s="297" t="s">
        <v>2068</v>
      </c>
      <c r="N228" s="274">
        <v>0</v>
      </c>
    </row>
    <row r="229" spans="1:14" s="298" customFormat="1" x14ac:dyDescent="0.2">
      <c r="A229" s="273" t="s">
        <v>2069</v>
      </c>
      <c r="B229" s="273" t="s">
        <v>2070</v>
      </c>
      <c r="C229" s="273" t="s">
        <v>1540</v>
      </c>
      <c r="D229" s="273" t="s">
        <v>1421</v>
      </c>
      <c r="E229" s="321">
        <v>4469</v>
      </c>
      <c r="F229" s="291">
        <v>319</v>
      </c>
      <c r="G229" s="295">
        <v>4083</v>
      </c>
      <c r="H229" s="94">
        <f t="shared" si="14"/>
        <v>0.91362720966659206</v>
      </c>
      <c r="I229" s="95" t="str">
        <f t="shared" si="12"/>
        <v>90.5% - 92.2%</v>
      </c>
      <c r="J229" s="322"/>
      <c r="K229" s="296">
        <v>67</v>
      </c>
      <c r="L229" s="96">
        <f t="shared" si="13"/>
        <v>1.4992168270306557E-2</v>
      </c>
      <c r="M229" s="297" t="s">
        <v>2071</v>
      </c>
      <c r="N229" s="274">
        <v>0</v>
      </c>
    </row>
    <row r="230" spans="1:14" s="298" customFormat="1" x14ac:dyDescent="0.2">
      <c r="A230" s="273" t="s">
        <v>2072</v>
      </c>
      <c r="B230" s="273" t="s">
        <v>2073</v>
      </c>
      <c r="C230" s="273" t="s">
        <v>1540</v>
      </c>
      <c r="D230" s="273" t="s">
        <v>1421</v>
      </c>
      <c r="E230" s="321">
        <v>4389</v>
      </c>
      <c r="F230" s="291">
        <v>430</v>
      </c>
      <c r="G230" s="295">
        <v>3785</v>
      </c>
      <c r="H230" s="94">
        <f t="shared" si="14"/>
        <v>0.86238323080428347</v>
      </c>
      <c r="I230" s="95" t="str">
        <f t="shared" si="12"/>
        <v>85.2% - 87.2%</v>
      </c>
      <c r="J230" s="322"/>
      <c r="K230" s="296">
        <v>174</v>
      </c>
      <c r="L230" s="96">
        <f t="shared" si="13"/>
        <v>3.9644565960355434E-2</v>
      </c>
      <c r="M230" s="297" t="s">
        <v>2074</v>
      </c>
      <c r="N230" s="274">
        <v>0</v>
      </c>
    </row>
    <row r="231" spans="1:14" s="298" customFormat="1" x14ac:dyDescent="0.2">
      <c r="A231" s="273" t="s">
        <v>2075</v>
      </c>
      <c r="B231" s="273" t="s">
        <v>2076</v>
      </c>
      <c r="C231" s="273" t="s">
        <v>1540</v>
      </c>
      <c r="D231" s="273" t="s">
        <v>1421</v>
      </c>
      <c r="E231" s="321">
        <v>2809</v>
      </c>
      <c r="F231" s="291">
        <v>238</v>
      </c>
      <c r="G231" s="295">
        <v>2534</v>
      </c>
      <c r="H231" s="94"/>
      <c r="I231" s="95" t="str">
        <f t="shared" si="12"/>
        <v/>
      </c>
      <c r="J231" s="322"/>
      <c r="K231" s="296">
        <v>37</v>
      </c>
      <c r="L231" s="96"/>
      <c r="M231" s="297" t="s">
        <v>2077</v>
      </c>
      <c r="N231" s="274">
        <v>1</v>
      </c>
    </row>
    <row r="232" spans="1:14" s="298" customFormat="1" x14ac:dyDescent="0.2">
      <c r="A232" s="273" t="s">
        <v>2078</v>
      </c>
      <c r="B232" s="273" t="s">
        <v>2079</v>
      </c>
      <c r="C232" s="273" t="s">
        <v>1540</v>
      </c>
      <c r="D232" s="273" t="s">
        <v>1421</v>
      </c>
      <c r="E232" s="321">
        <v>5886</v>
      </c>
      <c r="F232" s="291">
        <v>373</v>
      </c>
      <c r="G232" s="295">
        <v>5314</v>
      </c>
      <c r="H232" s="94">
        <f t="shared" si="14"/>
        <v>0.9028202514441046</v>
      </c>
      <c r="I232" s="95" t="str">
        <f t="shared" si="12"/>
        <v>89.5% - 91.0%</v>
      </c>
      <c r="J232" s="322"/>
      <c r="K232" s="296">
        <v>199</v>
      </c>
      <c r="L232" s="96">
        <f t="shared" si="13"/>
        <v>3.3809038396194362E-2</v>
      </c>
      <c r="M232" s="297" t="s">
        <v>2080</v>
      </c>
      <c r="N232" s="274">
        <v>0</v>
      </c>
    </row>
    <row r="233" spans="1:14" s="298" customFormat="1" x14ac:dyDescent="0.2">
      <c r="A233" s="273" t="s">
        <v>2081</v>
      </c>
      <c r="B233" s="273" t="s">
        <v>2082</v>
      </c>
      <c r="C233" s="273" t="s">
        <v>1540</v>
      </c>
      <c r="D233" s="273" t="s">
        <v>1421</v>
      </c>
      <c r="E233" s="321">
        <v>4171</v>
      </c>
      <c r="F233" s="291">
        <v>581</v>
      </c>
      <c r="G233" s="295">
        <v>3381</v>
      </c>
      <c r="H233" s="94"/>
      <c r="I233" s="95" t="str">
        <f t="shared" si="12"/>
        <v/>
      </c>
      <c r="J233" s="322"/>
      <c r="K233" s="296">
        <v>209</v>
      </c>
      <c r="L233" s="96">
        <f t="shared" si="13"/>
        <v>5.0107887796691439E-2</v>
      </c>
      <c r="M233" s="297" t="s">
        <v>2083</v>
      </c>
      <c r="N233" s="274">
        <v>0</v>
      </c>
    </row>
    <row r="234" spans="1:14" s="298" customFormat="1" x14ac:dyDescent="0.2">
      <c r="A234" s="273" t="s">
        <v>2084</v>
      </c>
      <c r="B234" s="273" t="s">
        <v>2085</v>
      </c>
      <c r="C234" s="273" t="s">
        <v>1540</v>
      </c>
      <c r="D234" s="273" t="s">
        <v>1421</v>
      </c>
      <c r="E234" s="321">
        <v>2637</v>
      </c>
      <c r="F234" s="291">
        <v>179</v>
      </c>
      <c r="G234" s="295">
        <v>2403</v>
      </c>
      <c r="H234" s="94">
        <f t="shared" si="14"/>
        <v>0.9112627986348123</v>
      </c>
      <c r="I234" s="95" t="str">
        <f t="shared" si="12"/>
        <v>90.0% - 92.2%</v>
      </c>
      <c r="J234" s="322"/>
      <c r="K234" s="296">
        <v>55</v>
      </c>
      <c r="L234" s="96">
        <f t="shared" si="13"/>
        <v>2.0857034508911642E-2</v>
      </c>
      <c r="M234" s="297" t="s">
        <v>2086</v>
      </c>
      <c r="N234" s="274">
        <v>0</v>
      </c>
    </row>
    <row r="235" spans="1:14" s="298" customFormat="1" x14ac:dyDescent="0.2">
      <c r="A235" s="273" t="s">
        <v>2087</v>
      </c>
      <c r="B235" s="273" t="s">
        <v>2088</v>
      </c>
      <c r="C235" s="273" t="s">
        <v>1540</v>
      </c>
      <c r="D235" s="273" t="s">
        <v>1421</v>
      </c>
      <c r="E235" s="321">
        <v>4624</v>
      </c>
      <c r="F235" s="291">
        <v>477</v>
      </c>
      <c r="G235" s="295">
        <v>4065</v>
      </c>
      <c r="H235" s="94">
        <f t="shared" si="14"/>
        <v>0.87910899653979235</v>
      </c>
      <c r="I235" s="95" t="str">
        <f t="shared" si="12"/>
        <v>86.9% - 88.8%</v>
      </c>
      <c r="J235" s="322"/>
      <c r="K235" s="296">
        <v>82</v>
      </c>
      <c r="L235" s="96">
        <f t="shared" si="13"/>
        <v>1.7733564013840832E-2</v>
      </c>
      <c r="M235" s="297" t="s">
        <v>2089</v>
      </c>
      <c r="N235" s="274">
        <v>0</v>
      </c>
    </row>
    <row r="236" spans="1:14" s="298" customFormat="1" x14ac:dyDescent="0.2">
      <c r="A236" s="273" t="s">
        <v>2090</v>
      </c>
      <c r="B236" s="273" t="s">
        <v>2091</v>
      </c>
      <c r="C236" s="273" t="s">
        <v>1540</v>
      </c>
      <c r="D236" s="273" t="s">
        <v>1421</v>
      </c>
      <c r="E236" s="321">
        <v>2524</v>
      </c>
      <c r="F236" s="291">
        <v>434</v>
      </c>
      <c r="G236" s="295">
        <v>2083</v>
      </c>
      <c r="H236" s="94">
        <f t="shared" si="14"/>
        <v>0.82527733755942945</v>
      </c>
      <c r="I236" s="95" t="str">
        <f t="shared" si="12"/>
        <v>81.0% - 84.0%</v>
      </c>
      <c r="J236" s="322"/>
      <c r="K236" s="296">
        <v>7</v>
      </c>
      <c r="L236" s="96">
        <f t="shared" si="13"/>
        <v>2.7733755942947703E-3</v>
      </c>
      <c r="M236" s="297" t="s">
        <v>2092</v>
      </c>
      <c r="N236" s="274">
        <v>0</v>
      </c>
    </row>
    <row r="237" spans="1:14" s="298" customFormat="1" x14ac:dyDescent="0.2">
      <c r="A237" s="273" t="s">
        <v>2093</v>
      </c>
      <c r="B237" s="273" t="s">
        <v>2094</v>
      </c>
      <c r="C237" s="273" t="s">
        <v>1540</v>
      </c>
      <c r="D237" s="273" t="s">
        <v>1421</v>
      </c>
      <c r="E237" s="321">
        <v>4398</v>
      </c>
      <c r="F237" s="291">
        <v>475</v>
      </c>
      <c r="G237" s="295">
        <v>3678</v>
      </c>
      <c r="H237" s="94"/>
      <c r="I237" s="95" t="str">
        <f t="shared" si="12"/>
        <v/>
      </c>
      <c r="J237" s="322"/>
      <c r="K237" s="296">
        <v>245</v>
      </c>
      <c r="L237" s="96">
        <f t="shared" si="13"/>
        <v>5.5707139608913145E-2</v>
      </c>
      <c r="M237" s="297" t="s">
        <v>2095</v>
      </c>
      <c r="N237" s="274">
        <v>0</v>
      </c>
    </row>
    <row r="238" spans="1:14" s="298" customFormat="1" x14ac:dyDescent="0.2">
      <c r="A238" s="273" t="s">
        <v>2096</v>
      </c>
      <c r="B238" s="273" t="s">
        <v>2097</v>
      </c>
      <c r="C238" s="273" t="s">
        <v>1540</v>
      </c>
      <c r="D238" s="273" t="s">
        <v>1421</v>
      </c>
      <c r="E238" s="321">
        <v>4390</v>
      </c>
      <c r="F238" s="291">
        <v>619</v>
      </c>
      <c r="G238" s="295">
        <v>3538</v>
      </c>
      <c r="H238" s="94"/>
      <c r="I238" s="95" t="str">
        <f t="shared" si="12"/>
        <v/>
      </c>
      <c r="J238" s="322"/>
      <c r="K238" s="296">
        <v>233</v>
      </c>
      <c r="L238" s="96">
        <f t="shared" si="13"/>
        <v>5.30751708428246E-2</v>
      </c>
      <c r="M238" s="297" t="s">
        <v>2098</v>
      </c>
      <c r="N238" s="274">
        <v>0</v>
      </c>
    </row>
    <row r="239" spans="1:14" s="298" customFormat="1" x14ac:dyDescent="0.2">
      <c r="A239" s="273" t="s">
        <v>2099</v>
      </c>
      <c r="B239" s="273" t="s">
        <v>2100</v>
      </c>
      <c r="C239" s="273" t="s">
        <v>1540</v>
      </c>
      <c r="D239" s="273" t="s">
        <v>1421</v>
      </c>
      <c r="E239" s="321">
        <v>5023</v>
      </c>
      <c r="F239" s="291">
        <v>305</v>
      </c>
      <c r="G239" s="295">
        <v>4666</v>
      </c>
      <c r="H239" s="94">
        <f t="shared" si="14"/>
        <v>0.9289269360939677</v>
      </c>
      <c r="I239" s="95" t="str">
        <f t="shared" si="12"/>
        <v>92.1% - 93.6%</v>
      </c>
      <c r="J239" s="322"/>
      <c r="K239" s="296">
        <v>52</v>
      </c>
      <c r="L239" s="96">
        <f t="shared" si="13"/>
        <v>1.0352379056340831E-2</v>
      </c>
      <c r="M239" s="297" t="s">
        <v>2101</v>
      </c>
      <c r="N239" s="274">
        <v>0</v>
      </c>
    </row>
    <row r="240" spans="1:14" s="298" customFormat="1" x14ac:dyDescent="0.2">
      <c r="A240" s="273" t="s">
        <v>2102</v>
      </c>
      <c r="B240" s="273" t="s">
        <v>2103</v>
      </c>
      <c r="C240" s="273" t="s">
        <v>1540</v>
      </c>
      <c r="D240" s="273" t="s">
        <v>1421</v>
      </c>
      <c r="E240" s="321">
        <v>2121</v>
      </c>
      <c r="F240" s="291">
        <v>163</v>
      </c>
      <c r="G240" s="295">
        <v>1865</v>
      </c>
      <c r="H240" s="94">
        <f t="shared" si="14"/>
        <v>0.87930221593587932</v>
      </c>
      <c r="I240" s="95" t="str">
        <f t="shared" si="12"/>
        <v>86.5% - 89.2%</v>
      </c>
      <c r="J240" s="322"/>
      <c r="K240" s="296">
        <v>93</v>
      </c>
      <c r="L240" s="96">
        <f t="shared" si="13"/>
        <v>4.3847241867043849E-2</v>
      </c>
      <c r="M240" s="297" t="s">
        <v>2104</v>
      </c>
      <c r="N240" s="274">
        <v>0</v>
      </c>
    </row>
    <row r="241" spans="1:14" s="298" customFormat="1" x14ac:dyDescent="0.2">
      <c r="A241" s="273" t="s">
        <v>2105</v>
      </c>
      <c r="B241" s="273" t="s">
        <v>2106</v>
      </c>
      <c r="C241" s="273" t="s">
        <v>1541</v>
      </c>
      <c r="D241" s="273" t="s">
        <v>1542</v>
      </c>
      <c r="E241" s="321">
        <v>643</v>
      </c>
      <c r="F241" s="291">
        <v>122</v>
      </c>
      <c r="G241" s="295">
        <v>507</v>
      </c>
      <c r="H241" s="94">
        <f t="shared" si="14"/>
        <v>0.78849144634525659</v>
      </c>
      <c r="I241" s="95" t="str">
        <f t="shared" si="12"/>
        <v>75.5% - 81.8%</v>
      </c>
      <c r="J241" s="322"/>
      <c r="K241" s="296">
        <v>14</v>
      </c>
      <c r="L241" s="96">
        <f t="shared" si="13"/>
        <v>2.177293934681182E-2</v>
      </c>
      <c r="M241" s="297" t="s">
        <v>2107</v>
      </c>
      <c r="N241" s="274">
        <v>0</v>
      </c>
    </row>
    <row r="242" spans="1:14" s="298" customFormat="1" x14ac:dyDescent="0.2">
      <c r="A242" s="273" t="s">
        <v>2108</v>
      </c>
      <c r="B242" s="273" t="s">
        <v>2109</v>
      </c>
      <c r="C242" s="273" t="s">
        <v>1541</v>
      </c>
      <c r="D242" s="273" t="s">
        <v>1542</v>
      </c>
      <c r="E242" s="321">
        <v>1449</v>
      </c>
      <c r="F242" s="291">
        <v>290</v>
      </c>
      <c r="G242" s="295">
        <v>1103</v>
      </c>
      <c r="H242" s="94">
        <f t="shared" si="14"/>
        <v>0.76121463077984819</v>
      </c>
      <c r="I242" s="95" t="str">
        <f t="shared" si="12"/>
        <v>73.9% - 78.2%</v>
      </c>
      <c r="J242" s="322"/>
      <c r="K242" s="296">
        <v>56</v>
      </c>
      <c r="L242" s="96">
        <f t="shared" si="13"/>
        <v>3.864734299516908E-2</v>
      </c>
      <c r="M242" s="297" t="s">
        <v>2107</v>
      </c>
      <c r="N242" s="274">
        <v>0</v>
      </c>
    </row>
    <row r="243" spans="1:14" s="298" customFormat="1" x14ac:dyDescent="0.2">
      <c r="A243" s="273" t="s">
        <v>2110</v>
      </c>
      <c r="B243" s="273" t="s">
        <v>2111</v>
      </c>
      <c r="C243" s="273" t="s">
        <v>1541</v>
      </c>
      <c r="D243" s="273" t="s">
        <v>1542</v>
      </c>
      <c r="E243" s="321">
        <v>1426</v>
      </c>
      <c r="F243" s="291">
        <v>338</v>
      </c>
      <c r="G243" s="295">
        <v>1017</v>
      </c>
      <c r="H243" s="94">
        <f t="shared" si="14"/>
        <v>0.71318373071528751</v>
      </c>
      <c r="I243" s="95" t="str">
        <f t="shared" si="12"/>
        <v>68.9% - 73.6%</v>
      </c>
      <c r="J243" s="322"/>
      <c r="K243" s="296">
        <v>71</v>
      </c>
      <c r="L243" s="96">
        <f t="shared" si="13"/>
        <v>4.978962131837307E-2</v>
      </c>
      <c r="M243" s="297" t="s">
        <v>2112</v>
      </c>
      <c r="N243" s="274">
        <v>0</v>
      </c>
    </row>
    <row r="244" spans="1:14" s="298" customFormat="1" x14ac:dyDescent="0.2">
      <c r="A244" s="273" t="s">
        <v>2113</v>
      </c>
      <c r="B244" s="273" t="s">
        <v>2114</v>
      </c>
      <c r="C244" s="273" t="s">
        <v>1541</v>
      </c>
      <c r="D244" s="273" t="s">
        <v>1542</v>
      </c>
      <c r="E244" s="321">
        <v>2130</v>
      </c>
      <c r="F244" s="291">
        <v>517</v>
      </c>
      <c r="G244" s="295">
        <v>1540</v>
      </c>
      <c r="H244" s="94">
        <f t="shared" si="14"/>
        <v>0.72300469483568075</v>
      </c>
      <c r="I244" s="95" t="str">
        <f t="shared" si="12"/>
        <v>70.4% - 74.2%</v>
      </c>
      <c r="J244" s="322"/>
      <c r="K244" s="296">
        <v>73</v>
      </c>
      <c r="L244" s="96">
        <f t="shared" si="13"/>
        <v>3.4272300469483569E-2</v>
      </c>
      <c r="M244" s="297" t="s">
        <v>2115</v>
      </c>
      <c r="N244" s="274">
        <v>0</v>
      </c>
    </row>
    <row r="245" spans="1:14" s="298" customFormat="1" x14ac:dyDescent="0.2">
      <c r="A245" s="273" t="s">
        <v>2116</v>
      </c>
      <c r="B245" s="273" t="s">
        <v>2117</v>
      </c>
      <c r="C245" s="273" t="s">
        <v>1541</v>
      </c>
      <c r="D245" s="273" t="s">
        <v>1542</v>
      </c>
      <c r="E245" s="321">
        <v>2007</v>
      </c>
      <c r="F245" s="291">
        <v>388</v>
      </c>
      <c r="G245" s="295">
        <v>1603</v>
      </c>
      <c r="H245" s="94">
        <f t="shared" si="14"/>
        <v>0.7987045341305431</v>
      </c>
      <c r="I245" s="95" t="str">
        <f t="shared" si="12"/>
        <v>78.1% - 81.6%</v>
      </c>
      <c r="J245" s="322"/>
      <c r="K245" s="296">
        <v>16</v>
      </c>
      <c r="L245" s="96">
        <f t="shared" si="13"/>
        <v>7.9720976581963126E-3</v>
      </c>
      <c r="M245" s="297" t="s">
        <v>2118</v>
      </c>
      <c r="N245" s="274">
        <v>0</v>
      </c>
    </row>
    <row r="246" spans="1:14" s="298" customFormat="1" x14ac:dyDescent="0.2">
      <c r="A246" s="273" t="s">
        <v>2119</v>
      </c>
      <c r="B246" s="273" t="s">
        <v>2120</v>
      </c>
      <c r="C246" s="273" t="s">
        <v>1541</v>
      </c>
      <c r="D246" s="273" t="s">
        <v>1542</v>
      </c>
      <c r="E246" s="321">
        <v>1407</v>
      </c>
      <c r="F246" s="291">
        <v>233</v>
      </c>
      <c r="G246" s="295">
        <v>1156</v>
      </c>
      <c r="H246" s="94">
        <f t="shared" si="14"/>
        <v>0.82160625444207536</v>
      </c>
      <c r="I246" s="95" t="str">
        <f t="shared" si="12"/>
        <v>80.1% - 84.1%</v>
      </c>
      <c r="J246" s="322"/>
      <c r="K246" s="296">
        <v>18</v>
      </c>
      <c r="L246" s="96">
        <f t="shared" si="13"/>
        <v>1.279317697228145E-2</v>
      </c>
      <c r="M246" s="297" t="s">
        <v>2121</v>
      </c>
      <c r="N246" s="274">
        <v>0</v>
      </c>
    </row>
    <row r="247" spans="1:14" s="298" customFormat="1" x14ac:dyDescent="0.2">
      <c r="A247" s="273" t="s">
        <v>2122</v>
      </c>
      <c r="B247" s="273" t="s">
        <v>2123</v>
      </c>
      <c r="C247" s="273" t="s">
        <v>1541</v>
      </c>
      <c r="D247" s="273" t="s">
        <v>1542</v>
      </c>
      <c r="E247" s="321">
        <v>3050</v>
      </c>
      <c r="F247" s="291">
        <v>334</v>
      </c>
      <c r="G247" s="295">
        <v>2681</v>
      </c>
      <c r="H247" s="94">
        <f t="shared" si="14"/>
        <v>0.87901639344262295</v>
      </c>
      <c r="I247" s="95" t="str">
        <f t="shared" si="12"/>
        <v>86.7% - 89.0%</v>
      </c>
      <c r="J247" s="322"/>
      <c r="K247" s="296">
        <v>35</v>
      </c>
      <c r="L247" s="96">
        <f t="shared" si="13"/>
        <v>1.1475409836065573E-2</v>
      </c>
      <c r="M247" s="297" t="s">
        <v>2124</v>
      </c>
      <c r="N247" s="274">
        <v>0</v>
      </c>
    </row>
    <row r="248" spans="1:14" s="298" customFormat="1" x14ac:dyDescent="0.2">
      <c r="A248" s="273" t="s">
        <v>2125</v>
      </c>
      <c r="B248" s="273" t="s">
        <v>2126</v>
      </c>
      <c r="C248" s="273" t="s">
        <v>1541</v>
      </c>
      <c r="D248" s="273" t="s">
        <v>1542</v>
      </c>
      <c r="E248" s="321">
        <v>1409</v>
      </c>
      <c r="F248" s="291">
        <v>288</v>
      </c>
      <c r="G248" s="295">
        <v>1056</v>
      </c>
      <c r="H248" s="94">
        <f t="shared" si="14"/>
        <v>0.74946770759403836</v>
      </c>
      <c r="I248" s="95" t="str">
        <f t="shared" si="12"/>
        <v>72.6% - 77.1%</v>
      </c>
      <c r="J248" s="322"/>
      <c r="K248" s="296">
        <v>65</v>
      </c>
      <c r="L248" s="96">
        <f t="shared" si="13"/>
        <v>4.6132008516678494E-2</v>
      </c>
      <c r="M248" s="297" t="s">
        <v>2112</v>
      </c>
      <c r="N248" s="274">
        <v>0</v>
      </c>
    </row>
    <row r="249" spans="1:14" s="298" customFormat="1" x14ac:dyDescent="0.2">
      <c r="A249" s="273" t="s">
        <v>2127</v>
      </c>
      <c r="B249" s="273" t="s">
        <v>2128</v>
      </c>
      <c r="C249" s="273" t="s">
        <v>1541</v>
      </c>
      <c r="D249" s="273" t="s">
        <v>1542</v>
      </c>
      <c r="E249" s="321">
        <v>1836</v>
      </c>
      <c r="F249" s="291">
        <v>408</v>
      </c>
      <c r="G249" s="295">
        <v>1407</v>
      </c>
      <c r="H249" s="94">
        <f t="shared" si="14"/>
        <v>0.7663398692810458</v>
      </c>
      <c r="I249" s="95" t="str">
        <f t="shared" si="12"/>
        <v>74.6% - 78.5%</v>
      </c>
      <c r="J249" s="322"/>
      <c r="K249" s="296">
        <v>21</v>
      </c>
      <c r="L249" s="96">
        <f t="shared" si="13"/>
        <v>1.1437908496732025E-2</v>
      </c>
      <c r="M249" s="297" t="s">
        <v>2129</v>
      </c>
      <c r="N249" s="274">
        <v>0</v>
      </c>
    </row>
    <row r="250" spans="1:14" s="298" customFormat="1" x14ac:dyDescent="0.2">
      <c r="A250" s="273" t="s">
        <v>2130</v>
      </c>
      <c r="B250" s="273" t="s">
        <v>2131</v>
      </c>
      <c r="C250" s="273" t="s">
        <v>1541</v>
      </c>
      <c r="D250" s="273" t="s">
        <v>1542</v>
      </c>
      <c r="E250" s="321">
        <v>921</v>
      </c>
      <c r="F250" s="291">
        <v>163</v>
      </c>
      <c r="G250" s="295">
        <v>720</v>
      </c>
      <c r="H250" s="94"/>
      <c r="I250" s="95" t="str">
        <f t="shared" si="12"/>
        <v/>
      </c>
      <c r="J250" s="322"/>
      <c r="K250" s="296">
        <v>38</v>
      </c>
      <c r="L250" s="96"/>
      <c r="M250" s="297" t="s">
        <v>2107</v>
      </c>
      <c r="N250" s="274">
        <v>1</v>
      </c>
    </row>
    <row r="251" spans="1:14" s="298" customFormat="1" x14ac:dyDescent="0.2">
      <c r="A251" s="273" t="s">
        <v>2132</v>
      </c>
      <c r="B251" s="273" t="s">
        <v>2133</v>
      </c>
      <c r="C251" s="273" t="s">
        <v>1541</v>
      </c>
      <c r="D251" s="273" t="s">
        <v>1542</v>
      </c>
      <c r="E251" s="321">
        <v>795</v>
      </c>
      <c r="F251" s="291">
        <v>129</v>
      </c>
      <c r="G251" s="295">
        <v>639</v>
      </c>
      <c r="H251" s="94">
        <f t="shared" si="14"/>
        <v>0.80377358490566042</v>
      </c>
      <c r="I251" s="95" t="str">
        <f t="shared" si="12"/>
        <v>77.5% - 83.0%</v>
      </c>
      <c r="J251" s="322"/>
      <c r="K251" s="296">
        <v>27</v>
      </c>
      <c r="L251" s="96">
        <f t="shared" si="13"/>
        <v>3.3962264150943396E-2</v>
      </c>
      <c r="M251" s="297" t="s">
        <v>2115</v>
      </c>
      <c r="N251" s="274">
        <v>0</v>
      </c>
    </row>
    <row r="252" spans="1:14" s="298" customFormat="1" x14ac:dyDescent="0.2">
      <c r="A252" s="273" t="s">
        <v>2134</v>
      </c>
      <c r="B252" s="273" t="s">
        <v>2135</v>
      </c>
      <c r="C252" s="273" t="s">
        <v>1541</v>
      </c>
      <c r="D252" s="273" t="s">
        <v>1542</v>
      </c>
      <c r="E252" s="321">
        <v>1727</v>
      </c>
      <c r="F252" s="291">
        <v>280</v>
      </c>
      <c r="G252" s="295">
        <v>1444</v>
      </c>
      <c r="H252" s="94">
        <f t="shared" si="14"/>
        <v>0.83613202084539662</v>
      </c>
      <c r="I252" s="95" t="str">
        <f t="shared" si="12"/>
        <v>81.8% - 85.3%</v>
      </c>
      <c r="J252" s="322"/>
      <c r="K252" s="296">
        <v>3</v>
      </c>
      <c r="L252" s="96">
        <f t="shared" si="13"/>
        <v>1.7371163867979154E-3</v>
      </c>
      <c r="M252" s="297" t="s">
        <v>2107</v>
      </c>
      <c r="N252" s="274">
        <v>0</v>
      </c>
    </row>
    <row r="253" spans="1:14" s="298" customFormat="1" x14ac:dyDescent="0.2">
      <c r="A253" s="273" t="s">
        <v>2136</v>
      </c>
      <c r="B253" s="273" t="s">
        <v>2137</v>
      </c>
      <c r="C253" s="273" t="s">
        <v>1541</v>
      </c>
      <c r="D253" s="273" t="s">
        <v>1542</v>
      </c>
      <c r="E253" s="321">
        <v>1481</v>
      </c>
      <c r="F253" s="291">
        <v>442</v>
      </c>
      <c r="G253" s="295">
        <v>990</v>
      </c>
      <c r="H253" s="94">
        <f t="shared" si="14"/>
        <v>0.66846725185685352</v>
      </c>
      <c r="I253" s="95" t="str">
        <f t="shared" si="12"/>
        <v>64.4% - 69.2%</v>
      </c>
      <c r="J253" s="322"/>
      <c r="K253" s="296">
        <v>49</v>
      </c>
      <c r="L253" s="96">
        <f t="shared" si="13"/>
        <v>3.3085752869682648E-2</v>
      </c>
      <c r="M253" s="297" t="s">
        <v>2112</v>
      </c>
      <c r="N253" s="274">
        <v>0</v>
      </c>
    </row>
    <row r="254" spans="1:14" s="298" customFormat="1" x14ac:dyDescent="0.2">
      <c r="A254" s="273" t="s">
        <v>2138</v>
      </c>
      <c r="B254" s="273" t="s">
        <v>2139</v>
      </c>
      <c r="C254" s="273" t="s">
        <v>1541</v>
      </c>
      <c r="D254" s="273" t="s">
        <v>1542</v>
      </c>
      <c r="E254" s="321">
        <v>1098</v>
      </c>
      <c r="F254" s="291">
        <v>300</v>
      </c>
      <c r="G254" s="295">
        <v>731</v>
      </c>
      <c r="H254" s="94"/>
      <c r="I254" s="95" t="str">
        <f t="shared" si="12"/>
        <v/>
      </c>
      <c r="J254" s="322"/>
      <c r="K254" s="296">
        <v>67</v>
      </c>
      <c r="L254" s="96">
        <f t="shared" si="13"/>
        <v>6.1020036429872498E-2</v>
      </c>
      <c r="M254" s="297" t="s">
        <v>2112</v>
      </c>
      <c r="N254" s="274">
        <v>0</v>
      </c>
    </row>
    <row r="255" spans="1:14" s="298" customFormat="1" x14ac:dyDescent="0.2">
      <c r="A255" s="273" t="s">
        <v>2140</v>
      </c>
      <c r="B255" s="273" t="s">
        <v>2141</v>
      </c>
      <c r="C255" s="273" t="s">
        <v>1541</v>
      </c>
      <c r="D255" s="273" t="s">
        <v>1542</v>
      </c>
      <c r="E255" s="321">
        <v>1019</v>
      </c>
      <c r="F255" s="291">
        <v>201</v>
      </c>
      <c r="G255" s="295">
        <v>810</v>
      </c>
      <c r="H255" s="94">
        <f t="shared" si="14"/>
        <v>0.79489695780176639</v>
      </c>
      <c r="I255" s="95" t="str">
        <f t="shared" si="12"/>
        <v>76.9% - 81.9%</v>
      </c>
      <c r="J255" s="322"/>
      <c r="K255" s="296">
        <v>8</v>
      </c>
      <c r="L255" s="96">
        <f t="shared" si="13"/>
        <v>7.8508341511285568E-3</v>
      </c>
      <c r="M255" s="297" t="s">
        <v>2118</v>
      </c>
      <c r="N255" s="274">
        <v>0</v>
      </c>
    </row>
    <row r="256" spans="1:14" s="298" customFormat="1" x14ac:dyDescent="0.2">
      <c r="A256" s="273" t="s">
        <v>2142</v>
      </c>
      <c r="B256" s="273" t="s">
        <v>2143</v>
      </c>
      <c r="C256" s="273" t="s">
        <v>1541</v>
      </c>
      <c r="D256" s="273" t="s">
        <v>1542</v>
      </c>
      <c r="E256" s="321">
        <v>1052</v>
      </c>
      <c r="F256" s="291">
        <v>273</v>
      </c>
      <c r="G256" s="295">
        <v>779</v>
      </c>
      <c r="H256" s="94">
        <f t="shared" si="14"/>
        <v>0.74049429657794674</v>
      </c>
      <c r="I256" s="95" t="str">
        <f t="shared" si="12"/>
        <v>71.3% - 76.6%</v>
      </c>
      <c r="J256" s="322"/>
      <c r="K256" s="296">
        <v>0</v>
      </c>
      <c r="L256" s="96">
        <f t="shared" si="13"/>
        <v>0</v>
      </c>
      <c r="M256" s="297" t="s">
        <v>2144</v>
      </c>
      <c r="N256" s="274">
        <v>0</v>
      </c>
    </row>
    <row r="257" spans="1:14" s="298" customFormat="1" x14ac:dyDescent="0.2">
      <c r="A257" s="273" t="s">
        <v>2145</v>
      </c>
      <c r="B257" s="273" t="s">
        <v>2146</v>
      </c>
      <c r="C257" s="273" t="s">
        <v>1541</v>
      </c>
      <c r="D257" s="273" t="s">
        <v>1542</v>
      </c>
      <c r="E257" s="321">
        <v>1552</v>
      </c>
      <c r="F257" s="291">
        <v>303</v>
      </c>
      <c r="G257" s="295">
        <v>1188</v>
      </c>
      <c r="H257" s="94">
        <f t="shared" si="14"/>
        <v>0.76546391752577314</v>
      </c>
      <c r="I257" s="95" t="str">
        <f t="shared" si="12"/>
        <v>74.4% - 78.6%</v>
      </c>
      <c r="J257" s="322"/>
      <c r="K257" s="296">
        <v>61</v>
      </c>
      <c r="L257" s="96">
        <f t="shared" si="13"/>
        <v>3.9304123711340205E-2</v>
      </c>
      <c r="M257" s="297" t="s">
        <v>2118</v>
      </c>
      <c r="N257" s="274">
        <v>0</v>
      </c>
    </row>
    <row r="258" spans="1:14" s="298" customFormat="1" x14ac:dyDescent="0.2">
      <c r="A258" s="273" t="s">
        <v>2147</v>
      </c>
      <c r="B258" s="273" t="s">
        <v>2148</v>
      </c>
      <c r="C258" s="273" t="s">
        <v>1541</v>
      </c>
      <c r="D258" s="273" t="s">
        <v>1542</v>
      </c>
      <c r="E258" s="321">
        <v>1596</v>
      </c>
      <c r="F258" s="291">
        <v>178</v>
      </c>
      <c r="G258" s="295">
        <v>1402</v>
      </c>
      <c r="H258" s="94">
        <f t="shared" si="14"/>
        <v>0.87844611528822059</v>
      </c>
      <c r="I258" s="95" t="str">
        <f t="shared" si="12"/>
        <v>86.1% - 89.4%</v>
      </c>
      <c r="J258" s="322"/>
      <c r="K258" s="296">
        <v>16</v>
      </c>
      <c r="L258" s="96">
        <f t="shared" si="13"/>
        <v>1.0025062656641603E-2</v>
      </c>
      <c r="M258" s="297" t="s">
        <v>2149</v>
      </c>
      <c r="N258" s="274">
        <v>0</v>
      </c>
    </row>
    <row r="259" spans="1:14" s="298" customFormat="1" x14ac:dyDescent="0.2">
      <c r="A259" s="273" t="s">
        <v>2150</v>
      </c>
      <c r="B259" s="273" t="s">
        <v>2151</v>
      </c>
      <c r="C259" s="273" t="s">
        <v>1541</v>
      </c>
      <c r="D259" s="273" t="s">
        <v>1542</v>
      </c>
      <c r="E259" s="321">
        <v>899</v>
      </c>
      <c r="F259" s="291">
        <v>116</v>
      </c>
      <c r="G259" s="295">
        <v>778</v>
      </c>
      <c r="H259" s="94">
        <f t="shared" si="14"/>
        <v>0.8654060066740823</v>
      </c>
      <c r="I259" s="95" t="str">
        <f t="shared" si="12"/>
        <v>84.2% - 88.6%</v>
      </c>
      <c r="J259" s="322"/>
      <c r="K259" s="296">
        <v>5</v>
      </c>
      <c r="L259" s="96">
        <f t="shared" si="13"/>
        <v>5.5617352614015575E-3</v>
      </c>
      <c r="M259" s="297" t="s">
        <v>2149</v>
      </c>
      <c r="N259" s="274">
        <v>0</v>
      </c>
    </row>
    <row r="260" spans="1:14" s="298" customFormat="1" x14ac:dyDescent="0.2">
      <c r="A260" s="273" t="s">
        <v>2152</v>
      </c>
      <c r="B260" s="273" t="s">
        <v>2153</v>
      </c>
      <c r="C260" s="273" t="s">
        <v>1541</v>
      </c>
      <c r="D260" s="273" t="s">
        <v>1542</v>
      </c>
      <c r="E260" s="321">
        <v>1117</v>
      </c>
      <c r="F260" s="291">
        <v>191</v>
      </c>
      <c r="G260" s="295">
        <v>919</v>
      </c>
      <c r="H260" s="94">
        <f t="shared" si="14"/>
        <v>0.82273948075201431</v>
      </c>
      <c r="I260" s="95" t="str">
        <f t="shared" si="12"/>
        <v>79.9% - 84.4%</v>
      </c>
      <c r="J260" s="322"/>
      <c r="K260" s="296">
        <v>7</v>
      </c>
      <c r="L260" s="96">
        <f t="shared" si="13"/>
        <v>6.2667860340196958E-3</v>
      </c>
      <c r="M260" s="297" t="s">
        <v>2118</v>
      </c>
      <c r="N260" s="274">
        <v>0</v>
      </c>
    </row>
    <row r="261" spans="1:14" s="298" customFormat="1" x14ac:dyDescent="0.2">
      <c r="A261" s="273" t="s">
        <v>2154</v>
      </c>
      <c r="B261" s="273" t="s">
        <v>2155</v>
      </c>
      <c r="C261" s="273" t="s">
        <v>1541</v>
      </c>
      <c r="D261" s="273" t="s">
        <v>1542</v>
      </c>
      <c r="E261" s="321">
        <v>912</v>
      </c>
      <c r="F261" s="291">
        <v>251</v>
      </c>
      <c r="G261" s="295">
        <v>649</v>
      </c>
      <c r="H261" s="94">
        <f t="shared" si="14"/>
        <v>0.71162280701754388</v>
      </c>
      <c r="I261" s="95" t="str">
        <f t="shared" si="12"/>
        <v>68.1% - 74.0%</v>
      </c>
      <c r="J261" s="322"/>
      <c r="K261" s="296">
        <v>12</v>
      </c>
      <c r="L261" s="96">
        <f t="shared" si="13"/>
        <v>1.3157894736842105E-2</v>
      </c>
      <c r="M261" s="297" t="s">
        <v>2118</v>
      </c>
      <c r="N261" s="274">
        <v>0</v>
      </c>
    </row>
    <row r="262" spans="1:14" s="298" customFormat="1" x14ac:dyDescent="0.2">
      <c r="A262" s="273" t="s">
        <v>2156</v>
      </c>
      <c r="B262" s="273" t="s">
        <v>2157</v>
      </c>
      <c r="C262" s="273" t="s">
        <v>1541</v>
      </c>
      <c r="D262" s="273" t="s">
        <v>1542</v>
      </c>
      <c r="E262" s="321">
        <v>1472</v>
      </c>
      <c r="F262" s="291">
        <v>454</v>
      </c>
      <c r="G262" s="295">
        <v>938</v>
      </c>
      <c r="H262" s="94"/>
      <c r="I262" s="95" t="str">
        <f t="shared" si="12"/>
        <v/>
      </c>
      <c r="J262" s="322"/>
      <c r="K262" s="296">
        <v>80</v>
      </c>
      <c r="L262" s="96">
        <f t="shared" si="13"/>
        <v>5.434782608695652E-2</v>
      </c>
      <c r="M262" s="297" t="s">
        <v>2112</v>
      </c>
      <c r="N262" s="274">
        <v>0</v>
      </c>
    </row>
    <row r="263" spans="1:14" s="298" customFormat="1" x14ac:dyDescent="0.2">
      <c r="A263" s="273" t="s">
        <v>2158</v>
      </c>
      <c r="B263" s="273" t="s">
        <v>2159</v>
      </c>
      <c r="C263" s="273" t="s">
        <v>1541</v>
      </c>
      <c r="D263" s="273" t="s">
        <v>1542</v>
      </c>
      <c r="E263" s="321">
        <v>1231</v>
      </c>
      <c r="F263" s="291">
        <v>192</v>
      </c>
      <c r="G263" s="295">
        <v>1034</v>
      </c>
      <c r="H263" s="94"/>
      <c r="I263" s="95" t="str">
        <f t="shared" si="12"/>
        <v/>
      </c>
      <c r="J263" s="322"/>
      <c r="K263" s="296">
        <v>5</v>
      </c>
      <c r="L263" s="96"/>
      <c r="M263" s="297" t="s">
        <v>2149</v>
      </c>
      <c r="N263" s="274">
        <v>1</v>
      </c>
    </row>
    <row r="264" spans="1:14" s="298" customFormat="1" x14ac:dyDescent="0.2">
      <c r="A264" s="273" t="s">
        <v>2160</v>
      </c>
      <c r="B264" s="273" t="s">
        <v>2161</v>
      </c>
      <c r="C264" s="273" t="s">
        <v>1541</v>
      </c>
      <c r="D264" s="273" t="s">
        <v>1542</v>
      </c>
      <c r="E264" s="321">
        <v>1038</v>
      </c>
      <c r="F264" s="291">
        <v>123</v>
      </c>
      <c r="G264" s="295">
        <v>907</v>
      </c>
      <c r="H264" s="94">
        <f t="shared" si="14"/>
        <v>0.87379576107899803</v>
      </c>
      <c r="I264" s="95" t="str">
        <f t="shared" si="12"/>
        <v>85.2% - 89.3%</v>
      </c>
      <c r="J264" s="322"/>
      <c r="K264" s="296">
        <v>8</v>
      </c>
      <c r="L264" s="96">
        <f t="shared" si="13"/>
        <v>7.7071290944123313E-3</v>
      </c>
      <c r="M264" s="297" t="s">
        <v>2118</v>
      </c>
      <c r="N264" s="274">
        <v>0</v>
      </c>
    </row>
    <row r="265" spans="1:14" s="298" customFormat="1" x14ac:dyDescent="0.2">
      <c r="A265" s="273" t="s">
        <v>2162</v>
      </c>
      <c r="B265" s="273" t="s">
        <v>2163</v>
      </c>
      <c r="C265" s="273" t="s">
        <v>1541</v>
      </c>
      <c r="D265" s="273" t="s">
        <v>1542</v>
      </c>
      <c r="E265" s="321">
        <v>1149</v>
      </c>
      <c r="F265" s="291">
        <v>391</v>
      </c>
      <c r="G265" s="295">
        <v>755</v>
      </c>
      <c r="H265" s="94">
        <f t="shared" si="14"/>
        <v>0.65709312445604873</v>
      </c>
      <c r="I265" s="95" t="str">
        <f t="shared" si="12"/>
        <v>62.9% - 68.4%</v>
      </c>
      <c r="J265" s="322"/>
      <c r="K265" s="296">
        <v>3</v>
      </c>
      <c r="L265" s="96">
        <f t="shared" si="13"/>
        <v>2.6109660574412533E-3</v>
      </c>
      <c r="M265" s="297" t="s">
        <v>2144</v>
      </c>
      <c r="N265" s="274">
        <v>0</v>
      </c>
    </row>
    <row r="266" spans="1:14" s="298" customFormat="1" x14ac:dyDescent="0.2">
      <c r="A266" s="273" t="s">
        <v>2164</v>
      </c>
      <c r="B266" s="273" t="s">
        <v>2165</v>
      </c>
      <c r="C266" s="273" t="s">
        <v>1541</v>
      </c>
      <c r="D266" s="273" t="s">
        <v>1542</v>
      </c>
      <c r="E266" s="321">
        <v>1277</v>
      </c>
      <c r="F266" s="291">
        <v>377</v>
      </c>
      <c r="G266" s="295">
        <v>878</v>
      </c>
      <c r="H266" s="94">
        <f t="shared" si="14"/>
        <v>0.68754894283476897</v>
      </c>
      <c r="I266" s="95" t="str">
        <f t="shared" si="12"/>
        <v>66.2% - 71.2%</v>
      </c>
      <c r="J266" s="322"/>
      <c r="K266" s="296">
        <v>22</v>
      </c>
      <c r="L266" s="96">
        <f t="shared" si="13"/>
        <v>1.7227877838684416E-2</v>
      </c>
      <c r="M266" s="297" t="s">
        <v>2118</v>
      </c>
      <c r="N266" s="274">
        <v>0</v>
      </c>
    </row>
    <row r="267" spans="1:14" s="298" customFormat="1" x14ac:dyDescent="0.2">
      <c r="A267" s="273" t="s">
        <v>2166</v>
      </c>
      <c r="B267" s="273" t="s">
        <v>2167</v>
      </c>
      <c r="C267" s="273" t="s">
        <v>1541</v>
      </c>
      <c r="D267" s="273" t="s">
        <v>1542</v>
      </c>
      <c r="E267" s="321">
        <v>1136</v>
      </c>
      <c r="F267" s="291">
        <v>167</v>
      </c>
      <c r="G267" s="295">
        <v>953</v>
      </c>
      <c r="H267" s="94">
        <f t="shared" si="14"/>
        <v>0.83890845070422537</v>
      </c>
      <c r="I267" s="95" t="str">
        <f t="shared" si="12"/>
        <v>81.6% - 85.9%</v>
      </c>
      <c r="J267" s="322"/>
      <c r="K267" s="296">
        <v>16</v>
      </c>
      <c r="L267" s="96">
        <f t="shared" si="13"/>
        <v>1.4084507042253521E-2</v>
      </c>
      <c r="M267" s="297" t="s">
        <v>2107</v>
      </c>
      <c r="N267" s="274">
        <v>0</v>
      </c>
    </row>
    <row r="268" spans="1:14" s="298" customFormat="1" x14ac:dyDescent="0.2">
      <c r="A268" s="273" t="s">
        <v>2168</v>
      </c>
      <c r="B268" s="273" t="s">
        <v>2169</v>
      </c>
      <c r="C268" s="273" t="s">
        <v>1541</v>
      </c>
      <c r="D268" s="273" t="s">
        <v>1542</v>
      </c>
      <c r="E268" s="321">
        <v>654</v>
      </c>
      <c r="F268" s="291">
        <v>146</v>
      </c>
      <c r="G268" s="295">
        <v>507</v>
      </c>
      <c r="H268" s="94"/>
      <c r="I268" s="95" t="str">
        <f t="shared" si="12"/>
        <v/>
      </c>
      <c r="J268" s="322"/>
      <c r="K268" s="296">
        <v>1</v>
      </c>
      <c r="L268" s="96"/>
      <c r="M268" s="297" t="s">
        <v>2170</v>
      </c>
      <c r="N268" s="274">
        <v>1</v>
      </c>
    </row>
    <row r="269" spans="1:14" s="298" customFormat="1" x14ac:dyDescent="0.2">
      <c r="A269" s="273" t="s">
        <v>2171</v>
      </c>
      <c r="B269" s="273" t="s">
        <v>2172</v>
      </c>
      <c r="C269" s="273" t="s">
        <v>1541</v>
      </c>
      <c r="D269" s="273" t="s">
        <v>1542</v>
      </c>
      <c r="E269" s="321">
        <v>855</v>
      </c>
      <c r="F269" s="291">
        <v>129</v>
      </c>
      <c r="G269" s="295">
        <v>714</v>
      </c>
      <c r="H269" s="94">
        <f t="shared" si="14"/>
        <v>0.83508771929824566</v>
      </c>
      <c r="I269" s="95" t="str">
        <f t="shared" si="12"/>
        <v>80.9% - 85.8%</v>
      </c>
      <c r="J269" s="322"/>
      <c r="K269" s="296">
        <v>12</v>
      </c>
      <c r="L269" s="96">
        <f t="shared" si="13"/>
        <v>1.4035087719298246E-2</v>
      </c>
      <c r="M269" s="297" t="s">
        <v>2144</v>
      </c>
      <c r="N269" s="274">
        <v>0</v>
      </c>
    </row>
    <row r="270" spans="1:14" s="298" customFormat="1" x14ac:dyDescent="0.2">
      <c r="A270" s="273" t="s">
        <v>2173</v>
      </c>
      <c r="B270" s="273" t="s">
        <v>2174</v>
      </c>
      <c r="C270" s="273" t="s">
        <v>1541</v>
      </c>
      <c r="D270" s="273" t="s">
        <v>1542</v>
      </c>
      <c r="E270" s="321">
        <v>1890</v>
      </c>
      <c r="F270" s="291">
        <v>416</v>
      </c>
      <c r="G270" s="295">
        <v>1433</v>
      </c>
      <c r="H270" s="94">
        <f t="shared" si="14"/>
        <v>0.75820105820105821</v>
      </c>
      <c r="I270" s="95" t="str">
        <f t="shared" si="12"/>
        <v>73.8% - 77.7%</v>
      </c>
      <c r="J270" s="322"/>
      <c r="K270" s="296">
        <v>41</v>
      </c>
      <c r="L270" s="96">
        <f t="shared" si="13"/>
        <v>2.1693121693121695E-2</v>
      </c>
      <c r="M270" s="297" t="s">
        <v>2112</v>
      </c>
      <c r="N270" s="274">
        <v>0</v>
      </c>
    </row>
    <row r="271" spans="1:14" s="298" customFormat="1" x14ac:dyDescent="0.2">
      <c r="A271" s="273" t="s">
        <v>2175</v>
      </c>
      <c r="B271" s="273" t="s">
        <v>2176</v>
      </c>
      <c r="C271" s="273" t="s">
        <v>1541</v>
      </c>
      <c r="D271" s="273" t="s">
        <v>1542</v>
      </c>
      <c r="E271" s="321">
        <v>3548</v>
      </c>
      <c r="F271" s="291">
        <v>1054</v>
      </c>
      <c r="G271" s="295">
        <v>2450</v>
      </c>
      <c r="H271" s="94">
        <f t="shared" si="14"/>
        <v>0.6905298759864712</v>
      </c>
      <c r="I271" s="95" t="str">
        <f t="shared" si="12"/>
        <v>67.5% - 70.6%</v>
      </c>
      <c r="J271" s="322"/>
      <c r="K271" s="296">
        <v>44</v>
      </c>
      <c r="L271" s="96">
        <f t="shared" si="13"/>
        <v>1.2401352874859075E-2</v>
      </c>
      <c r="M271" s="297" t="s">
        <v>2177</v>
      </c>
      <c r="N271" s="274">
        <v>0</v>
      </c>
    </row>
    <row r="272" spans="1:14" s="298" customFormat="1" x14ac:dyDescent="0.2">
      <c r="A272" s="273" t="s">
        <v>2178</v>
      </c>
      <c r="B272" s="273" t="s">
        <v>2179</v>
      </c>
      <c r="C272" s="273" t="s">
        <v>1541</v>
      </c>
      <c r="D272" s="273" t="s">
        <v>1542</v>
      </c>
      <c r="E272" s="321">
        <v>1501</v>
      </c>
      <c r="F272" s="291">
        <v>148</v>
      </c>
      <c r="G272" s="295">
        <v>1339</v>
      </c>
      <c r="H272" s="94">
        <f t="shared" si="14"/>
        <v>0.89207195203197864</v>
      </c>
      <c r="I272" s="95" t="str">
        <f t="shared" si="12"/>
        <v>87.5% - 90.7%</v>
      </c>
      <c r="J272" s="322"/>
      <c r="K272" s="296">
        <v>14</v>
      </c>
      <c r="L272" s="96">
        <f t="shared" si="13"/>
        <v>9.3271152564956689E-3</v>
      </c>
      <c r="M272" s="297" t="s">
        <v>2107</v>
      </c>
      <c r="N272" s="274">
        <v>0</v>
      </c>
    </row>
    <row r="273" spans="1:14" s="298" customFormat="1" x14ac:dyDescent="0.2">
      <c r="A273" s="273" t="s">
        <v>2180</v>
      </c>
      <c r="B273" s="273" t="s">
        <v>2181</v>
      </c>
      <c r="C273" s="273" t="s">
        <v>1541</v>
      </c>
      <c r="D273" s="273" t="s">
        <v>1542</v>
      </c>
      <c r="E273" s="321">
        <v>3513</v>
      </c>
      <c r="F273" s="291">
        <v>556</v>
      </c>
      <c r="G273" s="295">
        <v>2569</v>
      </c>
      <c r="H273" s="94"/>
      <c r="I273" s="95" t="str">
        <f t="shared" si="12"/>
        <v/>
      </c>
      <c r="J273" s="322"/>
      <c r="K273" s="296">
        <v>388</v>
      </c>
      <c r="L273" s="96">
        <f t="shared" si="13"/>
        <v>0.11044691147167662</v>
      </c>
      <c r="M273" s="297" t="s">
        <v>2182</v>
      </c>
      <c r="N273" s="274">
        <v>0</v>
      </c>
    </row>
    <row r="274" spans="1:14" s="298" customFormat="1" x14ac:dyDescent="0.2">
      <c r="A274" s="273" t="s">
        <v>2183</v>
      </c>
      <c r="B274" s="273" t="s">
        <v>2184</v>
      </c>
      <c r="C274" s="273" t="s">
        <v>1541</v>
      </c>
      <c r="D274" s="273" t="s">
        <v>1542</v>
      </c>
      <c r="E274" s="321">
        <v>802</v>
      </c>
      <c r="F274" s="291">
        <v>97</v>
      </c>
      <c r="G274" s="295">
        <v>705</v>
      </c>
      <c r="H274" s="94">
        <f t="shared" si="14"/>
        <v>0.87905236907730677</v>
      </c>
      <c r="I274" s="95" t="str">
        <f t="shared" si="12"/>
        <v>85.5% - 90.0%</v>
      </c>
      <c r="J274" s="322"/>
      <c r="K274" s="296">
        <v>0</v>
      </c>
      <c r="L274" s="96">
        <f t="shared" si="13"/>
        <v>0</v>
      </c>
      <c r="M274" s="297" t="s">
        <v>2149</v>
      </c>
      <c r="N274" s="274">
        <v>0</v>
      </c>
    </row>
    <row r="275" spans="1:14" s="298" customFormat="1" x14ac:dyDescent="0.2">
      <c r="A275" s="273" t="s">
        <v>2185</v>
      </c>
      <c r="B275" s="273" t="s">
        <v>2186</v>
      </c>
      <c r="C275" s="273" t="s">
        <v>1541</v>
      </c>
      <c r="D275" s="273" t="s">
        <v>1542</v>
      </c>
      <c r="E275" s="321">
        <v>1550</v>
      </c>
      <c r="F275" s="291">
        <v>281</v>
      </c>
      <c r="G275" s="295">
        <v>1242</v>
      </c>
      <c r="H275" s="94">
        <f t="shared" si="14"/>
        <v>0.80129032258064514</v>
      </c>
      <c r="I275" s="95" t="str">
        <f t="shared" ref="I275:I338" si="15">IF(ISNUMBER(H275),TEXT(((2*G275)+(1.96^2)-(1.96*((1.96^2)+(4*G275*(100%-H275)))^0.5))/(2*(E275+(1.96^2))),"0.0%")&amp;" - "&amp;TEXT(((2*G275)+(1.96^2)+(1.96*((1.96^2)+(4*G275*(100%-H275)))^0.5))/(2*(E275+(1.96^2))),"0.0%"),"")</f>
        <v>78.1% - 82.0%</v>
      </c>
      <c r="J275" s="322"/>
      <c r="K275" s="296">
        <v>27</v>
      </c>
      <c r="L275" s="96">
        <f t="shared" si="13"/>
        <v>1.7419354838709676E-2</v>
      </c>
      <c r="M275" s="297" t="s">
        <v>2118</v>
      </c>
      <c r="N275" s="274">
        <v>0</v>
      </c>
    </row>
    <row r="276" spans="1:14" s="298" customFormat="1" x14ac:dyDescent="0.2">
      <c r="A276" s="273" t="s">
        <v>2187</v>
      </c>
      <c r="B276" s="273" t="s">
        <v>2188</v>
      </c>
      <c r="C276" s="273" t="s">
        <v>1541</v>
      </c>
      <c r="D276" s="273" t="s">
        <v>1542</v>
      </c>
      <c r="E276" s="321">
        <v>1916</v>
      </c>
      <c r="F276" s="291">
        <v>288</v>
      </c>
      <c r="G276" s="295">
        <v>1605</v>
      </c>
      <c r="H276" s="94">
        <f t="shared" ref="H276:H339" si="16">G276/E276</f>
        <v>0.83768267223382042</v>
      </c>
      <c r="I276" s="95" t="str">
        <f t="shared" si="15"/>
        <v>82.0% - 85.4%</v>
      </c>
      <c r="J276" s="322"/>
      <c r="K276" s="296">
        <v>23</v>
      </c>
      <c r="L276" s="96">
        <f t="shared" ref="L276:L339" si="17">K276/E276</f>
        <v>1.2004175365344467E-2</v>
      </c>
      <c r="M276" s="297" t="s">
        <v>2129</v>
      </c>
      <c r="N276" s="274">
        <v>0</v>
      </c>
    </row>
    <row r="277" spans="1:14" s="298" customFormat="1" x14ac:dyDescent="0.2">
      <c r="A277" s="273" t="s">
        <v>2189</v>
      </c>
      <c r="B277" s="273" t="s">
        <v>2190</v>
      </c>
      <c r="C277" s="273" t="s">
        <v>1541</v>
      </c>
      <c r="D277" s="273" t="s">
        <v>1542</v>
      </c>
      <c r="E277" s="321">
        <v>2781</v>
      </c>
      <c r="F277" s="291">
        <v>683</v>
      </c>
      <c r="G277" s="295">
        <v>2074</v>
      </c>
      <c r="H277" s="94">
        <f t="shared" si="16"/>
        <v>0.7457749011147069</v>
      </c>
      <c r="I277" s="95" t="str">
        <f t="shared" si="15"/>
        <v>72.9% - 76.2%</v>
      </c>
      <c r="J277" s="322"/>
      <c r="K277" s="296">
        <v>24</v>
      </c>
      <c r="L277" s="96">
        <f t="shared" si="17"/>
        <v>8.6299892125134836E-3</v>
      </c>
      <c r="M277" s="297" t="s">
        <v>2191</v>
      </c>
      <c r="N277" s="274">
        <v>0</v>
      </c>
    </row>
    <row r="278" spans="1:14" s="298" customFormat="1" x14ac:dyDescent="0.2">
      <c r="A278" s="273" t="s">
        <v>2192</v>
      </c>
      <c r="B278" s="273" t="s">
        <v>2193</v>
      </c>
      <c r="C278" s="273" t="s">
        <v>1541</v>
      </c>
      <c r="D278" s="273" t="s">
        <v>1542</v>
      </c>
      <c r="E278" s="321">
        <v>2937</v>
      </c>
      <c r="F278" s="291">
        <v>584</v>
      </c>
      <c r="G278" s="295">
        <v>2321</v>
      </c>
      <c r="H278" s="94">
        <f t="shared" si="16"/>
        <v>0.79026217228464424</v>
      </c>
      <c r="I278" s="95" t="str">
        <f t="shared" si="15"/>
        <v>77.5% - 80.5%</v>
      </c>
      <c r="J278" s="322"/>
      <c r="K278" s="296">
        <v>32</v>
      </c>
      <c r="L278" s="96">
        <f t="shared" si="17"/>
        <v>1.0895471569628872E-2</v>
      </c>
      <c r="M278" s="297" t="s">
        <v>2194</v>
      </c>
      <c r="N278" s="274">
        <v>0</v>
      </c>
    </row>
    <row r="279" spans="1:14" s="298" customFormat="1" x14ac:dyDescent="0.2">
      <c r="A279" s="273" t="s">
        <v>2195</v>
      </c>
      <c r="B279" s="273" t="s">
        <v>2196</v>
      </c>
      <c r="C279" s="273" t="s">
        <v>1541</v>
      </c>
      <c r="D279" s="273" t="s">
        <v>1542</v>
      </c>
      <c r="E279" s="321">
        <v>1648</v>
      </c>
      <c r="F279" s="291">
        <v>260</v>
      </c>
      <c r="G279" s="295">
        <v>1384</v>
      </c>
      <c r="H279" s="94">
        <f t="shared" si="16"/>
        <v>0.83980582524271841</v>
      </c>
      <c r="I279" s="95" t="str">
        <f t="shared" si="15"/>
        <v>82.1% - 85.7%</v>
      </c>
      <c r="J279" s="322"/>
      <c r="K279" s="296">
        <v>4</v>
      </c>
      <c r="L279" s="96">
        <f t="shared" si="17"/>
        <v>2.4271844660194173E-3</v>
      </c>
      <c r="M279" s="297" t="s">
        <v>2149</v>
      </c>
      <c r="N279" s="274">
        <v>0</v>
      </c>
    </row>
    <row r="280" spans="1:14" s="298" customFormat="1" x14ac:dyDescent="0.2">
      <c r="A280" s="273" t="s">
        <v>2197</v>
      </c>
      <c r="B280" s="273" t="s">
        <v>2198</v>
      </c>
      <c r="C280" s="273" t="s">
        <v>1541</v>
      </c>
      <c r="D280" s="273" t="s">
        <v>1542</v>
      </c>
      <c r="E280" s="321">
        <v>678</v>
      </c>
      <c r="F280" s="291">
        <v>175</v>
      </c>
      <c r="G280" s="295">
        <v>501</v>
      </c>
      <c r="H280" s="94">
        <f t="shared" si="16"/>
        <v>0.73893805309734517</v>
      </c>
      <c r="I280" s="95" t="str">
        <f t="shared" si="15"/>
        <v>70.5% - 77.1%</v>
      </c>
      <c r="J280" s="322"/>
      <c r="K280" s="296">
        <v>2</v>
      </c>
      <c r="L280" s="96">
        <f t="shared" si="17"/>
        <v>2.9498525073746312E-3</v>
      </c>
      <c r="M280" s="297" t="s">
        <v>2144</v>
      </c>
      <c r="N280" s="274">
        <v>0</v>
      </c>
    </row>
    <row r="281" spans="1:14" s="298" customFormat="1" x14ac:dyDescent="0.2">
      <c r="A281" s="273" t="s">
        <v>2199</v>
      </c>
      <c r="B281" s="273" t="s">
        <v>2200</v>
      </c>
      <c r="C281" s="273" t="s">
        <v>1541</v>
      </c>
      <c r="D281" s="273" t="s">
        <v>1542</v>
      </c>
      <c r="E281" s="321">
        <v>872</v>
      </c>
      <c r="F281" s="291">
        <v>151</v>
      </c>
      <c r="G281" s="295">
        <v>721</v>
      </c>
      <c r="H281" s="94">
        <f t="shared" si="16"/>
        <v>0.82683486238532111</v>
      </c>
      <c r="I281" s="95" t="str">
        <f t="shared" si="15"/>
        <v>80.0% - 85.1%</v>
      </c>
      <c r="J281" s="322"/>
      <c r="K281" s="296">
        <v>0</v>
      </c>
      <c r="L281" s="96">
        <f t="shared" si="17"/>
        <v>0</v>
      </c>
      <c r="M281" s="297" t="s">
        <v>2149</v>
      </c>
      <c r="N281" s="274">
        <v>0</v>
      </c>
    </row>
    <row r="282" spans="1:14" s="298" customFormat="1" x14ac:dyDescent="0.2">
      <c r="A282" s="273" t="s">
        <v>2201</v>
      </c>
      <c r="B282" s="273" t="s">
        <v>2202</v>
      </c>
      <c r="C282" s="273" t="s">
        <v>1541</v>
      </c>
      <c r="D282" s="273" t="s">
        <v>1542</v>
      </c>
      <c r="E282" s="321">
        <v>1383</v>
      </c>
      <c r="F282" s="291">
        <v>241</v>
      </c>
      <c r="G282" s="295">
        <v>1119</v>
      </c>
      <c r="H282" s="94">
        <f t="shared" si="16"/>
        <v>0.80911062906724507</v>
      </c>
      <c r="I282" s="95" t="str">
        <f t="shared" si="15"/>
        <v>78.8% - 82.9%</v>
      </c>
      <c r="J282" s="322"/>
      <c r="K282" s="296">
        <v>23</v>
      </c>
      <c r="L282" s="96">
        <f t="shared" si="17"/>
        <v>1.6630513376717282E-2</v>
      </c>
      <c r="M282" s="297" t="s">
        <v>2118</v>
      </c>
      <c r="N282" s="274">
        <v>0</v>
      </c>
    </row>
    <row r="283" spans="1:14" s="298" customFormat="1" x14ac:dyDescent="0.2">
      <c r="A283" s="273" t="s">
        <v>2203</v>
      </c>
      <c r="B283" s="273" t="s">
        <v>2204</v>
      </c>
      <c r="C283" s="273" t="s">
        <v>1541</v>
      </c>
      <c r="D283" s="273" t="s">
        <v>1542</v>
      </c>
      <c r="E283" s="321">
        <v>992</v>
      </c>
      <c r="F283" s="291">
        <v>205</v>
      </c>
      <c r="G283" s="295">
        <v>754</v>
      </c>
      <c r="H283" s="94"/>
      <c r="I283" s="95" t="str">
        <f t="shared" si="15"/>
        <v/>
      </c>
      <c r="J283" s="322"/>
      <c r="K283" s="296">
        <v>33</v>
      </c>
      <c r="L283" s="96"/>
      <c r="M283" s="297" t="s">
        <v>2112</v>
      </c>
      <c r="N283" s="274">
        <v>1</v>
      </c>
    </row>
    <row r="284" spans="1:14" s="298" customFormat="1" x14ac:dyDescent="0.2">
      <c r="A284" s="273" t="s">
        <v>2205</v>
      </c>
      <c r="B284" s="273" t="s">
        <v>2206</v>
      </c>
      <c r="C284" s="273" t="s">
        <v>1541</v>
      </c>
      <c r="D284" s="273" t="s">
        <v>1542</v>
      </c>
      <c r="E284" s="321">
        <v>1070</v>
      </c>
      <c r="F284" s="291">
        <v>267</v>
      </c>
      <c r="G284" s="295">
        <v>756</v>
      </c>
      <c r="H284" s="94">
        <f t="shared" si="16"/>
        <v>0.70654205607476639</v>
      </c>
      <c r="I284" s="95" t="str">
        <f t="shared" si="15"/>
        <v>67.9% - 73.3%</v>
      </c>
      <c r="J284" s="322"/>
      <c r="K284" s="296">
        <v>47</v>
      </c>
      <c r="L284" s="96">
        <f t="shared" si="17"/>
        <v>4.3925233644859812E-2</v>
      </c>
      <c r="M284" s="297" t="s">
        <v>2112</v>
      </c>
      <c r="N284" s="274">
        <v>0</v>
      </c>
    </row>
    <row r="285" spans="1:14" s="298" customFormat="1" x14ac:dyDescent="0.2">
      <c r="A285" s="273" t="s">
        <v>2207</v>
      </c>
      <c r="B285" s="273" t="s">
        <v>2208</v>
      </c>
      <c r="C285" s="273" t="s">
        <v>1541</v>
      </c>
      <c r="D285" s="273" t="s">
        <v>1542</v>
      </c>
      <c r="E285" s="321">
        <v>2377</v>
      </c>
      <c r="F285" s="291">
        <v>545</v>
      </c>
      <c r="G285" s="295">
        <v>1820</v>
      </c>
      <c r="H285" s="94">
        <f t="shared" si="16"/>
        <v>0.76567101388304581</v>
      </c>
      <c r="I285" s="95" t="str">
        <f t="shared" si="15"/>
        <v>74.8% - 78.2%</v>
      </c>
      <c r="J285" s="322"/>
      <c r="K285" s="296">
        <v>12</v>
      </c>
      <c r="L285" s="96">
        <f t="shared" si="17"/>
        <v>5.0483803113167856E-3</v>
      </c>
      <c r="M285" s="297" t="s">
        <v>2209</v>
      </c>
      <c r="N285" s="274">
        <v>0</v>
      </c>
    </row>
    <row r="286" spans="1:14" s="298" customFormat="1" x14ac:dyDescent="0.2">
      <c r="A286" s="273" t="s">
        <v>2210</v>
      </c>
      <c r="B286" s="273" t="s">
        <v>2211</v>
      </c>
      <c r="C286" s="273" t="s">
        <v>1541</v>
      </c>
      <c r="D286" s="273" t="s">
        <v>1542</v>
      </c>
      <c r="E286" s="321">
        <v>798</v>
      </c>
      <c r="F286" s="291">
        <v>134</v>
      </c>
      <c r="G286" s="295">
        <v>652</v>
      </c>
      <c r="H286" s="94">
        <f t="shared" si="16"/>
        <v>0.81704260651629068</v>
      </c>
      <c r="I286" s="95" t="str">
        <f t="shared" si="15"/>
        <v>78.9% - 84.2%</v>
      </c>
      <c r="J286" s="322"/>
      <c r="K286" s="296">
        <v>12</v>
      </c>
      <c r="L286" s="96">
        <f t="shared" si="17"/>
        <v>1.5037593984962405E-2</v>
      </c>
      <c r="M286" s="297" t="s">
        <v>2115</v>
      </c>
      <c r="N286" s="274">
        <v>0</v>
      </c>
    </row>
    <row r="287" spans="1:14" s="298" customFormat="1" x14ac:dyDescent="0.2">
      <c r="A287" s="273" t="s">
        <v>2212</v>
      </c>
      <c r="B287" s="273" t="s">
        <v>2213</v>
      </c>
      <c r="C287" s="273" t="s">
        <v>1541</v>
      </c>
      <c r="D287" s="273" t="s">
        <v>1542</v>
      </c>
      <c r="E287" s="321">
        <v>1400</v>
      </c>
      <c r="F287" s="291">
        <v>215</v>
      </c>
      <c r="G287" s="295">
        <v>1171</v>
      </c>
      <c r="H287" s="94">
        <f t="shared" si="16"/>
        <v>0.83642857142857141</v>
      </c>
      <c r="I287" s="95" t="str">
        <f t="shared" si="15"/>
        <v>81.6% - 85.5%</v>
      </c>
      <c r="J287" s="322"/>
      <c r="K287" s="296">
        <v>14</v>
      </c>
      <c r="L287" s="96">
        <f t="shared" si="17"/>
        <v>0.01</v>
      </c>
      <c r="M287" s="297" t="s">
        <v>2129</v>
      </c>
      <c r="N287" s="274">
        <v>0</v>
      </c>
    </row>
    <row r="288" spans="1:14" s="298" customFormat="1" x14ac:dyDescent="0.2">
      <c r="A288" s="273" t="s">
        <v>2214</v>
      </c>
      <c r="B288" s="273" t="s">
        <v>2215</v>
      </c>
      <c r="C288" s="273" t="s">
        <v>1541</v>
      </c>
      <c r="D288" s="273" t="s">
        <v>1542</v>
      </c>
      <c r="E288" s="321">
        <v>3330</v>
      </c>
      <c r="F288" s="291">
        <v>813</v>
      </c>
      <c r="G288" s="295">
        <v>2437</v>
      </c>
      <c r="H288" s="94">
        <f t="shared" si="16"/>
        <v>0.73183183183183187</v>
      </c>
      <c r="I288" s="95" t="str">
        <f t="shared" si="15"/>
        <v>71.7% - 74.7%</v>
      </c>
      <c r="J288" s="322"/>
      <c r="K288" s="296">
        <v>80</v>
      </c>
      <c r="L288" s="96">
        <f t="shared" si="17"/>
        <v>2.4024024024024024E-2</v>
      </c>
      <c r="M288" s="297" t="s">
        <v>2216</v>
      </c>
      <c r="N288" s="274">
        <v>0</v>
      </c>
    </row>
    <row r="289" spans="1:14" s="298" customFormat="1" x14ac:dyDescent="0.2">
      <c r="A289" s="273" t="s">
        <v>2217</v>
      </c>
      <c r="B289" s="273" t="s">
        <v>2218</v>
      </c>
      <c r="C289" s="273" t="s">
        <v>1541</v>
      </c>
      <c r="D289" s="273" t="s">
        <v>1542</v>
      </c>
      <c r="E289" s="321">
        <v>1146</v>
      </c>
      <c r="F289" s="291">
        <v>211</v>
      </c>
      <c r="G289" s="295">
        <v>928</v>
      </c>
      <c r="H289" s="94">
        <f t="shared" si="16"/>
        <v>0.8097731239092496</v>
      </c>
      <c r="I289" s="95" t="str">
        <f t="shared" si="15"/>
        <v>78.6% - 83.1%</v>
      </c>
      <c r="J289" s="322"/>
      <c r="K289" s="296">
        <v>7</v>
      </c>
      <c r="L289" s="96">
        <f t="shared" si="17"/>
        <v>6.1082024432809771E-3</v>
      </c>
      <c r="M289" s="297" t="s">
        <v>2149</v>
      </c>
      <c r="N289" s="274">
        <v>0</v>
      </c>
    </row>
    <row r="290" spans="1:14" s="298" customFormat="1" x14ac:dyDescent="0.2">
      <c r="A290" s="273" t="s">
        <v>2219</v>
      </c>
      <c r="B290" s="273" t="s">
        <v>2220</v>
      </c>
      <c r="C290" s="273" t="s">
        <v>1541</v>
      </c>
      <c r="D290" s="273" t="s">
        <v>1542</v>
      </c>
      <c r="E290" s="321">
        <v>1031</v>
      </c>
      <c r="F290" s="291">
        <v>173</v>
      </c>
      <c r="G290" s="295">
        <v>842</v>
      </c>
      <c r="H290" s="94">
        <f t="shared" si="16"/>
        <v>0.81668283220174587</v>
      </c>
      <c r="I290" s="95" t="str">
        <f t="shared" si="15"/>
        <v>79.2% - 83.9%</v>
      </c>
      <c r="J290" s="322"/>
      <c r="K290" s="296">
        <v>16</v>
      </c>
      <c r="L290" s="96">
        <f t="shared" si="17"/>
        <v>1.5518913676042677E-2</v>
      </c>
      <c r="M290" s="297" t="s">
        <v>2149</v>
      </c>
      <c r="N290" s="274">
        <v>0</v>
      </c>
    </row>
    <row r="291" spans="1:14" s="298" customFormat="1" x14ac:dyDescent="0.2">
      <c r="A291" s="273" t="s">
        <v>2221</v>
      </c>
      <c r="B291" s="273" t="s">
        <v>2222</v>
      </c>
      <c r="C291" s="273" t="s">
        <v>1541</v>
      </c>
      <c r="D291" s="273" t="s">
        <v>1542</v>
      </c>
      <c r="E291" s="321">
        <v>1565</v>
      </c>
      <c r="F291" s="291">
        <v>536</v>
      </c>
      <c r="G291" s="295">
        <v>998</v>
      </c>
      <c r="H291" s="94">
        <f t="shared" si="16"/>
        <v>0.63769968051118209</v>
      </c>
      <c r="I291" s="95" t="str">
        <f t="shared" si="15"/>
        <v>61.4% - 66.1%</v>
      </c>
      <c r="J291" s="322"/>
      <c r="K291" s="296">
        <v>31</v>
      </c>
      <c r="L291" s="96">
        <f t="shared" si="17"/>
        <v>1.9808306709265176E-2</v>
      </c>
      <c r="M291" s="297" t="s">
        <v>2112</v>
      </c>
      <c r="N291" s="274">
        <v>0</v>
      </c>
    </row>
    <row r="292" spans="1:14" s="298" customFormat="1" x14ac:dyDescent="0.2">
      <c r="A292" s="273" t="s">
        <v>2223</v>
      </c>
      <c r="B292" s="273" t="s">
        <v>2224</v>
      </c>
      <c r="C292" s="273" t="s">
        <v>1541</v>
      </c>
      <c r="D292" s="273" t="s">
        <v>1542</v>
      </c>
      <c r="E292" s="321">
        <v>860</v>
      </c>
      <c r="F292" s="291">
        <v>163</v>
      </c>
      <c r="G292" s="295">
        <v>696</v>
      </c>
      <c r="H292" s="94">
        <f t="shared" si="16"/>
        <v>0.80930232558139537</v>
      </c>
      <c r="I292" s="95" t="str">
        <f t="shared" si="15"/>
        <v>78.2% - 83.4%</v>
      </c>
      <c r="J292" s="322"/>
      <c r="K292" s="296">
        <v>1</v>
      </c>
      <c r="L292" s="96">
        <f t="shared" si="17"/>
        <v>1.1627906976744186E-3</v>
      </c>
      <c r="M292" s="297" t="s">
        <v>2149</v>
      </c>
      <c r="N292" s="274">
        <v>0</v>
      </c>
    </row>
    <row r="293" spans="1:14" s="298" customFormat="1" x14ac:dyDescent="0.2">
      <c r="A293" s="273" t="s">
        <v>2225</v>
      </c>
      <c r="B293" s="273" t="s">
        <v>2226</v>
      </c>
      <c r="C293" s="273" t="s">
        <v>1541</v>
      </c>
      <c r="D293" s="273" t="s">
        <v>1542</v>
      </c>
      <c r="E293" s="321">
        <v>1069</v>
      </c>
      <c r="F293" s="291">
        <v>200</v>
      </c>
      <c r="G293" s="295">
        <v>831</v>
      </c>
      <c r="H293" s="94"/>
      <c r="I293" s="95" t="str">
        <f t="shared" si="15"/>
        <v/>
      </c>
      <c r="J293" s="322"/>
      <c r="K293" s="296">
        <v>38</v>
      </c>
      <c r="L293" s="96"/>
      <c r="M293" s="297" t="s">
        <v>2118</v>
      </c>
      <c r="N293" s="274">
        <v>1</v>
      </c>
    </row>
    <row r="294" spans="1:14" s="298" customFormat="1" x14ac:dyDescent="0.2">
      <c r="A294" s="273" t="s">
        <v>2227</v>
      </c>
      <c r="B294" s="273" t="s">
        <v>2228</v>
      </c>
      <c r="C294" s="273" t="s">
        <v>1541</v>
      </c>
      <c r="D294" s="273" t="s">
        <v>1542</v>
      </c>
      <c r="E294" s="321">
        <v>1566</v>
      </c>
      <c r="F294" s="291">
        <v>467</v>
      </c>
      <c r="G294" s="295">
        <v>1044</v>
      </c>
      <c r="H294" s="94">
        <f t="shared" si="16"/>
        <v>0.66666666666666663</v>
      </c>
      <c r="I294" s="95" t="str">
        <f t="shared" si="15"/>
        <v>64.3% - 69.0%</v>
      </c>
      <c r="J294" s="322"/>
      <c r="K294" s="296">
        <v>55</v>
      </c>
      <c r="L294" s="96">
        <f t="shared" si="17"/>
        <v>3.5121328224776503E-2</v>
      </c>
      <c r="M294" s="297" t="s">
        <v>2112</v>
      </c>
      <c r="N294" s="274">
        <v>0</v>
      </c>
    </row>
    <row r="295" spans="1:14" s="298" customFormat="1" x14ac:dyDescent="0.2">
      <c r="A295" s="273" t="s">
        <v>2229</v>
      </c>
      <c r="B295" s="273" t="s">
        <v>2230</v>
      </c>
      <c r="C295" s="273" t="s">
        <v>1541</v>
      </c>
      <c r="D295" s="273" t="s">
        <v>1542</v>
      </c>
      <c r="E295" s="321">
        <v>1424</v>
      </c>
      <c r="F295" s="291">
        <v>296</v>
      </c>
      <c r="G295" s="295">
        <v>1095</v>
      </c>
      <c r="H295" s="94">
        <f t="shared" si="16"/>
        <v>0.7689606741573034</v>
      </c>
      <c r="I295" s="95" t="str">
        <f t="shared" si="15"/>
        <v>74.6% - 79.0%</v>
      </c>
      <c r="J295" s="322"/>
      <c r="K295" s="296">
        <v>33</v>
      </c>
      <c r="L295" s="96">
        <f t="shared" si="17"/>
        <v>2.3174157303370788E-2</v>
      </c>
      <c r="M295" s="297" t="s">
        <v>2112</v>
      </c>
      <c r="N295" s="274">
        <v>0</v>
      </c>
    </row>
    <row r="296" spans="1:14" s="298" customFormat="1" x14ac:dyDescent="0.2">
      <c r="A296" s="273" t="s">
        <v>2231</v>
      </c>
      <c r="B296" s="273" t="s">
        <v>2232</v>
      </c>
      <c r="C296" s="273" t="s">
        <v>1541</v>
      </c>
      <c r="D296" s="273" t="s">
        <v>1542</v>
      </c>
      <c r="E296" s="321">
        <v>1251</v>
      </c>
      <c r="F296" s="291">
        <v>168</v>
      </c>
      <c r="G296" s="295">
        <v>1060</v>
      </c>
      <c r="H296" s="94">
        <f t="shared" si="16"/>
        <v>0.84732214228617109</v>
      </c>
      <c r="I296" s="95" t="str">
        <f t="shared" si="15"/>
        <v>82.6% - 86.6%</v>
      </c>
      <c r="J296" s="322"/>
      <c r="K296" s="296">
        <v>23</v>
      </c>
      <c r="L296" s="96">
        <f t="shared" si="17"/>
        <v>1.838529176658673E-2</v>
      </c>
      <c r="M296" s="297" t="s">
        <v>2112</v>
      </c>
      <c r="N296" s="274">
        <v>0</v>
      </c>
    </row>
    <row r="297" spans="1:14" s="298" customFormat="1" x14ac:dyDescent="0.2">
      <c r="A297" s="273" t="s">
        <v>2233</v>
      </c>
      <c r="B297" s="273" t="s">
        <v>2234</v>
      </c>
      <c r="C297" s="273" t="s">
        <v>1541</v>
      </c>
      <c r="D297" s="273" t="s">
        <v>1542</v>
      </c>
      <c r="E297" s="321">
        <v>1278</v>
      </c>
      <c r="F297" s="291">
        <v>214</v>
      </c>
      <c r="G297" s="295">
        <v>1054</v>
      </c>
      <c r="H297" s="94">
        <f t="shared" si="16"/>
        <v>0.82472613458528954</v>
      </c>
      <c r="I297" s="95" t="str">
        <f t="shared" si="15"/>
        <v>80.3% - 84.5%</v>
      </c>
      <c r="J297" s="322"/>
      <c r="K297" s="296">
        <v>10</v>
      </c>
      <c r="L297" s="96">
        <f t="shared" si="17"/>
        <v>7.8247261345852897E-3</v>
      </c>
      <c r="M297" s="297" t="s">
        <v>2129</v>
      </c>
      <c r="N297" s="274">
        <v>0</v>
      </c>
    </row>
    <row r="298" spans="1:14" s="298" customFormat="1" x14ac:dyDescent="0.2">
      <c r="A298" s="273" t="s">
        <v>2235</v>
      </c>
      <c r="B298" s="273" t="s">
        <v>2236</v>
      </c>
      <c r="C298" s="273" t="s">
        <v>1541</v>
      </c>
      <c r="D298" s="273" t="s">
        <v>1542</v>
      </c>
      <c r="E298" s="321">
        <v>1371</v>
      </c>
      <c r="F298" s="291">
        <v>200</v>
      </c>
      <c r="G298" s="295">
        <v>1167</v>
      </c>
      <c r="H298" s="94">
        <f t="shared" si="16"/>
        <v>0.85120350109409193</v>
      </c>
      <c r="I298" s="95" t="str">
        <f t="shared" si="15"/>
        <v>83.1% - 86.9%</v>
      </c>
      <c r="J298" s="322"/>
      <c r="K298" s="296">
        <v>4</v>
      </c>
      <c r="L298" s="96">
        <f t="shared" si="17"/>
        <v>2.9175784099197666E-3</v>
      </c>
      <c r="M298" s="297" t="s">
        <v>2149</v>
      </c>
      <c r="N298" s="274">
        <v>0</v>
      </c>
    </row>
    <row r="299" spans="1:14" s="298" customFormat="1" x14ac:dyDescent="0.2">
      <c r="A299" s="273" t="s">
        <v>2237</v>
      </c>
      <c r="B299" s="273" t="s">
        <v>2238</v>
      </c>
      <c r="C299" s="273" t="s">
        <v>1541</v>
      </c>
      <c r="D299" s="273" t="s">
        <v>1542</v>
      </c>
      <c r="E299" s="321">
        <v>1339</v>
      </c>
      <c r="F299" s="291">
        <v>219</v>
      </c>
      <c r="G299" s="295">
        <v>1107</v>
      </c>
      <c r="H299" s="94">
        <f t="shared" si="16"/>
        <v>0.82673637042569081</v>
      </c>
      <c r="I299" s="95" t="str">
        <f t="shared" si="15"/>
        <v>80.6% - 84.6%</v>
      </c>
      <c r="J299" s="322"/>
      <c r="K299" s="296">
        <v>13</v>
      </c>
      <c r="L299" s="96">
        <f t="shared" si="17"/>
        <v>9.7087378640776691E-3</v>
      </c>
      <c r="M299" s="297" t="s">
        <v>2144</v>
      </c>
      <c r="N299" s="274">
        <v>0</v>
      </c>
    </row>
    <row r="300" spans="1:14" s="298" customFormat="1" x14ac:dyDescent="0.2">
      <c r="A300" s="273" t="s">
        <v>2239</v>
      </c>
      <c r="B300" s="273" t="s">
        <v>2240</v>
      </c>
      <c r="C300" s="273" t="s">
        <v>1541</v>
      </c>
      <c r="D300" s="273" t="s">
        <v>1542</v>
      </c>
      <c r="E300" s="321">
        <v>1628</v>
      </c>
      <c r="F300" s="291">
        <v>355</v>
      </c>
      <c r="G300" s="295">
        <v>1257</v>
      </c>
      <c r="H300" s="94">
        <f t="shared" si="16"/>
        <v>0.77211302211302213</v>
      </c>
      <c r="I300" s="95" t="str">
        <f t="shared" si="15"/>
        <v>75.1% - 79.2%</v>
      </c>
      <c r="J300" s="322"/>
      <c r="K300" s="296">
        <v>16</v>
      </c>
      <c r="L300" s="96">
        <f t="shared" si="17"/>
        <v>9.8280098280098278E-3</v>
      </c>
      <c r="M300" s="297" t="s">
        <v>2241</v>
      </c>
      <c r="N300" s="274">
        <v>0</v>
      </c>
    </row>
    <row r="301" spans="1:14" s="298" customFormat="1" x14ac:dyDescent="0.2">
      <c r="A301" s="273" t="s">
        <v>2242</v>
      </c>
      <c r="B301" s="273" t="s">
        <v>2243</v>
      </c>
      <c r="C301" s="273" t="s">
        <v>1541</v>
      </c>
      <c r="D301" s="273" t="s">
        <v>1542</v>
      </c>
      <c r="E301" s="321">
        <v>1115</v>
      </c>
      <c r="F301" s="291">
        <v>153</v>
      </c>
      <c r="G301" s="295">
        <v>954</v>
      </c>
      <c r="H301" s="94">
        <f t="shared" si="16"/>
        <v>0.85560538116591933</v>
      </c>
      <c r="I301" s="95" t="str">
        <f t="shared" si="15"/>
        <v>83.4% - 87.5%</v>
      </c>
      <c r="J301" s="322"/>
      <c r="K301" s="296">
        <v>8</v>
      </c>
      <c r="L301" s="96">
        <f t="shared" si="17"/>
        <v>7.1748878923766817E-3</v>
      </c>
      <c r="M301" s="297" t="s">
        <v>2129</v>
      </c>
      <c r="N301" s="274">
        <v>0</v>
      </c>
    </row>
    <row r="302" spans="1:14" s="298" customFormat="1" x14ac:dyDescent="0.2">
      <c r="A302" s="273" t="s">
        <v>2244</v>
      </c>
      <c r="B302" s="273" t="s">
        <v>2245</v>
      </c>
      <c r="C302" s="273" t="s">
        <v>1541</v>
      </c>
      <c r="D302" s="273" t="s">
        <v>1542</v>
      </c>
      <c r="E302" s="321">
        <v>1122</v>
      </c>
      <c r="F302" s="291">
        <v>142</v>
      </c>
      <c r="G302" s="295">
        <v>919</v>
      </c>
      <c r="H302" s="94"/>
      <c r="I302" s="95" t="str">
        <f t="shared" si="15"/>
        <v/>
      </c>
      <c r="J302" s="322"/>
      <c r="K302" s="296">
        <v>61</v>
      </c>
      <c r="L302" s="96">
        <f t="shared" si="17"/>
        <v>5.4367201426024955E-2</v>
      </c>
      <c r="M302" s="297" t="s">
        <v>2118</v>
      </c>
      <c r="N302" s="274">
        <v>0</v>
      </c>
    </row>
    <row r="303" spans="1:14" s="298" customFormat="1" x14ac:dyDescent="0.2">
      <c r="A303" s="273" t="s">
        <v>2246</v>
      </c>
      <c r="B303" s="273" t="s">
        <v>2247</v>
      </c>
      <c r="C303" s="273" t="s">
        <v>1541</v>
      </c>
      <c r="D303" s="273" t="s">
        <v>1542</v>
      </c>
      <c r="E303" s="321">
        <v>1646</v>
      </c>
      <c r="F303" s="291">
        <v>279</v>
      </c>
      <c r="G303" s="295">
        <v>1356</v>
      </c>
      <c r="H303" s="94">
        <f t="shared" si="16"/>
        <v>0.82381530984204132</v>
      </c>
      <c r="I303" s="95" t="str">
        <f t="shared" si="15"/>
        <v>80.5% - 84.1%</v>
      </c>
      <c r="J303" s="322"/>
      <c r="K303" s="296">
        <v>11</v>
      </c>
      <c r="L303" s="96">
        <f t="shared" si="17"/>
        <v>6.6828675577156743E-3</v>
      </c>
      <c r="M303" s="297" t="s">
        <v>2248</v>
      </c>
      <c r="N303" s="274">
        <v>0</v>
      </c>
    </row>
    <row r="304" spans="1:14" s="298" customFormat="1" x14ac:dyDescent="0.2">
      <c r="A304" s="273" t="s">
        <v>2249</v>
      </c>
      <c r="B304" s="273" t="s">
        <v>2250</v>
      </c>
      <c r="C304" s="273" t="s">
        <v>1541</v>
      </c>
      <c r="D304" s="273" t="s">
        <v>1542</v>
      </c>
      <c r="E304" s="321">
        <v>1347</v>
      </c>
      <c r="F304" s="291">
        <v>159</v>
      </c>
      <c r="G304" s="295">
        <v>1184</v>
      </c>
      <c r="H304" s="94">
        <f t="shared" si="16"/>
        <v>0.87899034892353378</v>
      </c>
      <c r="I304" s="95" t="str">
        <f t="shared" si="15"/>
        <v>86.0% - 89.5%</v>
      </c>
      <c r="J304" s="322"/>
      <c r="K304" s="296">
        <v>4</v>
      </c>
      <c r="L304" s="96">
        <f t="shared" si="17"/>
        <v>2.9695619896065329E-3</v>
      </c>
      <c r="M304" s="297" t="s">
        <v>2149</v>
      </c>
      <c r="N304" s="274">
        <v>0</v>
      </c>
    </row>
    <row r="305" spans="1:14" s="298" customFormat="1" x14ac:dyDescent="0.2">
      <c r="A305" s="273" t="s">
        <v>2251</v>
      </c>
      <c r="B305" s="273" t="s">
        <v>2252</v>
      </c>
      <c r="C305" s="273" t="s">
        <v>1541</v>
      </c>
      <c r="D305" s="273" t="s">
        <v>1542</v>
      </c>
      <c r="E305" s="321">
        <v>1498</v>
      </c>
      <c r="F305" s="291">
        <v>245</v>
      </c>
      <c r="G305" s="295">
        <v>1240</v>
      </c>
      <c r="H305" s="94"/>
      <c r="I305" s="95" t="str">
        <f t="shared" si="15"/>
        <v/>
      </c>
      <c r="J305" s="322"/>
      <c r="K305" s="296">
        <v>13</v>
      </c>
      <c r="L305" s="96"/>
      <c r="M305" s="297" t="s">
        <v>2253</v>
      </c>
      <c r="N305" s="274">
        <v>1</v>
      </c>
    </row>
    <row r="306" spans="1:14" s="298" customFormat="1" x14ac:dyDescent="0.2">
      <c r="A306" s="273" t="s">
        <v>2254</v>
      </c>
      <c r="B306" s="273" t="s">
        <v>2255</v>
      </c>
      <c r="C306" s="273" t="s">
        <v>1541</v>
      </c>
      <c r="D306" s="273" t="s">
        <v>1542</v>
      </c>
      <c r="E306" s="321">
        <v>1158</v>
      </c>
      <c r="F306" s="291">
        <v>206</v>
      </c>
      <c r="G306" s="295">
        <v>914</v>
      </c>
      <c r="H306" s="94">
        <f t="shared" si="16"/>
        <v>0.78929188255613125</v>
      </c>
      <c r="I306" s="95" t="str">
        <f t="shared" si="15"/>
        <v>76.5% - 81.2%</v>
      </c>
      <c r="J306" s="322"/>
      <c r="K306" s="296">
        <v>38</v>
      </c>
      <c r="L306" s="96">
        <f t="shared" si="17"/>
        <v>3.281519861830743E-2</v>
      </c>
      <c r="M306" s="297" t="s">
        <v>2107</v>
      </c>
      <c r="N306" s="274">
        <v>0</v>
      </c>
    </row>
    <row r="307" spans="1:14" s="298" customFormat="1" x14ac:dyDescent="0.2">
      <c r="A307" s="273" t="s">
        <v>2256</v>
      </c>
      <c r="B307" s="273" t="s">
        <v>2257</v>
      </c>
      <c r="C307" s="273" t="s">
        <v>1541</v>
      </c>
      <c r="D307" s="273" t="s">
        <v>1542</v>
      </c>
      <c r="E307" s="321">
        <v>2139</v>
      </c>
      <c r="F307" s="291">
        <v>430</v>
      </c>
      <c r="G307" s="295">
        <v>1641</v>
      </c>
      <c r="H307" s="94">
        <f t="shared" si="16"/>
        <v>0.76718092566619911</v>
      </c>
      <c r="I307" s="95" t="str">
        <f t="shared" si="15"/>
        <v>74.9% - 78.5%</v>
      </c>
      <c r="J307" s="322"/>
      <c r="K307" s="296">
        <v>68</v>
      </c>
      <c r="L307" s="96">
        <f t="shared" si="17"/>
        <v>3.1790556334735855E-2</v>
      </c>
      <c r="M307" s="297" t="s">
        <v>2115</v>
      </c>
      <c r="N307" s="274">
        <v>0</v>
      </c>
    </row>
    <row r="308" spans="1:14" s="298" customFormat="1" x14ac:dyDescent="0.2">
      <c r="A308" s="273" t="s">
        <v>2258</v>
      </c>
      <c r="B308" s="273" t="s">
        <v>2259</v>
      </c>
      <c r="C308" s="273" t="s">
        <v>1543</v>
      </c>
      <c r="D308" s="273" t="s">
        <v>1544</v>
      </c>
      <c r="E308" s="321">
        <v>1793</v>
      </c>
      <c r="F308" s="291">
        <v>241</v>
      </c>
      <c r="G308" s="295">
        <v>1508</v>
      </c>
      <c r="H308" s="94">
        <f t="shared" si="16"/>
        <v>0.84104852203011715</v>
      </c>
      <c r="I308" s="95" t="str">
        <f t="shared" si="15"/>
        <v>82.3% - 85.7%</v>
      </c>
      <c r="J308" s="322"/>
      <c r="K308" s="296">
        <v>44</v>
      </c>
      <c r="L308" s="96">
        <f t="shared" si="17"/>
        <v>2.4539877300613498E-2</v>
      </c>
      <c r="M308" s="297" t="s">
        <v>2260</v>
      </c>
      <c r="N308" s="274">
        <v>0</v>
      </c>
    </row>
    <row r="309" spans="1:14" s="298" customFormat="1" x14ac:dyDescent="0.2">
      <c r="A309" s="273" t="s">
        <v>2261</v>
      </c>
      <c r="B309" s="273" t="s">
        <v>2262</v>
      </c>
      <c r="C309" s="273" t="s">
        <v>1543</v>
      </c>
      <c r="D309" s="273" t="s">
        <v>1544</v>
      </c>
      <c r="E309" s="321">
        <v>2150</v>
      </c>
      <c r="F309" s="291">
        <v>319</v>
      </c>
      <c r="G309" s="295">
        <v>1814</v>
      </c>
      <c r="H309" s="94">
        <f t="shared" si="16"/>
        <v>0.84372093023255812</v>
      </c>
      <c r="I309" s="95" t="str">
        <f t="shared" si="15"/>
        <v>82.8% - 85.8%</v>
      </c>
      <c r="J309" s="322"/>
      <c r="K309" s="296">
        <v>17</v>
      </c>
      <c r="L309" s="96">
        <f t="shared" si="17"/>
        <v>7.9069767441860457E-3</v>
      </c>
      <c r="M309" s="297" t="s">
        <v>2263</v>
      </c>
      <c r="N309" s="274">
        <v>0</v>
      </c>
    </row>
    <row r="310" spans="1:14" s="298" customFormat="1" x14ac:dyDescent="0.2">
      <c r="A310" s="273" t="s">
        <v>2264</v>
      </c>
      <c r="B310" s="273" t="s">
        <v>2265</v>
      </c>
      <c r="C310" s="273" t="s">
        <v>1543</v>
      </c>
      <c r="D310" s="273" t="s">
        <v>1544</v>
      </c>
      <c r="E310" s="321">
        <v>6572</v>
      </c>
      <c r="F310" s="291">
        <v>1063</v>
      </c>
      <c r="G310" s="295">
        <v>5403</v>
      </c>
      <c r="H310" s="94">
        <f t="shared" si="16"/>
        <v>0.82212416311625081</v>
      </c>
      <c r="I310" s="95" t="str">
        <f t="shared" si="15"/>
        <v>81.3% - 83.1%</v>
      </c>
      <c r="J310" s="322"/>
      <c r="K310" s="296">
        <v>106</v>
      </c>
      <c r="L310" s="96">
        <f t="shared" si="17"/>
        <v>1.6129032258064516E-2</v>
      </c>
      <c r="M310" s="297" t="s">
        <v>2266</v>
      </c>
      <c r="N310" s="274">
        <v>0</v>
      </c>
    </row>
    <row r="311" spans="1:14" s="298" customFormat="1" x14ac:dyDescent="0.2">
      <c r="A311" s="273" t="s">
        <v>2267</v>
      </c>
      <c r="B311" s="273" t="s">
        <v>2268</v>
      </c>
      <c r="C311" s="273" t="s">
        <v>1543</v>
      </c>
      <c r="D311" s="273" t="s">
        <v>1544</v>
      </c>
      <c r="E311" s="321">
        <v>1535</v>
      </c>
      <c r="F311" s="291">
        <v>322</v>
      </c>
      <c r="G311" s="295">
        <v>1212</v>
      </c>
      <c r="H311" s="94">
        <f t="shared" si="16"/>
        <v>0.78957654723127035</v>
      </c>
      <c r="I311" s="95" t="str">
        <f t="shared" si="15"/>
        <v>76.8% - 80.9%</v>
      </c>
      <c r="J311" s="322"/>
      <c r="K311" s="296">
        <v>1</v>
      </c>
      <c r="L311" s="96">
        <f t="shared" si="17"/>
        <v>6.5146579804560263E-4</v>
      </c>
      <c r="M311" s="297" t="s">
        <v>2269</v>
      </c>
      <c r="N311" s="274">
        <v>0</v>
      </c>
    </row>
    <row r="312" spans="1:14" s="298" customFormat="1" x14ac:dyDescent="0.2">
      <c r="A312" s="273" t="s">
        <v>2270</v>
      </c>
      <c r="B312" s="273" t="s">
        <v>2271</v>
      </c>
      <c r="C312" s="273" t="s">
        <v>1543</v>
      </c>
      <c r="D312" s="273" t="s">
        <v>1544</v>
      </c>
      <c r="E312" s="321">
        <v>410</v>
      </c>
      <c r="F312" s="291">
        <v>71</v>
      </c>
      <c r="G312" s="295">
        <v>331</v>
      </c>
      <c r="H312" s="94">
        <f t="shared" si="16"/>
        <v>0.80731707317073176</v>
      </c>
      <c r="I312" s="95" t="str">
        <f t="shared" si="15"/>
        <v>76.6% - 84.3%</v>
      </c>
      <c r="J312" s="322"/>
      <c r="K312" s="296">
        <v>8</v>
      </c>
      <c r="L312" s="96">
        <f t="shared" si="17"/>
        <v>1.9512195121951219E-2</v>
      </c>
      <c r="M312" s="297" t="s">
        <v>2272</v>
      </c>
      <c r="N312" s="274">
        <v>0</v>
      </c>
    </row>
    <row r="313" spans="1:14" s="298" customFormat="1" x14ac:dyDescent="0.2">
      <c r="A313" s="273" t="s">
        <v>2273</v>
      </c>
      <c r="B313" s="273" t="s">
        <v>2274</v>
      </c>
      <c r="C313" s="273" t="s">
        <v>1543</v>
      </c>
      <c r="D313" s="273" t="s">
        <v>1544</v>
      </c>
      <c r="E313" s="321">
        <v>5162</v>
      </c>
      <c r="F313" s="291">
        <v>1050</v>
      </c>
      <c r="G313" s="295">
        <v>4094</v>
      </c>
      <c r="H313" s="94">
        <f t="shared" si="16"/>
        <v>0.7931034482758621</v>
      </c>
      <c r="I313" s="95" t="str">
        <f t="shared" si="15"/>
        <v>78.2% - 80.4%</v>
      </c>
      <c r="J313" s="322"/>
      <c r="K313" s="296">
        <v>18</v>
      </c>
      <c r="L313" s="96">
        <f t="shared" si="17"/>
        <v>3.4870205346764819E-3</v>
      </c>
      <c r="M313" s="297" t="s">
        <v>2275</v>
      </c>
      <c r="N313" s="274">
        <v>0</v>
      </c>
    </row>
    <row r="314" spans="1:14" s="298" customFormat="1" x14ac:dyDescent="0.2">
      <c r="A314" s="273" t="s">
        <v>2276</v>
      </c>
      <c r="B314" s="273" t="s">
        <v>2277</v>
      </c>
      <c r="C314" s="273" t="s">
        <v>1543</v>
      </c>
      <c r="D314" s="273" t="s">
        <v>1544</v>
      </c>
      <c r="E314" s="321">
        <v>659</v>
      </c>
      <c r="F314" s="291">
        <v>127</v>
      </c>
      <c r="G314" s="295">
        <v>532</v>
      </c>
      <c r="H314" s="94">
        <f t="shared" si="16"/>
        <v>0.80728376327769347</v>
      </c>
      <c r="I314" s="95" t="str">
        <f t="shared" si="15"/>
        <v>77.5% - 83.6%</v>
      </c>
      <c r="J314" s="322"/>
      <c r="K314" s="296">
        <v>0</v>
      </c>
      <c r="L314" s="96">
        <f t="shared" si="17"/>
        <v>0</v>
      </c>
      <c r="M314" s="297" t="s">
        <v>2269</v>
      </c>
      <c r="N314" s="274">
        <v>0</v>
      </c>
    </row>
    <row r="315" spans="1:14" s="298" customFormat="1" x14ac:dyDescent="0.2">
      <c r="A315" s="273" t="s">
        <v>2278</v>
      </c>
      <c r="B315" s="273" t="s">
        <v>2279</v>
      </c>
      <c r="C315" s="273" t="s">
        <v>1543</v>
      </c>
      <c r="D315" s="273" t="s">
        <v>1544</v>
      </c>
      <c r="E315" s="321">
        <v>907</v>
      </c>
      <c r="F315" s="291">
        <v>190</v>
      </c>
      <c r="G315" s="295">
        <v>703</v>
      </c>
      <c r="H315" s="94"/>
      <c r="I315" s="95" t="str">
        <f t="shared" si="15"/>
        <v/>
      </c>
      <c r="J315" s="322"/>
      <c r="K315" s="296">
        <v>14</v>
      </c>
      <c r="L315" s="96"/>
      <c r="M315" s="297" t="s">
        <v>2280</v>
      </c>
      <c r="N315" s="274">
        <v>1</v>
      </c>
    </row>
    <row r="316" spans="1:14" s="298" customFormat="1" x14ac:dyDescent="0.2">
      <c r="A316" s="273" t="s">
        <v>2281</v>
      </c>
      <c r="B316" s="273" t="s">
        <v>2282</v>
      </c>
      <c r="C316" s="273" t="s">
        <v>1543</v>
      </c>
      <c r="D316" s="273" t="s">
        <v>1544</v>
      </c>
      <c r="E316" s="321">
        <v>516</v>
      </c>
      <c r="F316" s="291">
        <v>99</v>
      </c>
      <c r="G316" s="295">
        <v>415</v>
      </c>
      <c r="H316" s="94"/>
      <c r="I316" s="95" t="str">
        <f t="shared" si="15"/>
        <v/>
      </c>
      <c r="J316" s="322"/>
      <c r="K316" s="296">
        <v>2</v>
      </c>
      <c r="L316" s="96"/>
      <c r="M316" s="297" t="s">
        <v>2272</v>
      </c>
      <c r="N316" s="274">
        <v>1</v>
      </c>
    </row>
    <row r="317" spans="1:14" s="298" customFormat="1" x14ac:dyDescent="0.2">
      <c r="A317" s="273" t="s">
        <v>2283</v>
      </c>
      <c r="B317" s="273" t="s">
        <v>2284</v>
      </c>
      <c r="C317" s="273" t="s">
        <v>1543</v>
      </c>
      <c r="D317" s="273" t="s">
        <v>1544</v>
      </c>
      <c r="E317" s="321">
        <v>1401</v>
      </c>
      <c r="F317" s="291">
        <v>296</v>
      </c>
      <c r="G317" s="295">
        <v>1079</v>
      </c>
      <c r="H317" s="94">
        <f t="shared" si="16"/>
        <v>0.77016416845110636</v>
      </c>
      <c r="I317" s="95" t="str">
        <f t="shared" si="15"/>
        <v>74.7% - 79.1%</v>
      </c>
      <c r="J317" s="322"/>
      <c r="K317" s="296">
        <v>26</v>
      </c>
      <c r="L317" s="96">
        <f t="shared" si="17"/>
        <v>1.8558172733761598E-2</v>
      </c>
      <c r="M317" s="297" t="s">
        <v>2280</v>
      </c>
      <c r="N317" s="274">
        <v>0</v>
      </c>
    </row>
    <row r="318" spans="1:14" s="298" customFormat="1" x14ac:dyDescent="0.2">
      <c r="A318" s="273" t="s">
        <v>2285</v>
      </c>
      <c r="B318" s="273" t="s">
        <v>2286</v>
      </c>
      <c r="C318" s="273" t="s">
        <v>1543</v>
      </c>
      <c r="D318" s="273" t="s">
        <v>1544</v>
      </c>
      <c r="E318" s="321">
        <v>720</v>
      </c>
      <c r="F318" s="291">
        <v>194</v>
      </c>
      <c r="G318" s="295">
        <v>525</v>
      </c>
      <c r="H318" s="94">
        <f t="shared" si="16"/>
        <v>0.72916666666666663</v>
      </c>
      <c r="I318" s="95" t="str">
        <f t="shared" si="15"/>
        <v>69.6% - 76.0%</v>
      </c>
      <c r="J318" s="322"/>
      <c r="K318" s="296">
        <v>1</v>
      </c>
      <c r="L318" s="96">
        <f t="shared" si="17"/>
        <v>1.3888888888888889E-3</v>
      </c>
      <c r="M318" s="297" t="s">
        <v>2269</v>
      </c>
      <c r="N318" s="274">
        <v>0</v>
      </c>
    </row>
    <row r="319" spans="1:14" s="298" customFormat="1" x14ac:dyDescent="0.2">
      <c r="A319" s="273" t="s">
        <v>2287</v>
      </c>
      <c r="B319" s="273" t="s">
        <v>2288</v>
      </c>
      <c r="C319" s="273" t="s">
        <v>1543</v>
      </c>
      <c r="D319" s="273" t="s">
        <v>1544</v>
      </c>
      <c r="E319" s="321">
        <v>1833</v>
      </c>
      <c r="F319" s="291">
        <v>512</v>
      </c>
      <c r="G319" s="295">
        <v>1321</v>
      </c>
      <c r="H319" s="94">
        <f t="shared" si="16"/>
        <v>0.72067648663393347</v>
      </c>
      <c r="I319" s="95" t="str">
        <f t="shared" si="15"/>
        <v>70.0% - 74.1%</v>
      </c>
      <c r="J319" s="322"/>
      <c r="K319" s="296">
        <v>0</v>
      </c>
      <c r="L319" s="96">
        <f t="shared" si="17"/>
        <v>0</v>
      </c>
      <c r="M319" s="297" t="s">
        <v>2269</v>
      </c>
      <c r="N319" s="274">
        <v>0</v>
      </c>
    </row>
    <row r="320" spans="1:14" s="298" customFormat="1" x14ac:dyDescent="0.2">
      <c r="A320" s="273" t="s">
        <v>2289</v>
      </c>
      <c r="B320" s="273" t="s">
        <v>2290</v>
      </c>
      <c r="C320" s="273" t="s">
        <v>1543</v>
      </c>
      <c r="D320" s="273" t="s">
        <v>1544</v>
      </c>
      <c r="E320" s="321">
        <v>21</v>
      </c>
      <c r="F320" s="291">
        <v>0</v>
      </c>
      <c r="G320" s="295">
        <v>21</v>
      </c>
      <c r="H320" s="94">
        <f t="shared" si="16"/>
        <v>1</v>
      </c>
      <c r="I320" s="95" t="str">
        <f t="shared" si="15"/>
        <v>84.5% - 100.0%</v>
      </c>
      <c r="J320" s="322"/>
      <c r="K320" s="296">
        <v>0</v>
      </c>
      <c r="L320" s="96">
        <f t="shared" si="17"/>
        <v>0</v>
      </c>
      <c r="M320" s="297" t="s">
        <v>2291</v>
      </c>
      <c r="N320" s="274">
        <v>0</v>
      </c>
    </row>
    <row r="321" spans="1:14" s="298" customFormat="1" x14ac:dyDescent="0.2">
      <c r="A321" s="273" t="s">
        <v>2292</v>
      </c>
      <c r="B321" s="273" t="s">
        <v>2293</v>
      </c>
      <c r="C321" s="273" t="s">
        <v>1543</v>
      </c>
      <c r="D321" s="273" t="s">
        <v>1544</v>
      </c>
      <c r="E321" s="321">
        <v>1076</v>
      </c>
      <c r="F321" s="291">
        <v>162</v>
      </c>
      <c r="G321" s="295">
        <v>901</v>
      </c>
      <c r="H321" s="94">
        <f t="shared" si="16"/>
        <v>0.83736059479553904</v>
      </c>
      <c r="I321" s="95" t="str">
        <f t="shared" si="15"/>
        <v>81.4% - 85.8%</v>
      </c>
      <c r="J321" s="322"/>
      <c r="K321" s="296">
        <v>13</v>
      </c>
      <c r="L321" s="96">
        <f t="shared" si="17"/>
        <v>1.2081784386617101E-2</v>
      </c>
      <c r="M321" s="297" t="s">
        <v>2294</v>
      </c>
      <c r="N321" s="274">
        <v>0</v>
      </c>
    </row>
    <row r="322" spans="1:14" s="298" customFormat="1" x14ac:dyDescent="0.2">
      <c r="A322" s="273" t="s">
        <v>2295</v>
      </c>
      <c r="B322" s="273" t="s">
        <v>2296</v>
      </c>
      <c r="C322" s="273" t="s">
        <v>1543</v>
      </c>
      <c r="D322" s="273" t="s">
        <v>1544</v>
      </c>
      <c r="E322" s="321">
        <v>782</v>
      </c>
      <c r="F322" s="291">
        <v>161</v>
      </c>
      <c r="G322" s="295">
        <v>600</v>
      </c>
      <c r="H322" s="94">
        <f t="shared" si="16"/>
        <v>0.76726342710997442</v>
      </c>
      <c r="I322" s="95" t="str">
        <f t="shared" si="15"/>
        <v>73.6% - 79.6%</v>
      </c>
      <c r="J322" s="322"/>
      <c r="K322" s="296">
        <v>21</v>
      </c>
      <c r="L322" s="96">
        <f t="shared" si="17"/>
        <v>2.6854219948849106E-2</v>
      </c>
      <c r="M322" s="297" t="s">
        <v>2280</v>
      </c>
      <c r="N322" s="274">
        <v>0</v>
      </c>
    </row>
    <row r="323" spans="1:14" s="298" customFormat="1" x14ac:dyDescent="0.2">
      <c r="A323" s="273" t="s">
        <v>2297</v>
      </c>
      <c r="B323" s="273" t="s">
        <v>2298</v>
      </c>
      <c r="C323" s="273" t="s">
        <v>1543</v>
      </c>
      <c r="D323" s="273" t="s">
        <v>1544</v>
      </c>
      <c r="E323" s="321">
        <v>891</v>
      </c>
      <c r="F323" s="291">
        <v>156</v>
      </c>
      <c r="G323" s="295">
        <v>709</v>
      </c>
      <c r="H323" s="94">
        <f t="shared" si="16"/>
        <v>0.79573512906846244</v>
      </c>
      <c r="I323" s="95" t="str">
        <f t="shared" si="15"/>
        <v>76.8% - 82.1%</v>
      </c>
      <c r="J323" s="322"/>
      <c r="K323" s="296">
        <v>26</v>
      </c>
      <c r="L323" s="96">
        <f t="shared" si="17"/>
        <v>2.9180695847362513E-2</v>
      </c>
      <c r="M323" s="297" t="s">
        <v>2280</v>
      </c>
      <c r="N323" s="274">
        <v>0</v>
      </c>
    </row>
    <row r="324" spans="1:14" s="298" customFormat="1" x14ac:dyDescent="0.2">
      <c r="A324" s="273" t="s">
        <v>2299</v>
      </c>
      <c r="B324" s="273" t="s">
        <v>2300</v>
      </c>
      <c r="C324" s="273" t="s">
        <v>1543</v>
      </c>
      <c r="D324" s="273" t="s">
        <v>1544</v>
      </c>
      <c r="E324" s="321">
        <v>636</v>
      </c>
      <c r="F324" s="291">
        <v>112</v>
      </c>
      <c r="G324" s="295">
        <v>518</v>
      </c>
      <c r="H324" s="94">
        <f t="shared" si="16"/>
        <v>0.81446540880503149</v>
      </c>
      <c r="I324" s="95" t="str">
        <f t="shared" si="15"/>
        <v>78.2% - 84.3%</v>
      </c>
      <c r="J324" s="322"/>
      <c r="K324" s="296">
        <v>6</v>
      </c>
      <c r="L324" s="96">
        <f t="shared" si="17"/>
        <v>9.433962264150943E-3</v>
      </c>
      <c r="M324" s="297" t="s">
        <v>2272</v>
      </c>
      <c r="N324" s="274">
        <v>0</v>
      </c>
    </row>
    <row r="325" spans="1:14" s="298" customFormat="1" x14ac:dyDescent="0.2">
      <c r="A325" s="273" t="s">
        <v>2301</v>
      </c>
      <c r="B325" s="273" t="s">
        <v>2302</v>
      </c>
      <c r="C325" s="273" t="s">
        <v>1543</v>
      </c>
      <c r="D325" s="273" t="s">
        <v>1544</v>
      </c>
      <c r="E325" s="321">
        <v>2214</v>
      </c>
      <c r="F325" s="291">
        <v>369</v>
      </c>
      <c r="G325" s="295">
        <v>1810</v>
      </c>
      <c r="H325" s="94">
        <f t="shared" si="16"/>
        <v>0.81752484191508579</v>
      </c>
      <c r="I325" s="95" t="str">
        <f t="shared" si="15"/>
        <v>80.1% - 83.3%</v>
      </c>
      <c r="J325" s="322"/>
      <c r="K325" s="296">
        <v>35</v>
      </c>
      <c r="L325" s="96">
        <f t="shared" si="17"/>
        <v>1.5808491418247517E-2</v>
      </c>
      <c r="M325" s="297" t="s">
        <v>2303</v>
      </c>
      <c r="N325" s="274">
        <v>0</v>
      </c>
    </row>
    <row r="326" spans="1:14" s="298" customFormat="1" x14ac:dyDescent="0.2">
      <c r="A326" s="273" t="s">
        <v>2304</v>
      </c>
      <c r="B326" s="273" t="s">
        <v>2305</v>
      </c>
      <c r="C326" s="273" t="s">
        <v>1543</v>
      </c>
      <c r="D326" s="273" t="s">
        <v>1544</v>
      </c>
      <c r="E326" s="321">
        <v>2904</v>
      </c>
      <c r="F326" s="291">
        <v>810</v>
      </c>
      <c r="G326" s="295">
        <v>2048</v>
      </c>
      <c r="H326" s="94">
        <f t="shared" si="16"/>
        <v>0.70523415977961434</v>
      </c>
      <c r="I326" s="95" t="str">
        <f t="shared" si="15"/>
        <v>68.8% - 72.2%</v>
      </c>
      <c r="J326" s="322"/>
      <c r="K326" s="296">
        <v>46</v>
      </c>
      <c r="L326" s="96">
        <f t="shared" si="17"/>
        <v>1.5840220385674932E-2</v>
      </c>
      <c r="M326" s="297" t="s">
        <v>2306</v>
      </c>
      <c r="N326" s="274">
        <v>0</v>
      </c>
    </row>
    <row r="327" spans="1:14" s="298" customFormat="1" x14ac:dyDescent="0.2">
      <c r="A327" s="273" t="s">
        <v>2307</v>
      </c>
      <c r="B327" s="273" t="s">
        <v>2308</v>
      </c>
      <c r="C327" s="273" t="s">
        <v>1543</v>
      </c>
      <c r="D327" s="273" t="s">
        <v>1544</v>
      </c>
      <c r="E327" s="321">
        <v>1775</v>
      </c>
      <c r="F327" s="291">
        <v>384</v>
      </c>
      <c r="G327" s="295">
        <v>1381</v>
      </c>
      <c r="H327" s="94">
        <f t="shared" si="16"/>
        <v>0.77802816901408456</v>
      </c>
      <c r="I327" s="95" t="str">
        <f t="shared" si="15"/>
        <v>75.8% - 79.7%</v>
      </c>
      <c r="J327" s="322"/>
      <c r="K327" s="296">
        <v>10</v>
      </c>
      <c r="L327" s="96">
        <f t="shared" si="17"/>
        <v>5.6338028169014088E-3</v>
      </c>
      <c r="M327" s="297" t="s">
        <v>2309</v>
      </c>
      <c r="N327" s="274">
        <v>0</v>
      </c>
    </row>
    <row r="328" spans="1:14" s="298" customFormat="1" x14ac:dyDescent="0.2">
      <c r="A328" s="273" t="s">
        <v>2310</v>
      </c>
      <c r="B328" s="273" t="s">
        <v>2311</v>
      </c>
      <c r="C328" s="273" t="s">
        <v>1543</v>
      </c>
      <c r="D328" s="273" t="s">
        <v>1544</v>
      </c>
      <c r="E328" s="321">
        <v>281</v>
      </c>
      <c r="F328" s="291">
        <v>58</v>
      </c>
      <c r="G328" s="295">
        <v>219</v>
      </c>
      <c r="H328" s="94"/>
      <c r="I328" s="95" t="str">
        <f t="shared" si="15"/>
        <v/>
      </c>
      <c r="J328" s="322"/>
      <c r="K328" s="296">
        <v>4</v>
      </c>
      <c r="L328" s="96"/>
      <c r="M328" s="297" t="s">
        <v>2272</v>
      </c>
      <c r="N328" s="274">
        <v>1</v>
      </c>
    </row>
    <row r="329" spans="1:14" s="298" customFormat="1" x14ac:dyDescent="0.2">
      <c r="A329" s="273" t="s">
        <v>2312</v>
      </c>
      <c r="B329" s="273" t="s">
        <v>2313</v>
      </c>
      <c r="C329" s="273" t="s">
        <v>1543</v>
      </c>
      <c r="D329" s="273" t="s">
        <v>1544</v>
      </c>
      <c r="E329" s="321">
        <v>1260</v>
      </c>
      <c r="F329" s="291">
        <v>281</v>
      </c>
      <c r="G329" s="295">
        <v>969</v>
      </c>
      <c r="H329" s="94">
        <f t="shared" si="16"/>
        <v>0.76904761904761909</v>
      </c>
      <c r="I329" s="95" t="str">
        <f t="shared" si="15"/>
        <v>74.5% - 79.1%</v>
      </c>
      <c r="J329" s="322"/>
      <c r="K329" s="296">
        <v>10</v>
      </c>
      <c r="L329" s="96">
        <f t="shared" si="17"/>
        <v>7.9365079365079361E-3</v>
      </c>
      <c r="M329" s="297" t="s">
        <v>2294</v>
      </c>
      <c r="N329" s="274">
        <v>0</v>
      </c>
    </row>
    <row r="330" spans="1:14" s="298" customFormat="1" x14ac:dyDescent="0.2">
      <c r="A330" s="273" t="s">
        <v>2314</v>
      </c>
      <c r="B330" s="273" t="s">
        <v>2315</v>
      </c>
      <c r="C330" s="273" t="s">
        <v>1543</v>
      </c>
      <c r="D330" s="273" t="s">
        <v>1544</v>
      </c>
      <c r="E330" s="321">
        <v>2695</v>
      </c>
      <c r="F330" s="291">
        <v>561</v>
      </c>
      <c r="G330" s="295">
        <v>2079</v>
      </c>
      <c r="H330" s="94">
        <f t="shared" si="16"/>
        <v>0.77142857142857146</v>
      </c>
      <c r="I330" s="95" t="str">
        <f t="shared" si="15"/>
        <v>75.5% - 78.7%</v>
      </c>
      <c r="J330" s="322"/>
      <c r="K330" s="296">
        <v>55</v>
      </c>
      <c r="L330" s="96">
        <f t="shared" si="17"/>
        <v>2.0408163265306121E-2</v>
      </c>
      <c r="M330" s="297" t="s">
        <v>2316</v>
      </c>
      <c r="N330" s="274">
        <v>0</v>
      </c>
    </row>
    <row r="331" spans="1:14" s="298" customFormat="1" x14ac:dyDescent="0.2">
      <c r="A331" s="273" t="s">
        <v>2317</v>
      </c>
      <c r="B331" s="273" t="s">
        <v>2318</v>
      </c>
      <c r="C331" s="273" t="s">
        <v>1543</v>
      </c>
      <c r="D331" s="273" t="s">
        <v>1544</v>
      </c>
      <c r="E331" s="321">
        <v>687</v>
      </c>
      <c r="F331" s="291">
        <v>114</v>
      </c>
      <c r="G331" s="295">
        <v>558</v>
      </c>
      <c r="H331" s="94">
        <f t="shared" si="16"/>
        <v>0.81222707423580787</v>
      </c>
      <c r="I331" s="95" t="str">
        <f t="shared" si="15"/>
        <v>78.1% - 84.0%</v>
      </c>
      <c r="J331" s="322"/>
      <c r="K331" s="296">
        <v>15</v>
      </c>
      <c r="L331" s="96">
        <f t="shared" si="17"/>
        <v>2.1834061135371178E-2</v>
      </c>
      <c r="M331" s="297" t="s">
        <v>2280</v>
      </c>
      <c r="N331" s="274">
        <v>0</v>
      </c>
    </row>
    <row r="332" spans="1:14" s="298" customFormat="1" x14ac:dyDescent="0.2">
      <c r="A332" s="273" t="s">
        <v>2319</v>
      </c>
      <c r="B332" s="273" t="s">
        <v>2320</v>
      </c>
      <c r="C332" s="273" t="s">
        <v>1543</v>
      </c>
      <c r="D332" s="273" t="s">
        <v>1544</v>
      </c>
      <c r="E332" s="321">
        <v>1628</v>
      </c>
      <c r="F332" s="291">
        <v>317</v>
      </c>
      <c r="G332" s="295">
        <v>1302</v>
      </c>
      <c r="H332" s="94">
        <f t="shared" si="16"/>
        <v>0.79975429975429979</v>
      </c>
      <c r="I332" s="95" t="str">
        <f t="shared" si="15"/>
        <v>78.0% - 81.8%</v>
      </c>
      <c r="J332" s="322"/>
      <c r="K332" s="296">
        <v>9</v>
      </c>
      <c r="L332" s="96">
        <f t="shared" si="17"/>
        <v>5.528255528255528E-3</v>
      </c>
      <c r="M332" s="297" t="s">
        <v>2294</v>
      </c>
      <c r="N332" s="274">
        <v>0</v>
      </c>
    </row>
    <row r="333" spans="1:14" s="298" customFormat="1" x14ac:dyDescent="0.2">
      <c r="A333" s="273" t="s">
        <v>2321</v>
      </c>
      <c r="B333" s="273" t="s">
        <v>2322</v>
      </c>
      <c r="C333" s="273" t="s">
        <v>1543</v>
      </c>
      <c r="D333" s="273" t="s">
        <v>1544</v>
      </c>
      <c r="E333" s="321">
        <v>1006</v>
      </c>
      <c r="F333" s="291">
        <v>189</v>
      </c>
      <c r="G333" s="295">
        <v>816</v>
      </c>
      <c r="H333" s="94">
        <f t="shared" si="16"/>
        <v>0.81113320079522866</v>
      </c>
      <c r="I333" s="95" t="str">
        <f t="shared" si="15"/>
        <v>78.6% - 83.4%</v>
      </c>
      <c r="J333" s="322"/>
      <c r="K333" s="296">
        <v>1</v>
      </c>
      <c r="L333" s="96">
        <f t="shared" si="17"/>
        <v>9.9403578528827028E-4</v>
      </c>
      <c r="M333" s="297" t="s">
        <v>2269</v>
      </c>
      <c r="N333" s="274">
        <v>0</v>
      </c>
    </row>
    <row r="334" spans="1:14" s="298" customFormat="1" x14ac:dyDescent="0.2">
      <c r="A334" s="273" t="s">
        <v>2323</v>
      </c>
      <c r="B334" s="273" t="s">
        <v>2324</v>
      </c>
      <c r="C334" s="273" t="s">
        <v>1543</v>
      </c>
      <c r="D334" s="273" t="s">
        <v>1544</v>
      </c>
      <c r="E334" s="321">
        <v>2825</v>
      </c>
      <c r="F334" s="291">
        <v>658</v>
      </c>
      <c r="G334" s="295">
        <v>2156</v>
      </c>
      <c r="H334" s="94">
        <f t="shared" si="16"/>
        <v>0.76318584070796458</v>
      </c>
      <c r="I334" s="95" t="str">
        <f t="shared" si="15"/>
        <v>74.7% - 77.8%</v>
      </c>
      <c r="J334" s="322"/>
      <c r="K334" s="296">
        <v>11</v>
      </c>
      <c r="L334" s="96">
        <f t="shared" si="17"/>
        <v>3.8938053097345134E-3</v>
      </c>
      <c r="M334" s="297" t="s">
        <v>2325</v>
      </c>
      <c r="N334" s="274">
        <v>0</v>
      </c>
    </row>
    <row r="335" spans="1:14" s="298" customFormat="1" x14ac:dyDescent="0.2">
      <c r="A335" s="273" t="s">
        <v>2326</v>
      </c>
      <c r="B335" s="273" t="s">
        <v>2327</v>
      </c>
      <c r="C335" s="273" t="s">
        <v>1543</v>
      </c>
      <c r="D335" s="273" t="s">
        <v>1544</v>
      </c>
      <c r="E335" s="321">
        <v>1248</v>
      </c>
      <c r="F335" s="291">
        <v>224</v>
      </c>
      <c r="G335" s="295">
        <v>1022</v>
      </c>
      <c r="H335" s="94">
        <f t="shared" si="16"/>
        <v>0.81891025641025639</v>
      </c>
      <c r="I335" s="95" t="str">
        <f t="shared" si="15"/>
        <v>79.7% - 83.9%</v>
      </c>
      <c r="J335" s="322"/>
      <c r="K335" s="296">
        <v>2</v>
      </c>
      <c r="L335" s="96">
        <f t="shared" si="17"/>
        <v>1.6025641025641025E-3</v>
      </c>
      <c r="M335" s="297" t="s">
        <v>2294</v>
      </c>
      <c r="N335" s="274">
        <v>0</v>
      </c>
    </row>
    <row r="336" spans="1:14" s="298" customFormat="1" x14ac:dyDescent="0.2">
      <c r="A336" s="273" t="s">
        <v>2328</v>
      </c>
      <c r="B336" s="273" t="s">
        <v>2329</v>
      </c>
      <c r="C336" s="273" t="s">
        <v>1543</v>
      </c>
      <c r="D336" s="273" t="s">
        <v>1544</v>
      </c>
      <c r="E336" s="321">
        <v>882</v>
      </c>
      <c r="F336" s="291">
        <v>173</v>
      </c>
      <c r="G336" s="295">
        <v>697</v>
      </c>
      <c r="H336" s="94"/>
      <c r="I336" s="95" t="str">
        <f t="shared" si="15"/>
        <v/>
      </c>
      <c r="J336" s="322"/>
      <c r="K336" s="296">
        <v>12</v>
      </c>
      <c r="L336" s="96"/>
      <c r="M336" s="297" t="s">
        <v>2280</v>
      </c>
      <c r="N336" s="274">
        <v>1</v>
      </c>
    </row>
    <row r="337" spans="1:14" s="298" customFormat="1" x14ac:dyDescent="0.2">
      <c r="A337" s="273" t="s">
        <v>2330</v>
      </c>
      <c r="B337" s="273" t="s">
        <v>2331</v>
      </c>
      <c r="C337" s="273" t="s">
        <v>1543</v>
      </c>
      <c r="D337" s="273" t="s">
        <v>1544</v>
      </c>
      <c r="E337" s="321">
        <v>701</v>
      </c>
      <c r="F337" s="291">
        <v>132</v>
      </c>
      <c r="G337" s="295">
        <v>569</v>
      </c>
      <c r="H337" s="94"/>
      <c r="I337" s="95" t="str">
        <f t="shared" si="15"/>
        <v/>
      </c>
      <c r="J337" s="322"/>
      <c r="K337" s="296">
        <v>0</v>
      </c>
      <c r="L337" s="96"/>
      <c r="M337" s="297" t="s">
        <v>2269</v>
      </c>
      <c r="N337" s="274">
        <v>1</v>
      </c>
    </row>
    <row r="338" spans="1:14" s="298" customFormat="1" x14ac:dyDescent="0.2">
      <c r="A338" s="273" t="s">
        <v>2332</v>
      </c>
      <c r="B338" s="273" t="s">
        <v>2333</v>
      </c>
      <c r="C338" s="273" t="s">
        <v>1543</v>
      </c>
      <c r="D338" s="273" t="s">
        <v>1544</v>
      </c>
      <c r="E338" s="321">
        <v>1113</v>
      </c>
      <c r="F338" s="291">
        <v>299</v>
      </c>
      <c r="G338" s="295">
        <v>779</v>
      </c>
      <c r="H338" s="94"/>
      <c r="I338" s="95" t="str">
        <f t="shared" si="15"/>
        <v/>
      </c>
      <c r="J338" s="322"/>
      <c r="K338" s="296">
        <v>35</v>
      </c>
      <c r="L338" s="96"/>
      <c r="M338" s="297" t="s">
        <v>2334</v>
      </c>
      <c r="N338" s="274">
        <v>1</v>
      </c>
    </row>
    <row r="339" spans="1:14" s="298" customFormat="1" x14ac:dyDescent="0.2">
      <c r="A339" s="273" t="s">
        <v>2335</v>
      </c>
      <c r="B339" s="273" t="s">
        <v>2336</v>
      </c>
      <c r="C339" s="273" t="s">
        <v>1543</v>
      </c>
      <c r="D339" s="273" t="s">
        <v>1544</v>
      </c>
      <c r="E339" s="321">
        <v>569</v>
      </c>
      <c r="F339" s="291">
        <v>113</v>
      </c>
      <c r="G339" s="295">
        <v>429</v>
      </c>
      <c r="H339" s="94">
        <f t="shared" si="16"/>
        <v>0.75395430579964851</v>
      </c>
      <c r="I339" s="95" t="str">
        <f t="shared" ref="I339:I344" si="18">IF(ISNUMBER(H339),TEXT(((2*G339)+(1.96^2)-(1.96*((1.96^2)+(4*G339*(100%-H339)))^0.5))/(2*(E339+(1.96^2))),"0.0%")&amp;" - "&amp;TEXT(((2*G339)+(1.96^2)+(1.96*((1.96^2)+(4*G339*(100%-H339)))^0.5))/(2*(E339+(1.96^2))),"0.0%"),"")</f>
        <v>71.7% - 78.8%</v>
      </c>
      <c r="J339" s="322"/>
      <c r="K339" s="296">
        <v>27</v>
      </c>
      <c r="L339" s="96">
        <f t="shared" si="17"/>
        <v>4.7451669595782071E-2</v>
      </c>
      <c r="M339" s="297" t="s">
        <v>2280</v>
      </c>
      <c r="N339" s="274">
        <v>0</v>
      </c>
    </row>
    <row r="340" spans="1:14" s="298" customFormat="1" x14ac:dyDescent="0.2">
      <c r="A340" s="273" t="s">
        <v>2337</v>
      </c>
      <c r="B340" s="273" t="s">
        <v>2338</v>
      </c>
      <c r="C340" s="273" t="s">
        <v>1543</v>
      </c>
      <c r="D340" s="273" t="s">
        <v>1544</v>
      </c>
      <c r="E340" s="321">
        <v>437</v>
      </c>
      <c r="F340" s="291">
        <v>54</v>
      </c>
      <c r="G340" s="295">
        <v>372</v>
      </c>
      <c r="H340" s="94">
        <f t="shared" ref="H340:H344" si="19">G340/E340</f>
        <v>0.85125858123569798</v>
      </c>
      <c r="I340" s="95" t="str">
        <f t="shared" si="18"/>
        <v>81.5% - 88.2%</v>
      </c>
      <c r="J340" s="322"/>
      <c r="K340" s="296">
        <v>11</v>
      </c>
      <c r="L340" s="96">
        <f t="shared" ref="L340:L344" si="20">K340/E340</f>
        <v>2.5171624713958809E-2</v>
      </c>
      <c r="M340" s="297" t="s">
        <v>2280</v>
      </c>
      <c r="N340" s="274">
        <v>0</v>
      </c>
    </row>
    <row r="341" spans="1:14" s="298" customFormat="1" x14ac:dyDescent="0.2">
      <c r="A341" s="273" t="s">
        <v>2339</v>
      </c>
      <c r="B341" s="273" t="s">
        <v>2340</v>
      </c>
      <c r="C341" s="273" t="s">
        <v>1543</v>
      </c>
      <c r="D341" s="273" t="s">
        <v>1544</v>
      </c>
      <c r="E341" s="321">
        <v>752</v>
      </c>
      <c r="F341" s="291">
        <v>130</v>
      </c>
      <c r="G341" s="295">
        <v>608</v>
      </c>
      <c r="H341" s="94">
        <f t="shared" si="19"/>
        <v>0.80851063829787229</v>
      </c>
      <c r="I341" s="95" t="str">
        <f t="shared" si="18"/>
        <v>77.9% - 83.5%</v>
      </c>
      <c r="J341" s="322"/>
      <c r="K341" s="296">
        <v>14</v>
      </c>
      <c r="L341" s="96">
        <f t="shared" si="20"/>
        <v>1.8617021276595744E-2</v>
      </c>
      <c r="M341" s="297" t="s">
        <v>2272</v>
      </c>
      <c r="N341" s="274">
        <v>0</v>
      </c>
    </row>
    <row r="342" spans="1:14" s="298" customFormat="1" x14ac:dyDescent="0.2">
      <c r="A342" s="273" t="s">
        <v>2341</v>
      </c>
      <c r="B342" s="273" t="s">
        <v>2342</v>
      </c>
      <c r="C342" s="273" t="s">
        <v>1543</v>
      </c>
      <c r="D342" s="273" t="s">
        <v>1544</v>
      </c>
      <c r="E342" s="321">
        <v>233</v>
      </c>
      <c r="F342" s="291">
        <v>29</v>
      </c>
      <c r="G342" s="295">
        <v>204</v>
      </c>
      <c r="H342" s="94"/>
      <c r="I342" s="95" t="str">
        <f t="shared" si="18"/>
        <v/>
      </c>
      <c r="J342" s="322"/>
      <c r="K342" s="296">
        <v>0</v>
      </c>
      <c r="L342" s="96"/>
      <c r="M342" s="297" t="s">
        <v>2294</v>
      </c>
      <c r="N342" s="274">
        <v>1</v>
      </c>
    </row>
    <row r="343" spans="1:14" s="298" customFormat="1" x14ac:dyDescent="0.2">
      <c r="A343" s="273" t="s">
        <v>2343</v>
      </c>
      <c r="B343" s="273" t="s">
        <v>2344</v>
      </c>
      <c r="C343" s="273" t="s">
        <v>1543</v>
      </c>
      <c r="D343" s="273" t="s">
        <v>1544</v>
      </c>
      <c r="E343" s="321">
        <v>668</v>
      </c>
      <c r="F343" s="291">
        <v>167</v>
      </c>
      <c r="G343" s="295">
        <v>487</v>
      </c>
      <c r="H343" s="94">
        <f t="shared" si="19"/>
        <v>0.72904191616766467</v>
      </c>
      <c r="I343" s="95" t="str">
        <f t="shared" si="18"/>
        <v>69.4% - 76.1%</v>
      </c>
      <c r="J343" s="322"/>
      <c r="K343" s="296">
        <v>14</v>
      </c>
      <c r="L343" s="96">
        <f t="shared" si="20"/>
        <v>2.0958083832335328E-2</v>
      </c>
      <c r="M343" s="297" t="s">
        <v>2272</v>
      </c>
      <c r="N343" s="274">
        <v>0</v>
      </c>
    </row>
    <row r="344" spans="1:14" s="298" customFormat="1" x14ac:dyDescent="0.2">
      <c r="A344" s="299" t="s">
        <v>2345</v>
      </c>
      <c r="B344" s="299" t="s">
        <v>2346</v>
      </c>
      <c r="C344" s="299" t="s">
        <v>1543</v>
      </c>
      <c r="D344" s="299" t="s">
        <v>1544</v>
      </c>
      <c r="E344" s="323">
        <v>5040</v>
      </c>
      <c r="F344" s="300">
        <v>952</v>
      </c>
      <c r="G344" s="301">
        <v>4036</v>
      </c>
      <c r="H344" s="98">
        <f t="shared" si="19"/>
        <v>0.80079365079365084</v>
      </c>
      <c r="I344" s="271" t="str">
        <f t="shared" si="18"/>
        <v>79.0% - 81.2%</v>
      </c>
      <c r="J344" s="324"/>
      <c r="K344" s="302">
        <v>52</v>
      </c>
      <c r="L344" s="99">
        <f t="shared" si="20"/>
        <v>1.0317460317460317E-2</v>
      </c>
      <c r="M344" s="297" t="s">
        <v>2347</v>
      </c>
      <c r="N344" s="274">
        <v>0</v>
      </c>
    </row>
    <row r="345" spans="1:14" s="298" customFormat="1" x14ac:dyDescent="0.2">
      <c r="A345" s="273"/>
      <c r="B345" s="273"/>
      <c r="C345" s="273"/>
      <c r="D345" s="273"/>
      <c r="E345" s="303"/>
      <c r="F345" s="303"/>
      <c r="G345" s="303"/>
      <c r="H345" s="303"/>
      <c r="I345" s="303"/>
      <c r="J345" s="303"/>
      <c r="K345" s="303"/>
      <c r="L345" s="303"/>
      <c r="M345" s="297"/>
      <c r="N345" s="274"/>
    </row>
    <row r="346" spans="1:14" s="298" customFormat="1" x14ac:dyDescent="0.2">
      <c r="A346" s="112" t="s">
        <v>42</v>
      </c>
      <c r="B346" s="273"/>
      <c r="C346" s="273"/>
      <c r="D346" s="273"/>
      <c r="E346" s="273"/>
      <c r="F346" s="304"/>
      <c r="G346" s="304"/>
      <c r="H346" s="304"/>
      <c r="I346" s="304"/>
      <c r="J346" s="304"/>
      <c r="K346" s="273"/>
      <c r="L346" s="273"/>
      <c r="M346" s="297"/>
      <c r="N346" s="274"/>
    </row>
    <row r="347" spans="1:14" s="298" customFormat="1" x14ac:dyDescent="0.2">
      <c r="A347" s="291"/>
      <c r="B347" s="116" t="s">
        <v>293</v>
      </c>
      <c r="C347" s="273"/>
      <c r="D347" s="273"/>
      <c r="E347" s="273"/>
      <c r="F347" s="304"/>
      <c r="G347" s="304"/>
      <c r="H347" s="304"/>
      <c r="I347" s="304"/>
      <c r="J347" s="304"/>
      <c r="K347" s="273"/>
      <c r="L347" s="273"/>
      <c r="M347" s="297"/>
      <c r="N347" s="274"/>
    </row>
    <row r="348" spans="1:14" s="298" customFormat="1" x14ac:dyDescent="0.2">
      <c r="B348" s="116" t="s">
        <v>294</v>
      </c>
      <c r="C348" s="273"/>
      <c r="D348" s="273"/>
      <c r="E348" s="273"/>
      <c r="F348" s="304"/>
      <c r="G348" s="304"/>
      <c r="H348" s="304"/>
      <c r="I348" s="304"/>
      <c r="J348" s="304"/>
      <c r="K348" s="273"/>
      <c r="L348" s="273"/>
      <c r="M348" s="297"/>
      <c r="N348" s="274"/>
    </row>
    <row r="349" spans="1:14" s="298" customFormat="1" x14ac:dyDescent="0.2">
      <c r="A349" s="305"/>
      <c r="B349" s="116" t="s">
        <v>295</v>
      </c>
      <c r="C349" s="273"/>
      <c r="D349" s="273"/>
      <c r="E349" s="273"/>
      <c r="F349" s="304"/>
      <c r="G349" s="304"/>
      <c r="H349" s="304"/>
      <c r="I349" s="304"/>
      <c r="J349" s="304"/>
      <c r="K349" s="273"/>
      <c r="L349" s="273"/>
      <c r="M349" s="297"/>
      <c r="N349" s="274"/>
    </row>
    <row r="350" spans="1:14" s="298" customFormat="1" x14ac:dyDescent="0.2">
      <c r="B350" s="273" t="s">
        <v>2348</v>
      </c>
      <c r="C350" s="273"/>
      <c r="D350" s="273"/>
      <c r="E350" s="273"/>
      <c r="F350" s="304"/>
      <c r="G350" s="304"/>
      <c r="H350" s="304"/>
      <c r="I350" s="304"/>
      <c r="J350" s="304"/>
      <c r="K350" s="273"/>
      <c r="L350" s="273"/>
      <c r="M350" s="297"/>
      <c r="N350" s="274"/>
    </row>
    <row r="351" spans="1:14" x14ac:dyDescent="0.2">
      <c r="A351" s="274">
        <v>1</v>
      </c>
    </row>
    <row r="353" spans="1:37" s="298" customFormat="1" x14ac:dyDescent="0.2">
      <c r="A353" s="273"/>
      <c r="B353" s="273"/>
      <c r="C353" s="273"/>
      <c r="D353" s="273"/>
      <c r="E353" s="295"/>
      <c r="F353" s="295"/>
      <c r="G353" s="295"/>
      <c r="H353" s="295"/>
      <c r="I353" s="295"/>
      <c r="J353" s="295"/>
      <c r="K353" s="295"/>
      <c r="L353" s="295"/>
      <c r="M353" s="273"/>
      <c r="N353" s="274"/>
      <c r="O353" s="273"/>
      <c r="P353" s="273"/>
      <c r="Q353" s="273"/>
      <c r="R353" s="273"/>
      <c r="S353" s="273"/>
      <c r="T353" s="273"/>
      <c r="U353" s="273"/>
      <c r="V353" s="273"/>
      <c r="W353" s="273"/>
      <c r="X353" s="273"/>
      <c r="Y353" s="273"/>
      <c r="Z353" s="273"/>
      <c r="AA353" s="273"/>
      <c r="AB353" s="273"/>
      <c r="AC353" s="273"/>
      <c r="AD353" s="273"/>
      <c r="AE353" s="273"/>
      <c r="AF353" s="273"/>
      <c r="AG353" s="273"/>
      <c r="AH353" s="273"/>
      <c r="AI353" s="273"/>
      <c r="AJ353" s="273"/>
      <c r="AK353" s="273"/>
    </row>
  </sheetData>
  <mergeCells count="4">
    <mergeCell ref="F6:J6"/>
    <mergeCell ref="K6:L6"/>
    <mergeCell ref="F7:I7"/>
    <mergeCell ref="K7:L7"/>
  </mergeCells>
  <conditionalFormatting sqref="L19:L344">
    <cfRule type="cellIs" dxfId="80" priority="2" stopIfTrue="1" operator="greaterThan">
      <formula>0.05</formula>
    </cfRule>
    <cfRule type="cellIs" dxfId="79" priority="3" stopIfTrue="1" operator="lessThan">
      <formula>0</formula>
    </cfRule>
  </conditionalFormatting>
  <conditionalFormatting sqref="E9:E17 E19:E344">
    <cfRule type="expression" dxfId="78" priority="4" stopIfTrue="1">
      <formula>N9=1</formula>
    </cfRule>
  </conditionalFormatting>
  <conditionalFormatting sqref="D228">
    <cfRule type="expression" dxfId="77" priority="1" stopIfTrue="1">
      <formula>M228=1</formula>
    </cfRule>
  </conditionalFormatting>
  <conditionalFormatting sqref="A347">
    <cfRule type="expression" dxfId="76" priority="5" stopIfTrue="1">
      <formula>A351=1</formula>
    </cfRule>
  </conditionalFormatting>
  <pageMargins left="0.39370078740157483" right="0.39370078740157483" top="0.39370078740157483" bottom="0.59055118110236227" header="0.51181102362204722" footer="0.51181102362204722"/>
  <pageSetup paperSize="9" scale="31" fitToHeight="3" orientation="landscape" r:id="rId1"/>
  <headerFooter alignWithMargins="0">
    <oddFooter>&amp;L&amp;6&amp;F &amp;A&amp;R&amp;6Standards and Quality Analytical Team (SAT)</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pageSetUpPr fitToPage="1"/>
  </sheetPr>
  <dimension ref="A1:AJ270"/>
  <sheetViews>
    <sheetView showGridLines="0" zoomScaleNormal="100" zoomScaleSheetLayoutView="80" workbookViewId="0">
      <pane xSplit="2" ySplit="7" topLeftCell="C8" activePane="bottomRight" state="frozen"/>
      <selection activeCell="E10" sqref="E10:E34"/>
      <selection pane="topRight" activeCell="E10" sqref="E10:E34"/>
      <selection pane="bottomLeft" activeCell="E10" sqref="E10:E34"/>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63.85546875" style="111" bestFit="1" customWidth="1"/>
    <col min="5" max="5" width="17.140625" style="111" customWidth="1"/>
    <col min="6" max="7" width="12.7109375" style="111" customWidth="1"/>
    <col min="8" max="8" width="13.42578125" style="111" bestFit="1" customWidth="1"/>
    <col min="9" max="14" width="12.7109375" style="111" customWidth="1"/>
    <col min="15" max="16" width="15.7109375" style="111" customWidth="1"/>
    <col min="17" max="17" width="12.140625" style="111" customWidth="1"/>
    <col min="18" max="20" width="9.140625" style="208"/>
    <col min="21" max="16384" width="9.140625" style="111"/>
  </cols>
  <sheetData>
    <row r="1" spans="1:20" ht="18" x14ac:dyDescent="0.25">
      <c r="A1" s="155" t="s">
        <v>2350</v>
      </c>
      <c r="B1" s="110"/>
      <c r="C1" s="110"/>
      <c r="D1" s="110"/>
      <c r="E1" s="110"/>
      <c r="F1" s="110"/>
      <c r="G1" s="110"/>
      <c r="H1" s="110"/>
      <c r="I1" s="110"/>
      <c r="J1" s="110"/>
      <c r="K1" s="110"/>
      <c r="L1" s="110"/>
      <c r="M1" s="110"/>
      <c r="N1" s="110"/>
      <c r="O1" s="110"/>
      <c r="P1" s="110"/>
      <c r="Q1" s="110"/>
      <c r="R1" s="207"/>
    </row>
    <row r="2" spans="1:20" x14ac:dyDescent="0.2">
      <c r="A2" s="110"/>
      <c r="B2" s="110"/>
      <c r="C2" s="110"/>
      <c r="D2" s="110"/>
      <c r="E2" s="110"/>
      <c r="F2" s="110"/>
      <c r="G2" s="110"/>
      <c r="H2" s="110"/>
      <c r="I2" s="110"/>
      <c r="J2" s="110"/>
      <c r="K2" s="110"/>
      <c r="L2" s="110"/>
      <c r="M2" s="110"/>
      <c r="N2" s="110"/>
      <c r="O2" s="110"/>
      <c r="P2" s="110"/>
      <c r="Q2" s="110"/>
      <c r="R2" s="207"/>
    </row>
    <row r="3" spans="1:20" x14ac:dyDescent="0.2">
      <c r="A3" s="78" t="s">
        <v>1374</v>
      </c>
      <c r="B3" s="110"/>
      <c r="C3" s="110"/>
      <c r="D3" s="110"/>
      <c r="E3" s="110"/>
      <c r="F3" s="110"/>
      <c r="G3" s="110"/>
      <c r="H3" s="110"/>
      <c r="I3" s="110"/>
      <c r="J3" s="110"/>
      <c r="K3" s="110"/>
      <c r="L3" s="110"/>
      <c r="M3" s="110"/>
      <c r="N3" s="110"/>
      <c r="O3" s="110"/>
      <c r="P3" s="110"/>
      <c r="Q3" s="110"/>
      <c r="R3" s="207"/>
    </row>
    <row r="4" spans="1:20" x14ac:dyDescent="0.2">
      <c r="A4" s="79" t="s">
        <v>1451</v>
      </c>
      <c r="B4" s="110"/>
      <c r="C4" s="110"/>
      <c r="D4" s="110"/>
      <c r="E4" s="110"/>
      <c r="F4" s="110"/>
      <c r="G4" s="110"/>
      <c r="H4" s="110"/>
      <c r="I4" s="112"/>
      <c r="J4" s="110"/>
      <c r="K4" s="110"/>
      <c r="L4" s="110"/>
      <c r="M4" s="110"/>
      <c r="N4" s="110"/>
      <c r="O4" s="110"/>
      <c r="P4" s="110"/>
      <c r="Q4" s="110"/>
      <c r="R4" s="207"/>
    </row>
    <row r="5" spans="1:20" x14ac:dyDescent="0.2">
      <c r="A5" s="110"/>
      <c r="B5" s="110"/>
      <c r="C5" s="110"/>
      <c r="D5" s="110"/>
      <c r="E5" s="110"/>
      <c r="F5" s="110"/>
      <c r="G5" s="110"/>
      <c r="H5" s="110"/>
      <c r="I5" s="110"/>
      <c r="J5" s="110"/>
      <c r="K5" s="110"/>
      <c r="L5" s="110"/>
      <c r="M5" s="110"/>
      <c r="N5" s="110"/>
      <c r="O5" s="110"/>
      <c r="P5" s="110"/>
      <c r="Q5" s="110"/>
      <c r="R5" s="207"/>
    </row>
    <row r="6" spans="1:20" s="113" customFormat="1" ht="25.5" customHeight="1" x14ac:dyDescent="0.2">
      <c r="A6" s="76"/>
      <c r="B6" s="76"/>
      <c r="C6" s="76"/>
      <c r="D6" s="76"/>
      <c r="E6" s="181" t="s">
        <v>1315</v>
      </c>
      <c r="F6" s="441" t="s">
        <v>1316</v>
      </c>
      <c r="G6" s="441"/>
      <c r="H6" s="200"/>
      <c r="I6" s="441" t="s">
        <v>1317</v>
      </c>
      <c r="J6" s="441"/>
      <c r="K6" s="441" t="s">
        <v>1318</v>
      </c>
      <c r="L6" s="441"/>
      <c r="M6" s="441" t="s">
        <v>1319</v>
      </c>
      <c r="N6" s="441"/>
      <c r="O6" s="441" t="s">
        <v>1320</v>
      </c>
      <c r="P6" s="441"/>
      <c r="Q6" s="182"/>
      <c r="R6" s="209"/>
      <c r="S6" s="210"/>
      <c r="T6" s="210"/>
    </row>
    <row r="7" spans="1:20" s="113" customFormat="1" ht="39" thickBot="1" x14ac:dyDescent="0.25">
      <c r="A7" s="80" t="s">
        <v>69</v>
      </c>
      <c r="B7" s="80" t="s">
        <v>70</v>
      </c>
      <c r="C7" s="80" t="s">
        <v>69</v>
      </c>
      <c r="D7" s="80" t="s">
        <v>440</v>
      </c>
      <c r="E7" s="183" t="s">
        <v>33</v>
      </c>
      <c r="F7" s="184" t="s">
        <v>33</v>
      </c>
      <c r="G7" s="184" t="s">
        <v>36</v>
      </c>
      <c r="H7" s="185" t="s">
        <v>57</v>
      </c>
      <c r="I7" s="184" t="s">
        <v>33</v>
      </c>
      <c r="J7" s="184" t="s">
        <v>36</v>
      </c>
      <c r="K7" s="184" t="s">
        <v>33</v>
      </c>
      <c r="L7" s="184" t="s">
        <v>36</v>
      </c>
      <c r="M7" s="184" t="s">
        <v>33</v>
      </c>
      <c r="N7" s="184" t="s">
        <v>36</v>
      </c>
      <c r="O7" s="184" t="s">
        <v>33</v>
      </c>
      <c r="P7" s="184" t="s">
        <v>36</v>
      </c>
      <c r="Q7" s="186" t="s">
        <v>441</v>
      </c>
      <c r="R7" s="211" t="s">
        <v>1391</v>
      </c>
      <c r="S7" s="211" t="s">
        <v>1392</v>
      </c>
      <c r="T7" s="211" t="s">
        <v>1393</v>
      </c>
    </row>
    <row r="8" spans="1:20" x14ac:dyDescent="0.2">
      <c r="A8" s="162" t="s">
        <v>1375</v>
      </c>
      <c r="B8" s="162" t="s">
        <v>1376</v>
      </c>
      <c r="C8" s="162"/>
      <c r="D8" s="162"/>
      <c r="E8" s="237">
        <v>154062</v>
      </c>
      <c r="F8" s="238">
        <f>I8+K8</f>
        <v>68710</v>
      </c>
      <c r="G8" s="239">
        <f>J8+L8</f>
        <v>0.44598927704430685</v>
      </c>
      <c r="H8" s="240" t="str">
        <f>IF(ISNUMBER(G8),TEXT(((2*F8)+(1.96^2)-(1.96*((1.96^2)+(4*F8*(100%-G8)))^0.5))/(2*(E8+(1.96^2))),"0.0%")&amp;" - "&amp;TEXT(((2*F8)+(1.96^2)+(1.96*((1.96^2)+(4*F8*(100%-G8)))^0.5))/(2*(E8+(1.96^2))),"0.0%"),"")</f>
        <v>44.4% - 44.8%</v>
      </c>
      <c r="I8" s="238">
        <v>47072</v>
      </c>
      <c r="J8" s="241">
        <f>I8/E8</f>
        <v>0.30553932832236375</v>
      </c>
      <c r="K8" s="242">
        <v>21638</v>
      </c>
      <c r="L8" s="241">
        <f>K8/E8</f>
        <v>0.14044994872194311</v>
      </c>
      <c r="M8" s="238">
        <v>67036</v>
      </c>
      <c r="N8" s="241">
        <f>M8/E8</f>
        <v>0.43512352169905621</v>
      </c>
      <c r="O8" s="238">
        <v>18316</v>
      </c>
      <c r="P8" s="241">
        <f>O8/E8</f>
        <v>0.11888720125663693</v>
      </c>
      <c r="Q8" s="187"/>
      <c r="R8" s="211">
        <v>0</v>
      </c>
      <c r="S8" s="211">
        <v>1</v>
      </c>
      <c r="T8" s="211">
        <v>0</v>
      </c>
    </row>
    <row r="9" spans="1:20" x14ac:dyDescent="0.2">
      <c r="A9" s="76"/>
      <c r="B9" s="76"/>
      <c r="C9" s="76"/>
      <c r="D9" s="76"/>
      <c r="E9" s="243"/>
      <c r="F9" s="244"/>
      <c r="G9" s="239"/>
      <c r="H9" s="245"/>
      <c r="I9" s="244"/>
      <c r="J9" s="239"/>
      <c r="K9" s="246"/>
      <c r="L9" s="239"/>
      <c r="M9" s="244"/>
      <c r="N9" s="239"/>
      <c r="O9" s="244"/>
      <c r="P9" s="239"/>
      <c r="Q9" s="188"/>
      <c r="R9" s="211"/>
    </row>
    <row r="10" spans="1:20" x14ac:dyDescent="0.2">
      <c r="A10" s="76" t="s">
        <v>444</v>
      </c>
      <c r="B10" s="76" t="s">
        <v>1130</v>
      </c>
      <c r="C10" s="76"/>
      <c r="D10" s="76"/>
      <c r="E10" s="243">
        <v>3107</v>
      </c>
      <c r="F10" s="244">
        <f>I10+K10</f>
        <v>1173</v>
      </c>
      <c r="G10" s="239">
        <f>J10+L10</f>
        <v>0.37753459929192146</v>
      </c>
      <c r="H10" s="245" t="str">
        <f>IF(ISNUMBER(G10),TEXT(((2*F10)+(1.96^2)-(1.96*((1.96^2)+(4*F10*(100%-G10)))^0.5))/(2*(E10+(1.96^2))),"0.0%")&amp;" - "&amp;TEXT(((2*F10)+(1.96^2)+(1.96*((1.96^2)+(4*F10*(100%-G10)))^0.5))/(2*(E10+(1.96^2))),"0.0%"),"")</f>
        <v>36.1% - 39.5%</v>
      </c>
      <c r="I10" s="244">
        <v>895</v>
      </c>
      <c r="J10" s="239">
        <f>I10/E10</f>
        <v>0.28805922111361443</v>
      </c>
      <c r="K10" s="247">
        <v>278</v>
      </c>
      <c r="L10" s="239">
        <f>K10/E10</f>
        <v>8.9475378178307044E-2</v>
      </c>
      <c r="M10" s="244">
        <v>1887</v>
      </c>
      <c r="N10" s="239">
        <f>M10/E10</f>
        <v>0.60733826842613459</v>
      </c>
      <c r="O10" s="244">
        <v>47</v>
      </c>
      <c r="P10" s="239">
        <f>O10/E10</f>
        <v>1.5127132281943997E-2</v>
      </c>
      <c r="Q10" s="188"/>
      <c r="R10" s="211">
        <v>0</v>
      </c>
      <c r="S10" s="211">
        <v>0</v>
      </c>
      <c r="T10" s="211">
        <v>0</v>
      </c>
    </row>
    <row r="11" spans="1:20" x14ac:dyDescent="0.2">
      <c r="A11" s="76" t="s">
        <v>464</v>
      </c>
      <c r="B11" s="76" t="s">
        <v>1128</v>
      </c>
      <c r="C11" s="76"/>
      <c r="D11" s="76"/>
      <c r="E11" s="243">
        <v>3344</v>
      </c>
      <c r="F11" s="244">
        <f t="shared" ref="F11:F34" si="0">I11+K11</f>
        <v>933</v>
      </c>
      <c r="G11" s="239">
        <f t="shared" ref="G11:G28" si="1">J11+L11</f>
        <v>0.27900717703349281</v>
      </c>
      <c r="H11" s="245" t="str">
        <f t="shared" ref="H11:H34" si="2">IF(ISNUMBER(G11),TEXT(((2*F11)+(1.96^2)-(1.96*((1.96^2)+(4*F11*(100%-G11)))^0.5))/(2*(E11+(1.96^2))),"0.0%")&amp;" - "&amp;TEXT(((2*F11)+(1.96^2)+(1.96*((1.96^2)+(4*F11*(100%-G11)))^0.5))/(2*(E11+(1.96^2))),"0.0%"),"")</f>
        <v>26.4% - 29.4%</v>
      </c>
      <c r="I11" s="244">
        <v>674</v>
      </c>
      <c r="J11" s="239">
        <f t="shared" ref="J11:J28" si="3">I11/E11</f>
        <v>0.20155502392344499</v>
      </c>
      <c r="K11" s="247">
        <v>259</v>
      </c>
      <c r="L11" s="239">
        <f t="shared" ref="L11:L28" si="4">K11/E11</f>
        <v>7.7452153110047842E-2</v>
      </c>
      <c r="M11" s="244">
        <v>2394</v>
      </c>
      <c r="N11" s="239">
        <f t="shared" ref="N11:N28" si="5">M11/E11</f>
        <v>0.71590909090909094</v>
      </c>
      <c r="O11" s="244">
        <v>17</v>
      </c>
      <c r="P11" s="239">
        <f t="shared" ref="P11:P34" si="6">O11/E11</f>
        <v>5.0837320574162676E-3</v>
      </c>
      <c r="Q11" s="188"/>
      <c r="R11" s="211">
        <v>0</v>
      </c>
      <c r="S11" s="211">
        <v>0</v>
      </c>
      <c r="T11" s="211">
        <v>0</v>
      </c>
    </row>
    <row r="12" spans="1:20" x14ac:dyDescent="0.2">
      <c r="A12" s="76" t="s">
        <v>481</v>
      </c>
      <c r="B12" s="76" t="s">
        <v>482</v>
      </c>
      <c r="C12" s="76"/>
      <c r="D12" s="76"/>
      <c r="E12" s="243">
        <v>8127</v>
      </c>
      <c r="F12" s="244">
        <f t="shared" si="0"/>
        <v>2774</v>
      </c>
      <c r="G12" s="239"/>
      <c r="H12" s="245" t="str">
        <f t="shared" si="2"/>
        <v/>
      </c>
      <c r="I12" s="244">
        <v>2020</v>
      </c>
      <c r="J12" s="239"/>
      <c r="K12" s="247">
        <v>754</v>
      </c>
      <c r="L12" s="239"/>
      <c r="M12" s="244">
        <v>3859</v>
      </c>
      <c r="N12" s="239"/>
      <c r="O12" s="244">
        <v>1494</v>
      </c>
      <c r="P12" s="239">
        <f t="shared" si="6"/>
        <v>0.18383167220376523</v>
      </c>
      <c r="Q12" s="188"/>
      <c r="R12" s="211">
        <v>0</v>
      </c>
      <c r="S12" s="211">
        <v>1</v>
      </c>
      <c r="T12" s="211">
        <v>0</v>
      </c>
    </row>
    <row r="13" spans="1:20" x14ac:dyDescent="0.2">
      <c r="A13" s="76" t="s">
        <v>519</v>
      </c>
      <c r="B13" s="76" t="s">
        <v>520</v>
      </c>
      <c r="C13" s="76"/>
      <c r="D13" s="76"/>
      <c r="E13" s="243">
        <v>4070</v>
      </c>
      <c r="F13" s="244">
        <f t="shared" si="0"/>
        <v>1326</v>
      </c>
      <c r="G13" s="239"/>
      <c r="H13" s="245" t="str">
        <f t="shared" si="2"/>
        <v/>
      </c>
      <c r="I13" s="244">
        <v>932</v>
      </c>
      <c r="J13" s="239"/>
      <c r="K13" s="247">
        <v>394</v>
      </c>
      <c r="L13" s="239"/>
      <c r="M13" s="244">
        <v>2014</v>
      </c>
      <c r="N13" s="239"/>
      <c r="O13" s="244">
        <v>730</v>
      </c>
      <c r="P13" s="239">
        <f t="shared" si="6"/>
        <v>0.17936117936117937</v>
      </c>
      <c r="Q13" s="188"/>
      <c r="R13" s="211">
        <v>0</v>
      </c>
      <c r="S13" s="211">
        <v>1</v>
      </c>
      <c r="T13" s="211">
        <v>0</v>
      </c>
    </row>
    <row r="14" spans="1:20" x14ac:dyDescent="0.2">
      <c r="A14" s="76" t="s">
        <v>545</v>
      </c>
      <c r="B14" s="76" t="s">
        <v>546</v>
      </c>
      <c r="C14" s="76"/>
      <c r="D14" s="76"/>
      <c r="E14" s="243">
        <v>3690</v>
      </c>
      <c r="F14" s="244">
        <f t="shared" si="0"/>
        <v>1074</v>
      </c>
      <c r="G14" s="239">
        <f t="shared" si="1"/>
        <v>0.29105691056910571</v>
      </c>
      <c r="H14" s="245" t="str">
        <f t="shared" si="2"/>
        <v>27.7% - 30.6%</v>
      </c>
      <c r="I14" s="244">
        <v>758</v>
      </c>
      <c r="J14" s="239">
        <f t="shared" si="3"/>
        <v>0.20542005420054202</v>
      </c>
      <c r="K14" s="247">
        <v>316</v>
      </c>
      <c r="L14" s="239">
        <f t="shared" si="4"/>
        <v>8.5636856368563691E-2</v>
      </c>
      <c r="M14" s="244">
        <v>2491</v>
      </c>
      <c r="N14" s="239">
        <f t="shared" si="5"/>
        <v>0.67506775067750679</v>
      </c>
      <c r="O14" s="244">
        <v>125</v>
      </c>
      <c r="P14" s="239">
        <f t="shared" si="6"/>
        <v>3.3875338753387531E-2</v>
      </c>
      <c r="Q14" s="188"/>
      <c r="R14" s="211">
        <v>0</v>
      </c>
      <c r="S14" s="211">
        <v>0</v>
      </c>
      <c r="T14" s="211">
        <v>0</v>
      </c>
    </row>
    <row r="15" spans="1:20" x14ac:dyDescent="0.2">
      <c r="A15" s="76" t="s">
        <v>565</v>
      </c>
      <c r="B15" s="76" t="s">
        <v>1162</v>
      </c>
      <c r="C15" s="76"/>
      <c r="D15" s="76"/>
      <c r="E15" s="243">
        <v>4666</v>
      </c>
      <c r="F15" s="244">
        <f t="shared" si="0"/>
        <v>1505</v>
      </c>
      <c r="G15" s="239"/>
      <c r="H15" s="245" t="str">
        <f t="shared" si="2"/>
        <v/>
      </c>
      <c r="I15" s="244">
        <v>1124</v>
      </c>
      <c r="J15" s="239"/>
      <c r="K15" s="247">
        <v>381</v>
      </c>
      <c r="L15" s="239"/>
      <c r="M15" s="244">
        <v>2565</v>
      </c>
      <c r="N15" s="239"/>
      <c r="O15" s="244">
        <v>596</v>
      </c>
      <c r="P15" s="239">
        <f t="shared" si="6"/>
        <v>0.1277325332190313</v>
      </c>
      <c r="Q15" s="188"/>
      <c r="R15" s="211">
        <v>0</v>
      </c>
      <c r="S15" s="211">
        <v>1</v>
      </c>
      <c r="T15" s="211">
        <v>0</v>
      </c>
    </row>
    <row r="16" spans="1:20" x14ac:dyDescent="0.2">
      <c r="A16" s="76" t="s">
        <v>591</v>
      </c>
      <c r="B16" s="76" t="s">
        <v>1157</v>
      </c>
      <c r="C16" s="76"/>
      <c r="D16" s="76"/>
      <c r="E16" s="243">
        <v>3562</v>
      </c>
      <c r="F16" s="244">
        <f t="shared" si="0"/>
        <v>1252</v>
      </c>
      <c r="G16" s="239"/>
      <c r="H16" s="245" t="str">
        <f t="shared" si="2"/>
        <v/>
      </c>
      <c r="I16" s="244">
        <v>959</v>
      </c>
      <c r="J16" s="239"/>
      <c r="K16" s="247">
        <v>293</v>
      </c>
      <c r="L16" s="239"/>
      <c r="M16" s="244">
        <v>1932</v>
      </c>
      <c r="N16" s="239"/>
      <c r="O16" s="244">
        <v>378</v>
      </c>
      <c r="P16" s="239">
        <f t="shared" si="6"/>
        <v>0.10612015721504772</v>
      </c>
      <c r="Q16" s="188"/>
      <c r="R16" s="211">
        <v>1</v>
      </c>
      <c r="S16" s="211">
        <v>1</v>
      </c>
      <c r="T16" s="211">
        <v>0</v>
      </c>
    </row>
    <row r="17" spans="1:20" x14ac:dyDescent="0.2">
      <c r="A17" s="76" t="s">
        <v>617</v>
      </c>
      <c r="B17" s="76" t="s">
        <v>1135</v>
      </c>
      <c r="C17" s="76"/>
      <c r="D17" s="76"/>
      <c r="E17" s="243">
        <v>4219</v>
      </c>
      <c r="F17" s="244">
        <f t="shared" si="0"/>
        <v>1977</v>
      </c>
      <c r="G17" s="239">
        <f t="shared" si="1"/>
        <v>0.46859445366200519</v>
      </c>
      <c r="H17" s="245" t="str">
        <f t="shared" si="2"/>
        <v>45.4% - 48.4%</v>
      </c>
      <c r="I17" s="244">
        <v>1242</v>
      </c>
      <c r="J17" s="239">
        <f t="shared" si="3"/>
        <v>0.29438255510784544</v>
      </c>
      <c r="K17" s="247">
        <v>735</v>
      </c>
      <c r="L17" s="239">
        <f t="shared" si="4"/>
        <v>0.17421189855415975</v>
      </c>
      <c r="M17" s="244">
        <v>2170</v>
      </c>
      <c r="N17" s="239">
        <f t="shared" si="5"/>
        <v>0.51433989096942401</v>
      </c>
      <c r="O17" s="244">
        <v>72</v>
      </c>
      <c r="P17" s="239">
        <f t="shared" si="6"/>
        <v>1.7065655368570753E-2</v>
      </c>
      <c r="Q17" s="188"/>
      <c r="R17" s="211">
        <v>0</v>
      </c>
      <c r="S17" s="211">
        <v>0</v>
      </c>
      <c r="T17" s="211">
        <v>0</v>
      </c>
    </row>
    <row r="18" spans="1:20" x14ac:dyDescent="0.2">
      <c r="A18" s="76" t="s">
        <v>634</v>
      </c>
      <c r="B18" s="76" t="s">
        <v>635</v>
      </c>
      <c r="C18" s="76"/>
      <c r="D18" s="76"/>
      <c r="E18" s="243">
        <v>7289</v>
      </c>
      <c r="F18" s="244">
        <f t="shared" si="0"/>
        <v>3194</v>
      </c>
      <c r="G18" s="239">
        <f t="shared" si="1"/>
        <v>0.43819453971738237</v>
      </c>
      <c r="H18" s="245" t="str">
        <f t="shared" si="2"/>
        <v>42.7% - 45.0%</v>
      </c>
      <c r="I18" s="244">
        <v>2258</v>
      </c>
      <c r="J18" s="239">
        <f t="shared" si="3"/>
        <v>0.30978186308135547</v>
      </c>
      <c r="K18" s="247">
        <v>936</v>
      </c>
      <c r="L18" s="239">
        <f t="shared" si="4"/>
        <v>0.1284126766360269</v>
      </c>
      <c r="M18" s="244">
        <v>3913</v>
      </c>
      <c r="N18" s="239">
        <f t="shared" si="5"/>
        <v>0.53683632871450127</v>
      </c>
      <c r="O18" s="244">
        <v>182</v>
      </c>
      <c r="P18" s="239">
        <f t="shared" si="6"/>
        <v>2.4969131568116341E-2</v>
      </c>
      <c r="Q18" s="188"/>
      <c r="R18" s="211">
        <v>0</v>
      </c>
      <c r="S18" s="211">
        <v>0</v>
      </c>
      <c r="T18" s="211">
        <v>0</v>
      </c>
    </row>
    <row r="19" spans="1:20" s="115" customFormat="1" x14ac:dyDescent="0.2">
      <c r="A19" s="76" t="s">
        <v>666</v>
      </c>
      <c r="B19" s="76" t="s">
        <v>1132</v>
      </c>
      <c r="C19" s="76"/>
      <c r="D19" s="76"/>
      <c r="E19" s="243">
        <v>4250</v>
      </c>
      <c r="F19" s="244">
        <f t="shared" si="0"/>
        <v>1890</v>
      </c>
      <c r="G19" s="239">
        <f t="shared" si="1"/>
        <v>0.44470588235294117</v>
      </c>
      <c r="H19" s="245" t="str">
        <f t="shared" si="2"/>
        <v>43.0% - 46.0%</v>
      </c>
      <c r="I19" s="244">
        <v>1371</v>
      </c>
      <c r="J19" s="239">
        <f t="shared" si="3"/>
        <v>0.32258823529411762</v>
      </c>
      <c r="K19" s="247">
        <v>519</v>
      </c>
      <c r="L19" s="239">
        <f t="shared" si="4"/>
        <v>0.12211764705882353</v>
      </c>
      <c r="M19" s="244">
        <v>2254</v>
      </c>
      <c r="N19" s="239">
        <f t="shared" si="5"/>
        <v>0.53035294117647058</v>
      </c>
      <c r="O19" s="244">
        <v>106</v>
      </c>
      <c r="P19" s="239">
        <f t="shared" si="6"/>
        <v>2.4941176470588234E-2</v>
      </c>
      <c r="Q19" s="188"/>
      <c r="R19" s="211">
        <v>0</v>
      </c>
      <c r="S19" s="211">
        <v>0</v>
      </c>
      <c r="T19" s="211">
        <v>0</v>
      </c>
    </row>
    <row r="20" spans="1:20" s="115" customFormat="1" x14ac:dyDescent="0.2">
      <c r="A20" s="76" t="s">
        <v>689</v>
      </c>
      <c r="B20" s="76" t="s">
        <v>1138</v>
      </c>
      <c r="C20" s="76"/>
      <c r="D20" s="76"/>
      <c r="E20" s="243">
        <v>8004</v>
      </c>
      <c r="F20" s="244">
        <f t="shared" si="0"/>
        <v>3351</v>
      </c>
      <c r="G20" s="239"/>
      <c r="H20" s="245" t="str">
        <f t="shared" si="2"/>
        <v/>
      </c>
      <c r="I20" s="244">
        <v>1983</v>
      </c>
      <c r="J20" s="239"/>
      <c r="K20" s="247">
        <v>1368</v>
      </c>
      <c r="L20" s="239"/>
      <c r="M20" s="244">
        <v>3814</v>
      </c>
      <c r="N20" s="239"/>
      <c r="O20" s="244">
        <v>839</v>
      </c>
      <c r="P20" s="239">
        <f t="shared" si="6"/>
        <v>0.10482258870564717</v>
      </c>
      <c r="Q20" s="188"/>
      <c r="R20" s="211">
        <v>0</v>
      </c>
      <c r="S20" s="211">
        <v>1</v>
      </c>
      <c r="T20" s="211">
        <v>0</v>
      </c>
    </row>
    <row r="21" spans="1:20" s="115" customFormat="1" x14ac:dyDescent="0.2">
      <c r="A21" s="76" t="s">
        <v>712</v>
      </c>
      <c r="B21" s="76" t="s">
        <v>1147</v>
      </c>
      <c r="C21" s="76"/>
      <c r="D21" s="76"/>
      <c r="E21" s="243">
        <v>4462</v>
      </c>
      <c r="F21" s="244">
        <f t="shared" si="0"/>
        <v>1887</v>
      </c>
      <c r="G21" s="239"/>
      <c r="H21" s="245" t="str">
        <f t="shared" si="2"/>
        <v/>
      </c>
      <c r="I21" s="244">
        <v>1357</v>
      </c>
      <c r="J21" s="239"/>
      <c r="K21" s="247">
        <v>530</v>
      </c>
      <c r="L21" s="239"/>
      <c r="M21" s="244">
        <v>2562</v>
      </c>
      <c r="N21" s="239"/>
      <c r="O21" s="244">
        <v>13</v>
      </c>
      <c r="P21" s="239"/>
      <c r="Q21" s="188"/>
      <c r="R21" s="211">
        <v>1</v>
      </c>
      <c r="S21" s="211">
        <v>0</v>
      </c>
      <c r="T21" s="211">
        <v>0</v>
      </c>
    </row>
    <row r="22" spans="1:20" s="115" customFormat="1" x14ac:dyDescent="0.2">
      <c r="A22" s="76" t="s">
        <v>744</v>
      </c>
      <c r="B22" s="76" t="s">
        <v>745</v>
      </c>
      <c r="C22" s="76"/>
      <c r="D22" s="76"/>
      <c r="E22" s="243">
        <v>4971</v>
      </c>
      <c r="F22" s="244">
        <f t="shared" si="0"/>
        <v>2523</v>
      </c>
      <c r="G22" s="239"/>
      <c r="H22" s="245" t="str">
        <f t="shared" si="2"/>
        <v/>
      </c>
      <c r="I22" s="244">
        <v>1773</v>
      </c>
      <c r="J22" s="239"/>
      <c r="K22" s="247">
        <v>750</v>
      </c>
      <c r="L22" s="239"/>
      <c r="M22" s="244">
        <v>2265</v>
      </c>
      <c r="N22" s="239"/>
      <c r="O22" s="244">
        <v>183</v>
      </c>
      <c r="P22" s="239"/>
      <c r="Q22" s="188"/>
      <c r="R22" s="211">
        <v>1</v>
      </c>
      <c r="S22" s="211">
        <v>0</v>
      </c>
      <c r="T22" s="211">
        <v>0</v>
      </c>
    </row>
    <row r="23" spans="1:20" s="115" customFormat="1" x14ac:dyDescent="0.2">
      <c r="A23" s="76" t="s">
        <v>770</v>
      </c>
      <c r="B23" s="76" t="s">
        <v>771</v>
      </c>
      <c r="C23" s="76"/>
      <c r="D23" s="76"/>
      <c r="E23" s="243">
        <v>5156</v>
      </c>
      <c r="F23" s="244">
        <f t="shared" si="0"/>
        <v>2158</v>
      </c>
      <c r="G23" s="239"/>
      <c r="H23" s="245" t="str">
        <f t="shared" si="2"/>
        <v/>
      </c>
      <c r="I23" s="244">
        <v>1513</v>
      </c>
      <c r="J23" s="239"/>
      <c r="K23" s="247">
        <v>645</v>
      </c>
      <c r="L23" s="239"/>
      <c r="M23" s="244">
        <v>2539</v>
      </c>
      <c r="N23" s="239"/>
      <c r="O23" s="244">
        <v>459</v>
      </c>
      <c r="P23" s="239">
        <f t="shared" si="6"/>
        <v>8.9022498060512031E-2</v>
      </c>
      <c r="Q23" s="188"/>
      <c r="R23" s="211">
        <v>0</v>
      </c>
      <c r="S23" s="211">
        <v>1</v>
      </c>
      <c r="T23" s="211">
        <v>0</v>
      </c>
    </row>
    <row r="24" spans="1:20" s="115" customFormat="1" x14ac:dyDescent="0.2">
      <c r="A24" s="76" t="s">
        <v>793</v>
      </c>
      <c r="B24" s="76" t="s">
        <v>1145</v>
      </c>
      <c r="C24" s="76"/>
      <c r="D24" s="76"/>
      <c r="E24" s="243">
        <v>8751</v>
      </c>
      <c r="F24" s="244">
        <f t="shared" si="0"/>
        <v>3867</v>
      </c>
      <c r="G24" s="239"/>
      <c r="H24" s="245" t="str">
        <f t="shared" si="2"/>
        <v/>
      </c>
      <c r="I24" s="244">
        <v>2570</v>
      </c>
      <c r="J24" s="239"/>
      <c r="K24" s="247">
        <v>1297</v>
      </c>
      <c r="L24" s="239"/>
      <c r="M24" s="244">
        <v>3519</v>
      </c>
      <c r="N24" s="239"/>
      <c r="O24" s="244">
        <v>1365</v>
      </c>
      <c r="P24" s="239">
        <f t="shared" si="6"/>
        <v>0.15598217346588961</v>
      </c>
      <c r="Q24" s="188"/>
      <c r="R24" s="211">
        <v>0</v>
      </c>
      <c r="S24" s="211">
        <v>1</v>
      </c>
      <c r="T24" s="211">
        <v>0</v>
      </c>
    </row>
    <row r="25" spans="1:20" s="115" customFormat="1" x14ac:dyDescent="0.2">
      <c r="A25" s="76" t="s">
        <v>816</v>
      </c>
      <c r="B25" s="76" t="s">
        <v>1186</v>
      </c>
      <c r="C25" s="76"/>
      <c r="D25" s="76"/>
      <c r="E25" s="243">
        <v>4874</v>
      </c>
      <c r="F25" s="244">
        <f t="shared" si="0"/>
        <v>2292</v>
      </c>
      <c r="G25" s="239">
        <f t="shared" si="1"/>
        <v>0.47025030775543702</v>
      </c>
      <c r="H25" s="245" t="str">
        <f t="shared" si="2"/>
        <v>45.6% - 48.4%</v>
      </c>
      <c r="I25" s="244">
        <v>1716</v>
      </c>
      <c r="J25" s="239">
        <f t="shared" si="3"/>
        <v>0.35207221994255233</v>
      </c>
      <c r="K25" s="247">
        <v>576</v>
      </c>
      <c r="L25" s="239">
        <f t="shared" si="4"/>
        <v>0.11817808781288469</v>
      </c>
      <c r="M25" s="244">
        <v>2456</v>
      </c>
      <c r="N25" s="239">
        <f t="shared" si="5"/>
        <v>0.50389823553549451</v>
      </c>
      <c r="O25" s="244">
        <v>126</v>
      </c>
      <c r="P25" s="239">
        <f t="shared" si="6"/>
        <v>2.5851456709068528E-2</v>
      </c>
      <c r="Q25" s="188"/>
      <c r="R25" s="211">
        <v>0</v>
      </c>
      <c r="S25" s="211">
        <v>0</v>
      </c>
      <c r="T25" s="211">
        <v>0</v>
      </c>
    </row>
    <row r="26" spans="1:20" s="115" customFormat="1" x14ac:dyDescent="0.2">
      <c r="A26" s="76" t="s">
        <v>839</v>
      </c>
      <c r="B26" s="76" t="s">
        <v>1150</v>
      </c>
      <c r="C26" s="76"/>
      <c r="D26" s="76"/>
      <c r="E26" s="243">
        <v>4169</v>
      </c>
      <c r="F26" s="244">
        <f t="shared" si="0"/>
        <v>1388</v>
      </c>
      <c r="G26" s="239"/>
      <c r="H26" s="245" t="str">
        <f t="shared" si="2"/>
        <v/>
      </c>
      <c r="I26" s="244">
        <v>1028</v>
      </c>
      <c r="J26" s="239"/>
      <c r="K26" s="247">
        <v>360</v>
      </c>
      <c r="L26" s="239"/>
      <c r="M26" s="244">
        <v>2519</v>
      </c>
      <c r="N26" s="239"/>
      <c r="O26" s="244">
        <v>262</v>
      </c>
      <c r="P26" s="239">
        <f t="shared" si="6"/>
        <v>6.2844806908131448E-2</v>
      </c>
      <c r="Q26" s="188"/>
      <c r="R26" s="211">
        <v>0</v>
      </c>
      <c r="S26" s="211">
        <v>1</v>
      </c>
      <c r="T26" s="211">
        <v>0</v>
      </c>
    </row>
    <row r="27" spans="1:20" s="115" customFormat="1" x14ac:dyDescent="0.2">
      <c r="A27" s="76" t="s">
        <v>865</v>
      </c>
      <c r="B27" s="76" t="s">
        <v>1164</v>
      </c>
      <c r="C27" s="76"/>
      <c r="D27" s="76"/>
      <c r="E27" s="243">
        <v>3802</v>
      </c>
      <c r="F27" s="244">
        <f t="shared" si="0"/>
        <v>1928</v>
      </c>
      <c r="G27" s="239">
        <f t="shared" si="1"/>
        <v>0.5071015255128879</v>
      </c>
      <c r="H27" s="245" t="str">
        <f t="shared" si="2"/>
        <v>49.1% - 52.3%</v>
      </c>
      <c r="I27" s="244">
        <v>1420</v>
      </c>
      <c r="J27" s="239">
        <f t="shared" si="3"/>
        <v>0.37348763808521829</v>
      </c>
      <c r="K27" s="247">
        <v>508</v>
      </c>
      <c r="L27" s="239">
        <f t="shared" si="4"/>
        <v>0.13361388742766964</v>
      </c>
      <c r="M27" s="244">
        <v>1701</v>
      </c>
      <c r="N27" s="239">
        <f t="shared" si="5"/>
        <v>0.44739610731194107</v>
      </c>
      <c r="O27" s="244">
        <v>173</v>
      </c>
      <c r="P27" s="239">
        <f t="shared" si="6"/>
        <v>4.5502367175170963E-2</v>
      </c>
      <c r="Q27" s="188"/>
      <c r="R27" s="211">
        <v>0</v>
      </c>
      <c r="S27" s="211">
        <v>0</v>
      </c>
      <c r="T27" s="211">
        <v>0</v>
      </c>
    </row>
    <row r="28" spans="1:20" s="115" customFormat="1" x14ac:dyDescent="0.2">
      <c r="A28" s="76" t="s">
        <v>879</v>
      </c>
      <c r="B28" s="76" t="s">
        <v>1199</v>
      </c>
      <c r="C28" s="76"/>
      <c r="D28" s="76"/>
      <c r="E28" s="243">
        <v>4154</v>
      </c>
      <c r="F28" s="244">
        <f t="shared" si="0"/>
        <v>2177</v>
      </c>
      <c r="G28" s="239">
        <f t="shared" si="1"/>
        <v>0.52407318247472312</v>
      </c>
      <c r="H28" s="245" t="str">
        <f t="shared" si="2"/>
        <v>50.9% - 53.9%</v>
      </c>
      <c r="I28" s="244">
        <v>1564</v>
      </c>
      <c r="J28" s="239">
        <f t="shared" si="3"/>
        <v>0.37650457390467018</v>
      </c>
      <c r="K28" s="247">
        <v>613</v>
      </c>
      <c r="L28" s="239">
        <f t="shared" si="4"/>
        <v>0.14756860857005297</v>
      </c>
      <c r="M28" s="244">
        <v>1938</v>
      </c>
      <c r="N28" s="239">
        <f t="shared" si="5"/>
        <v>0.46653827636013478</v>
      </c>
      <c r="O28" s="244">
        <v>39</v>
      </c>
      <c r="P28" s="239">
        <f t="shared" si="6"/>
        <v>9.3885411651420322E-3</v>
      </c>
      <c r="Q28" s="188"/>
      <c r="R28" s="211">
        <v>0</v>
      </c>
      <c r="S28" s="211">
        <v>0</v>
      </c>
      <c r="T28" s="211">
        <v>0</v>
      </c>
    </row>
    <row r="29" spans="1:20" s="115" customFormat="1" x14ac:dyDescent="0.2">
      <c r="A29" s="76" t="s">
        <v>893</v>
      </c>
      <c r="B29" s="76" t="s">
        <v>1209</v>
      </c>
      <c r="C29" s="76"/>
      <c r="D29" s="76"/>
      <c r="E29" s="243">
        <v>4206</v>
      </c>
      <c r="F29" s="244">
        <f t="shared" si="0"/>
        <v>1967</v>
      </c>
      <c r="G29" s="239"/>
      <c r="H29" s="245" t="str">
        <f t="shared" si="2"/>
        <v/>
      </c>
      <c r="I29" s="244">
        <v>1549</v>
      </c>
      <c r="J29" s="239"/>
      <c r="K29" s="247">
        <v>418</v>
      </c>
      <c r="L29" s="239"/>
      <c r="M29" s="244">
        <v>2028</v>
      </c>
      <c r="N29" s="239"/>
      <c r="O29" s="244">
        <v>211</v>
      </c>
      <c r="P29" s="239">
        <f t="shared" si="6"/>
        <v>5.0166428911079412E-2</v>
      </c>
      <c r="Q29" s="188"/>
      <c r="R29" s="211">
        <v>0</v>
      </c>
      <c r="S29" s="211">
        <v>1</v>
      </c>
      <c r="T29" s="211">
        <v>0</v>
      </c>
    </row>
    <row r="30" spans="1:20" s="115" customFormat="1" x14ac:dyDescent="0.2">
      <c r="A30" s="76" t="s">
        <v>904</v>
      </c>
      <c r="B30" s="76" t="s">
        <v>1207</v>
      </c>
      <c r="C30" s="76"/>
      <c r="D30" s="76"/>
      <c r="E30" s="243">
        <v>5077</v>
      </c>
      <c r="F30" s="244">
        <f t="shared" si="0"/>
        <v>2075</v>
      </c>
      <c r="G30" s="239"/>
      <c r="H30" s="245" t="str">
        <f t="shared" si="2"/>
        <v/>
      </c>
      <c r="I30" s="244">
        <v>1528</v>
      </c>
      <c r="J30" s="239"/>
      <c r="K30" s="247">
        <v>547</v>
      </c>
      <c r="L30" s="239"/>
      <c r="M30" s="244">
        <v>2204</v>
      </c>
      <c r="N30" s="239"/>
      <c r="O30" s="244">
        <v>798</v>
      </c>
      <c r="P30" s="239">
        <f t="shared" si="6"/>
        <v>0.1571794366752019</v>
      </c>
      <c r="Q30" s="188"/>
      <c r="R30" s="211">
        <v>0</v>
      </c>
      <c r="S30" s="211">
        <v>1</v>
      </c>
      <c r="T30" s="211">
        <v>0</v>
      </c>
    </row>
    <row r="31" spans="1:20" s="115" customFormat="1" x14ac:dyDescent="0.2">
      <c r="A31" s="76" t="s">
        <v>930</v>
      </c>
      <c r="B31" s="76" t="s">
        <v>1169</v>
      </c>
      <c r="C31" s="76"/>
      <c r="D31" s="76"/>
      <c r="E31" s="243">
        <v>7181</v>
      </c>
      <c r="F31" s="244">
        <f t="shared" si="0"/>
        <v>3542</v>
      </c>
      <c r="G31" s="239"/>
      <c r="H31" s="245" t="str">
        <f t="shared" si="2"/>
        <v/>
      </c>
      <c r="I31" s="244">
        <v>2628</v>
      </c>
      <c r="J31" s="239"/>
      <c r="K31" s="247">
        <v>914</v>
      </c>
      <c r="L31" s="239"/>
      <c r="M31" s="244">
        <v>2292</v>
      </c>
      <c r="N31" s="239"/>
      <c r="O31" s="244">
        <v>1347</v>
      </c>
      <c r="P31" s="239">
        <f t="shared" si="6"/>
        <v>0.18757833170867566</v>
      </c>
      <c r="Q31" s="188"/>
      <c r="R31" s="211">
        <v>0</v>
      </c>
      <c r="S31" s="211">
        <v>1</v>
      </c>
      <c r="T31" s="211">
        <v>0</v>
      </c>
    </row>
    <row r="32" spans="1:20" s="115" customFormat="1" x14ac:dyDescent="0.2">
      <c r="A32" s="76" t="s">
        <v>968</v>
      </c>
      <c r="B32" s="76" t="s">
        <v>969</v>
      </c>
      <c r="C32" s="76"/>
      <c r="D32" s="76"/>
      <c r="E32" s="243">
        <v>6271</v>
      </c>
      <c r="F32" s="244">
        <f t="shared" si="0"/>
        <v>3256</v>
      </c>
      <c r="G32" s="239"/>
      <c r="H32" s="245" t="str">
        <f t="shared" si="2"/>
        <v/>
      </c>
      <c r="I32" s="244">
        <v>2262</v>
      </c>
      <c r="J32" s="239"/>
      <c r="K32" s="247">
        <v>994</v>
      </c>
      <c r="L32" s="239"/>
      <c r="M32" s="244">
        <v>2226</v>
      </c>
      <c r="N32" s="239"/>
      <c r="O32" s="244">
        <v>789</v>
      </c>
      <c r="P32" s="239">
        <f t="shared" si="6"/>
        <v>0.12581725402647106</v>
      </c>
      <c r="Q32" s="188"/>
      <c r="R32" s="211">
        <v>0</v>
      </c>
      <c r="S32" s="211">
        <v>1</v>
      </c>
      <c r="T32" s="211">
        <v>0</v>
      </c>
    </row>
    <row r="33" spans="1:20" s="115" customFormat="1" x14ac:dyDescent="0.2">
      <c r="A33" s="76" t="s">
        <v>1000</v>
      </c>
      <c r="B33" s="76" t="s">
        <v>1001</v>
      </c>
      <c r="C33" s="76"/>
      <c r="D33" s="76"/>
      <c r="E33" s="243">
        <v>7326</v>
      </c>
      <c r="F33" s="244">
        <f t="shared" si="0"/>
        <v>3343</v>
      </c>
      <c r="G33" s="239"/>
      <c r="H33" s="245" t="str">
        <f t="shared" si="2"/>
        <v/>
      </c>
      <c r="I33" s="244">
        <v>2437</v>
      </c>
      <c r="J33" s="239"/>
      <c r="K33" s="247">
        <v>906</v>
      </c>
      <c r="L33" s="239"/>
      <c r="M33" s="244">
        <v>3364</v>
      </c>
      <c r="N33" s="239"/>
      <c r="O33" s="244">
        <v>619</v>
      </c>
      <c r="P33" s="239">
        <f t="shared" si="6"/>
        <v>8.4493584493584489E-2</v>
      </c>
      <c r="Q33" s="188"/>
      <c r="R33" s="211">
        <v>0</v>
      </c>
      <c r="S33" s="211">
        <v>1</v>
      </c>
      <c r="T33" s="211">
        <v>0</v>
      </c>
    </row>
    <row r="34" spans="1:20" s="115" customFormat="1" x14ac:dyDescent="0.2">
      <c r="A34" s="76" t="s">
        <v>1029</v>
      </c>
      <c r="B34" s="76" t="s">
        <v>1030</v>
      </c>
      <c r="C34" s="76"/>
      <c r="D34" s="76"/>
      <c r="E34" s="243">
        <v>29190</v>
      </c>
      <c r="F34" s="244">
        <f t="shared" si="0"/>
        <v>15800</v>
      </c>
      <c r="G34" s="239"/>
      <c r="H34" s="245" t="str">
        <f t="shared" si="2"/>
        <v/>
      </c>
      <c r="I34" s="244">
        <v>9469</v>
      </c>
      <c r="J34" s="239"/>
      <c r="K34" s="247">
        <v>6331</v>
      </c>
      <c r="L34" s="239"/>
      <c r="M34" s="244">
        <v>6067</v>
      </c>
      <c r="N34" s="239"/>
      <c r="O34" s="244">
        <v>7323</v>
      </c>
      <c r="P34" s="239">
        <f t="shared" si="6"/>
        <v>0.25087358684480987</v>
      </c>
      <c r="Q34" s="188"/>
      <c r="R34" s="211">
        <v>0</v>
      </c>
      <c r="S34" s="211">
        <v>1</v>
      </c>
      <c r="T34" s="211">
        <v>0</v>
      </c>
    </row>
    <row r="35" spans="1:20" s="115" customFormat="1" x14ac:dyDescent="0.2">
      <c r="A35" s="76"/>
      <c r="B35" s="76"/>
      <c r="C35" s="76"/>
      <c r="D35" s="76"/>
      <c r="E35" s="222"/>
      <c r="F35" s="244"/>
      <c r="G35" s="239"/>
      <c r="H35" s="245"/>
      <c r="I35" s="244"/>
      <c r="J35" s="239"/>
      <c r="K35" s="247"/>
      <c r="L35" s="239"/>
      <c r="M35" s="244"/>
      <c r="N35" s="239"/>
      <c r="O35" s="244"/>
      <c r="P35" s="239"/>
      <c r="Q35" s="188"/>
      <c r="R35" s="211"/>
      <c r="S35" s="208"/>
      <c r="T35" s="208"/>
    </row>
    <row r="36" spans="1:20" s="115" customFormat="1" x14ac:dyDescent="0.2">
      <c r="A36" s="58" t="s">
        <v>442</v>
      </c>
      <c r="B36" s="58" t="s">
        <v>443</v>
      </c>
      <c r="C36" s="58" t="s">
        <v>444</v>
      </c>
      <c r="D36" s="58" t="s">
        <v>1130</v>
      </c>
      <c r="E36" s="243">
        <v>467</v>
      </c>
      <c r="F36" s="244">
        <f>I36+K36</f>
        <v>268</v>
      </c>
      <c r="G36" s="239">
        <f>J36+L36</f>
        <v>0.57387580299785867</v>
      </c>
      <c r="H36" s="245" t="str">
        <f>IF(ISNUMBER(G36),TEXT(((2*F36)+(1.96^2)-(1.96*((1.96^2)+(4*F36*(100%-G36)))^0.5))/(2*(E36+(1.96^2))),"0.0%")&amp;" - "&amp;TEXT(((2*F36)+(1.96^2)+(1.96*((1.96^2)+(4*F36*(100%-G36)))^0.5))/(2*(E36+(1.96^2))),"0.0%"),"")</f>
        <v>52.9% - 61.8%</v>
      </c>
      <c r="I36" s="244">
        <v>203</v>
      </c>
      <c r="J36" s="239">
        <f>I36/E36</f>
        <v>0.43468950749464669</v>
      </c>
      <c r="K36" s="247">
        <v>65</v>
      </c>
      <c r="L36" s="239">
        <f>K36/E36</f>
        <v>0.13918629550321199</v>
      </c>
      <c r="M36" s="244">
        <v>187</v>
      </c>
      <c r="N36" s="239">
        <f>M36/E36</f>
        <v>0.40042826552462529</v>
      </c>
      <c r="O36" s="244">
        <v>12</v>
      </c>
      <c r="P36" s="239">
        <f>O36/E36</f>
        <v>2.569593147751606E-2</v>
      </c>
      <c r="Q36" s="189" t="s">
        <v>446</v>
      </c>
      <c r="R36" s="158">
        <v>0</v>
      </c>
      <c r="S36" s="158">
        <v>0</v>
      </c>
      <c r="T36" s="158">
        <v>0</v>
      </c>
    </row>
    <row r="37" spans="1:20" s="115" customFormat="1" x14ac:dyDescent="0.2">
      <c r="A37" s="58" t="s">
        <v>447</v>
      </c>
      <c r="B37" s="58" t="s">
        <v>448</v>
      </c>
      <c r="C37" s="58" t="s">
        <v>444</v>
      </c>
      <c r="D37" s="58" t="s">
        <v>1130</v>
      </c>
      <c r="E37" s="243">
        <v>410</v>
      </c>
      <c r="F37" s="244">
        <f t="shared" ref="F37:F100" si="7">I37+K37</f>
        <v>156</v>
      </c>
      <c r="G37" s="239">
        <f t="shared" ref="G37:G100" si="8">J37+L37</f>
        <v>0.38048780487804879</v>
      </c>
      <c r="H37" s="245" t="str">
        <f t="shared" ref="H37:H100" si="9">IF(ISNUMBER(G37),TEXT(((2*F37)+(1.96^2)-(1.96*((1.96^2)+(4*F37*(100%-G37)))^0.5))/(2*(E37+(1.96^2))),"0.0%")&amp;" - "&amp;TEXT(((2*F37)+(1.96^2)+(1.96*((1.96^2)+(4*F37*(100%-G37)))^0.5))/(2*(E37+(1.96^2))),"0.0%"),"")</f>
        <v>33.5% - 42.8%</v>
      </c>
      <c r="I37" s="244">
        <v>123</v>
      </c>
      <c r="J37" s="239">
        <f t="shared" ref="J37:J100" si="10">I37/E37</f>
        <v>0.3</v>
      </c>
      <c r="K37" s="247">
        <v>33</v>
      </c>
      <c r="L37" s="239">
        <f t="shared" ref="L37:L100" si="11">K37/E37</f>
        <v>8.0487804878048783E-2</v>
      </c>
      <c r="M37" s="244">
        <v>247</v>
      </c>
      <c r="N37" s="239">
        <f t="shared" ref="N37:N100" si="12">M37/E37</f>
        <v>0.60243902439024388</v>
      </c>
      <c r="O37" s="244">
        <v>7</v>
      </c>
      <c r="P37" s="239">
        <f t="shared" ref="P37:P100" si="13">O37/E37</f>
        <v>1.7073170731707318E-2</v>
      </c>
      <c r="Q37" s="189" t="s">
        <v>449</v>
      </c>
      <c r="R37" s="158">
        <v>0</v>
      </c>
      <c r="S37" s="158">
        <v>0</v>
      </c>
      <c r="T37" s="158">
        <v>0</v>
      </c>
    </row>
    <row r="38" spans="1:20" s="115" customFormat="1" x14ac:dyDescent="0.2">
      <c r="A38" s="58" t="s">
        <v>450</v>
      </c>
      <c r="B38" s="58" t="s">
        <v>451</v>
      </c>
      <c r="C38" s="58" t="s">
        <v>444</v>
      </c>
      <c r="D38" s="58" t="s">
        <v>1130</v>
      </c>
      <c r="E38" s="243">
        <v>255</v>
      </c>
      <c r="F38" s="244">
        <f t="shared" si="7"/>
        <v>80</v>
      </c>
      <c r="G38" s="239">
        <f t="shared" si="8"/>
        <v>0.31372549019607843</v>
      </c>
      <c r="H38" s="245" t="str">
        <f t="shared" si="9"/>
        <v>26.0% - 37.3%</v>
      </c>
      <c r="I38" s="244">
        <v>55</v>
      </c>
      <c r="J38" s="239">
        <f t="shared" si="10"/>
        <v>0.21568627450980393</v>
      </c>
      <c r="K38" s="247">
        <v>25</v>
      </c>
      <c r="L38" s="239">
        <f t="shared" si="11"/>
        <v>9.8039215686274508E-2</v>
      </c>
      <c r="M38" s="244">
        <v>167</v>
      </c>
      <c r="N38" s="239">
        <f t="shared" si="12"/>
        <v>0.65490196078431373</v>
      </c>
      <c r="O38" s="244">
        <v>8</v>
      </c>
      <c r="P38" s="239">
        <f t="shared" si="13"/>
        <v>3.1372549019607843E-2</v>
      </c>
      <c r="Q38" s="189" t="s">
        <v>452</v>
      </c>
      <c r="R38" s="158">
        <v>0</v>
      </c>
      <c r="S38" s="158">
        <v>0</v>
      </c>
      <c r="T38" s="158">
        <v>0</v>
      </c>
    </row>
    <row r="39" spans="1:20" s="115" customFormat="1" x14ac:dyDescent="0.2">
      <c r="A39" s="58" t="s">
        <v>453</v>
      </c>
      <c r="B39" s="58" t="s">
        <v>454</v>
      </c>
      <c r="C39" s="58" t="s">
        <v>444</v>
      </c>
      <c r="D39" s="58" t="s">
        <v>1130</v>
      </c>
      <c r="E39" s="243">
        <v>573</v>
      </c>
      <c r="F39" s="244">
        <f t="shared" si="7"/>
        <v>217</v>
      </c>
      <c r="G39" s="239">
        <f t="shared" si="8"/>
        <v>0.37870855148342064</v>
      </c>
      <c r="H39" s="245" t="str">
        <f t="shared" si="9"/>
        <v>34.0% - 41.9%</v>
      </c>
      <c r="I39" s="244">
        <v>172</v>
      </c>
      <c r="J39" s="239">
        <f t="shared" si="10"/>
        <v>0.30017452006980805</v>
      </c>
      <c r="K39" s="247">
        <v>45</v>
      </c>
      <c r="L39" s="239">
        <f t="shared" si="11"/>
        <v>7.8534031413612565E-2</v>
      </c>
      <c r="M39" s="244">
        <v>351</v>
      </c>
      <c r="N39" s="239">
        <f t="shared" si="12"/>
        <v>0.61256544502617805</v>
      </c>
      <c r="O39" s="244">
        <v>5</v>
      </c>
      <c r="P39" s="239">
        <f t="shared" si="13"/>
        <v>8.7260034904013961E-3</v>
      </c>
      <c r="Q39" s="189" t="s">
        <v>455</v>
      </c>
      <c r="R39" s="158">
        <v>0</v>
      </c>
      <c r="S39" s="158">
        <v>0</v>
      </c>
      <c r="T39" s="158">
        <v>0</v>
      </c>
    </row>
    <row r="40" spans="1:20" s="115" customFormat="1" x14ac:dyDescent="0.2">
      <c r="A40" s="58" t="s">
        <v>456</v>
      </c>
      <c r="B40" s="58" t="s">
        <v>457</v>
      </c>
      <c r="C40" s="58" t="s">
        <v>444</v>
      </c>
      <c r="D40" s="58" t="s">
        <v>1130</v>
      </c>
      <c r="E40" s="243">
        <v>597</v>
      </c>
      <c r="F40" s="244">
        <f t="shared" si="7"/>
        <v>204</v>
      </c>
      <c r="G40" s="239">
        <f t="shared" si="8"/>
        <v>0.34170854271356782</v>
      </c>
      <c r="H40" s="245" t="str">
        <f t="shared" si="9"/>
        <v>30.5% - 38.1%</v>
      </c>
      <c r="I40" s="244">
        <v>146</v>
      </c>
      <c r="J40" s="239">
        <f t="shared" si="10"/>
        <v>0.24455611390284757</v>
      </c>
      <c r="K40" s="247">
        <v>58</v>
      </c>
      <c r="L40" s="239">
        <f t="shared" si="11"/>
        <v>9.7152428810720268E-2</v>
      </c>
      <c r="M40" s="244">
        <v>379</v>
      </c>
      <c r="N40" s="239">
        <f t="shared" si="12"/>
        <v>0.63484087102177555</v>
      </c>
      <c r="O40" s="244">
        <v>14</v>
      </c>
      <c r="P40" s="239">
        <f t="shared" si="13"/>
        <v>2.3450586264656615E-2</v>
      </c>
      <c r="Q40" s="189" t="s">
        <v>458</v>
      </c>
      <c r="R40" s="158">
        <v>0</v>
      </c>
      <c r="S40" s="158">
        <v>0</v>
      </c>
      <c r="T40" s="158">
        <v>0</v>
      </c>
    </row>
    <row r="41" spans="1:20" s="115" customFormat="1" x14ac:dyDescent="0.2">
      <c r="A41" s="58" t="s">
        <v>459</v>
      </c>
      <c r="B41" s="58" t="s">
        <v>460</v>
      </c>
      <c r="C41" s="58" t="s">
        <v>444</v>
      </c>
      <c r="D41" s="58" t="s">
        <v>1130</v>
      </c>
      <c r="E41" s="243">
        <v>805</v>
      </c>
      <c r="F41" s="244">
        <f t="shared" si="7"/>
        <v>248</v>
      </c>
      <c r="G41" s="239">
        <f t="shared" si="8"/>
        <v>0.30807453416149067</v>
      </c>
      <c r="H41" s="245" t="str">
        <f t="shared" si="9"/>
        <v>27.7% - 34.1%</v>
      </c>
      <c r="I41" s="244">
        <v>196</v>
      </c>
      <c r="J41" s="239">
        <f t="shared" si="10"/>
        <v>0.24347826086956523</v>
      </c>
      <c r="K41" s="247">
        <v>52</v>
      </c>
      <c r="L41" s="239">
        <f t="shared" si="11"/>
        <v>6.4596273291925466E-2</v>
      </c>
      <c r="M41" s="244">
        <v>556</v>
      </c>
      <c r="N41" s="239">
        <f t="shared" si="12"/>
        <v>0.69068322981366459</v>
      </c>
      <c r="O41" s="244">
        <v>1</v>
      </c>
      <c r="P41" s="239">
        <f t="shared" si="13"/>
        <v>1.2422360248447205E-3</v>
      </c>
      <c r="Q41" s="189" t="s">
        <v>461</v>
      </c>
      <c r="R41" s="158">
        <v>0</v>
      </c>
      <c r="S41" s="158">
        <v>0</v>
      </c>
      <c r="T41" s="158">
        <v>0</v>
      </c>
    </row>
    <row r="42" spans="1:20" s="115" customFormat="1" x14ac:dyDescent="0.2">
      <c r="A42" s="58" t="s">
        <v>462</v>
      </c>
      <c r="B42" s="58" t="s">
        <v>463</v>
      </c>
      <c r="C42" s="58" t="s">
        <v>464</v>
      </c>
      <c r="D42" s="58" t="s">
        <v>1128</v>
      </c>
      <c r="E42" s="243">
        <v>275</v>
      </c>
      <c r="F42" s="244">
        <f t="shared" si="7"/>
        <v>98</v>
      </c>
      <c r="G42" s="239">
        <f t="shared" si="8"/>
        <v>0.35636363636363633</v>
      </c>
      <c r="H42" s="245" t="str">
        <f t="shared" si="9"/>
        <v>30.2% - 41.5%</v>
      </c>
      <c r="I42" s="244">
        <v>63</v>
      </c>
      <c r="J42" s="239">
        <f t="shared" si="10"/>
        <v>0.2290909090909091</v>
      </c>
      <c r="K42" s="247">
        <v>35</v>
      </c>
      <c r="L42" s="239">
        <f t="shared" si="11"/>
        <v>0.12727272727272726</v>
      </c>
      <c r="M42" s="244">
        <v>177</v>
      </c>
      <c r="N42" s="239">
        <f t="shared" si="12"/>
        <v>0.64363636363636367</v>
      </c>
      <c r="O42" s="244">
        <v>0</v>
      </c>
      <c r="P42" s="239">
        <f t="shared" si="13"/>
        <v>0</v>
      </c>
      <c r="Q42" s="189" t="s">
        <v>466</v>
      </c>
      <c r="R42" s="158">
        <v>0</v>
      </c>
      <c r="S42" s="158">
        <v>0</v>
      </c>
      <c r="T42" s="158">
        <v>0</v>
      </c>
    </row>
    <row r="43" spans="1:20" s="115" customFormat="1" x14ac:dyDescent="0.2">
      <c r="A43" s="58" t="s">
        <v>467</v>
      </c>
      <c r="B43" s="58" t="s">
        <v>468</v>
      </c>
      <c r="C43" s="58" t="s">
        <v>464</v>
      </c>
      <c r="D43" s="58" t="s">
        <v>1128</v>
      </c>
      <c r="E43" s="243">
        <v>773</v>
      </c>
      <c r="F43" s="244">
        <f t="shared" si="7"/>
        <v>204</v>
      </c>
      <c r="G43" s="239">
        <f t="shared" si="8"/>
        <v>0.26390685640362221</v>
      </c>
      <c r="H43" s="245" t="str">
        <f t="shared" si="9"/>
        <v>23.4% - 29.6%</v>
      </c>
      <c r="I43" s="244">
        <v>154</v>
      </c>
      <c r="J43" s="239">
        <f t="shared" si="10"/>
        <v>0.19922380336351875</v>
      </c>
      <c r="K43" s="247">
        <v>50</v>
      </c>
      <c r="L43" s="239">
        <f t="shared" si="11"/>
        <v>6.4683053040103494E-2</v>
      </c>
      <c r="M43" s="244">
        <v>569</v>
      </c>
      <c r="N43" s="239">
        <f t="shared" si="12"/>
        <v>0.73609314359637779</v>
      </c>
      <c r="O43" s="244">
        <v>0</v>
      </c>
      <c r="P43" s="239">
        <f t="shared" si="13"/>
        <v>0</v>
      </c>
      <c r="Q43" s="189" t="s">
        <v>469</v>
      </c>
      <c r="R43" s="158">
        <v>0</v>
      </c>
      <c r="S43" s="158">
        <v>0</v>
      </c>
      <c r="T43" s="158">
        <v>0</v>
      </c>
    </row>
    <row r="44" spans="1:20" s="115" customFormat="1" x14ac:dyDescent="0.2">
      <c r="A44" s="58" t="s">
        <v>470</v>
      </c>
      <c r="B44" s="58" t="s">
        <v>471</v>
      </c>
      <c r="C44" s="58" t="s">
        <v>464</v>
      </c>
      <c r="D44" s="58" t="s">
        <v>1128</v>
      </c>
      <c r="E44" s="243">
        <v>864</v>
      </c>
      <c r="F44" s="244">
        <f t="shared" si="7"/>
        <v>237</v>
      </c>
      <c r="G44" s="239">
        <f t="shared" si="8"/>
        <v>0.27430555555555558</v>
      </c>
      <c r="H44" s="245" t="str">
        <f t="shared" si="9"/>
        <v>24.6% - 30.5%</v>
      </c>
      <c r="I44" s="244">
        <v>167</v>
      </c>
      <c r="J44" s="239">
        <f t="shared" si="10"/>
        <v>0.19328703703703703</v>
      </c>
      <c r="K44" s="247">
        <v>70</v>
      </c>
      <c r="L44" s="239">
        <f t="shared" si="11"/>
        <v>8.1018518518518517E-2</v>
      </c>
      <c r="M44" s="244">
        <v>622</v>
      </c>
      <c r="N44" s="239">
        <f t="shared" si="12"/>
        <v>0.71990740740740744</v>
      </c>
      <c r="O44" s="244">
        <v>5</v>
      </c>
      <c r="P44" s="239">
        <f t="shared" si="13"/>
        <v>5.7870370370370367E-3</v>
      </c>
      <c r="Q44" s="189" t="s">
        <v>472</v>
      </c>
      <c r="R44" s="158">
        <v>0</v>
      </c>
      <c r="S44" s="158">
        <v>0</v>
      </c>
      <c r="T44" s="158">
        <v>0</v>
      </c>
    </row>
    <row r="45" spans="1:20" s="115" customFormat="1" x14ac:dyDescent="0.2">
      <c r="A45" s="58" t="s">
        <v>473</v>
      </c>
      <c r="B45" s="58" t="s">
        <v>474</v>
      </c>
      <c r="C45" s="58" t="s">
        <v>464</v>
      </c>
      <c r="D45" s="58" t="s">
        <v>1128</v>
      </c>
      <c r="E45" s="243">
        <v>604</v>
      </c>
      <c r="F45" s="244">
        <f t="shared" si="7"/>
        <v>196</v>
      </c>
      <c r="G45" s="239">
        <f t="shared" si="8"/>
        <v>0.32450331125827814</v>
      </c>
      <c r="H45" s="245" t="str">
        <f t="shared" si="9"/>
        <v>28.8% - 36.3%</v>
      </c>
      <c r="I45" s="244">
        <v>147</v>
      </c>
      <c r="J45" s="239">
        <f t="shared" si="10"/>
        <v>0.2433774834437086</v>
      </c>
      <c r="K45" s="247">
        <v>49</v>
      </c>
      <c r="L45" s="239">
        <f t="shared" si="11"/>
        <v>8.1125827814569534E-2</v>
      </c>
      <c r="M45" s="244">
        <v>406</v>
      </c>
      <c r="N45" s="239">
        <f t="shared" si="12"/>
        <v>0.67218543046357615</v>
      </c>
      <c r="O45" s="244">
        <v>2</v>
      </c>
      <c r="P45" s="239">
        <f t="shared" si="13"/>
        <v>3.3112582781456954E-3</v>
      </c>
      <c r="Q45" s="189" t="s">
        <v>475</v>
      </c>
      <c r="R45" s="158">
        <v>0</v>
      </c>
      <c r="S45" s="158">
        <v>0</v>
      </c>
      <c r="T45" s="158">
        <v>0</v>
      </c>
    </row>
    <row r="46" spans="1:20" s="115" customFormat="1" x14ac:dyDescent="0.2">
      <c r="A46" s="58" t="s">
        <v>476</v>
      </c>
      <c r="B46" s="58" t="s">
        <v>477</v>
      </c>
      <c r="C46" s="58" t="s">
        <v>464</v>
      </c>
      <c r="D46" s="58" t="s">
        <v>1128</v>
      </c>
      <c r="E46" s="243">
        <v>828</v>
      </c>
      <c r="F46" s="244">
        <f t="shared" si="7"/>
        <v>198</v>
      </c>
      <c r="G46" s="239">
        <f t="shared" si="8"/>
        <v>0.2391304347826087</v>
      </c>
      <c r="H46" s="245" t="str">
        <f t="shared" si="9"/>
        <v>21.1% - 26.9%</v>
      </c>
      <c r="I46" s="244">
        <v>143</v>
      </c>
      <c r="J46" s="239">
        <f t="shared" si="10"/>
        <v>0.17270531400966183</v>
      </c>
      <c r="K46" s="247">
        <v>55</v>
      </c>
      <c r="L46" s="239">
        <f t="shared" si="11"/>
        <v>6.6425120772946863E-2</v>
      </c>
      <c r="M46" s="244">
        <v>620</v>
      </c>
      <c r="N46" s="239">
        <f t="shared" si="12"/>
        <v>0.74879227053140096</v>
      </c>
      <c r="O46" s="244">
        <v>10</v>
      </c>
      <c r="P46" s="239">
        <f t="shared" si="13"/>
        <v>1.2077294685990338E-2</v>
      </c>
      <c r="Q46" s="189" t="s">
        <v>478</v>
      </c>
      <c r="R46" s="158">
        <v>0</v>
      </c>
      <c r="S46" s="158">
        <v>0</v>
      </c>
      <c r="T46" s="158">
        <v>0</v>
      </c>
    </row>
    <row r="47" spans="1:20" s="115" customFormat="1" x14ac:dyDescent="0.2">
      <c r="A47" s="58" t="s">
        <v>479</v>
      </c>
      <c r="B47" s="58" t="s">
        <v>480</v>
      </c>
      <c r="C47" s="58" t="s">
        <v>481</v>
      </c>
      <c r="D47" s="58" t="s">
        <v>482</v>
      </c>
      <c r="E47" s="243">
        <v>908</v>
      </c>
      <c r="F47" s="244">
        <f t="shared" si="7"/>
        <v>367</v>
      </c>
      <c r="G47" s="239">
        <f t="shared" si="8"/>
        <v>0.40418502202643175</v>
      </c>
      <c r="H47" s="245" t="str">
        <f t="shared" si="9"/>
        <v>37.3% - 43.6%</v>
      </c>
      <c r="I47" s="244">
        <v>281</v>
      </c>
      <c r="J47" s="239">
        <f t="shared" si="10"/>
        <v>0.30947136563876654</v>
      </c>
      <c r="K47" s="247">
        <v>86</v>
      </c>
      <c r="L47" s="239">
        <f t="shared" si="11"/>
        <v>9.4713656387665199E-2</v>
      </c>
      <c r="M47" s="244">
        <v>532</v>
      </c>
      <c r="N47" s="239">
        <f t="shared" si="12"/>
        <v>0.58590308370044053</v>
      </c>
      <c r="O47" s="244">
        <v>9</v>
      </c>
      <c r="P47" s="239">
        <f t="shared" si="13"/>
        <v>9.911894273127754E-3</v>
      </c>
      <c r="Q47" s="189" t="s">
        <v>483</v>
      </c>
      <c r="R47" s="158">
        <v>0</v>
      </c>
      <c r="S47" s="158">
        <v>0</v>
      </c>
      <c r="T47" s="158">
        <v>0</v>
      </c>
    </row>
    <row r="48" spans="1:20" s="115" customFormat="1" x14ac:dyDescent="0.2">
      <c r="A48" s="58" t="s">
        <v>484</v>
      </c>
      <c r="B48" s="58" t="s">
        <v>485</v>
      </c>
      <c r="C48" s="58" t="s">
        <v>481</v>
      </c>
      <c r="D48" s="58" t="s">
        <v>482</v>
      </c>
      <c r="E48" s="243">
        <v>487</v>
      </c>
      <c r="F48" s="244">
        <f t="shared" si="7"/>
        <v>163</v>
      </c>
      <c r="G48" s="239">
        <f t="shared" si="8"/>
        <v>0.33470225872689935</v>
      </c>
      <c r="H48" s="245" t="str">
        <f t="shared" si="9"/>
        <v>29.4% - 37.8%</v>
      </c>
      <c r="I48" s="244">
        <v>125</v>
      </c>
      <c r="J48" s="239">
        <f t="shared" si="10"/>
        <v>0.25667351129363447</v>
      </c>
      <c r="K48" s="247">
        <v>38</v>
      </c>
      <c r="L48" s="239">
        <f t="shared" si="11"/>
        <v>7.8028747433264892E-2</v>
      </c>
      <c r="M48" s="244">
        <v>317</v>
      </c>
      <c r="N48" s="239">
        <f t="shared" si="12"/>
        <v>0.65092402464065713</v>
      </c>
      <c r="O48" s="244">
        <v>7</v>
      </c>
      <c r="P48" s="239">
        <f t="shared" si="13"/>
        <v>1.4373716632443531E-2</v>
      </c>
      <c r="Q48" s="189" t="s">
        <v>486</v>
      </c>
      <c r="R48" s="158">
        <v>0</v>
      </c>
      <c r="S48" s="158">
        <v>0</v>
      </c>
      <c r="T48" s="158">
        <v>0</v>
      </c>
    </row>
    <row r="49" spans="1:20" s="115" customFormat="1" x14ac:dyDescent="0.2">
      <c r="A49" s="58" t="s">
        <v>487</v>
      </c>
      <c r="B49" s="58" t="s">
        <v>488</v>
      </c>
      <c r="C49" s="58" t="s">
        <v>481</v>
      </c>
      <c r="D49" s="58" t="s">
        <v>482</v>
      </c>
      <c r="E49" s="243">
        <v>701</v>
      </c>
      <c r="F49" s="244">
        <f t="shared" si="7"/>
        <v>170</v>
      </c>
      <c r="G49" s="239"/>
      <c r="H49" s="245" t="str">
        <f t="shared" si="9"/>
        <v/>
      </c>
      <c r="I49" s="244">
        <v>85</v>
      </c>
      <c r="J49" s="239"/>
      <c r="K49" s="247">
        <v>85</v>
      </c>
      <c r="L49" s="239"/>
      <c r="M49" s="244">
        <v>87</v>
      </c>
      <c r="N49" s="239"/>
      <c r="O49" s="244">
        <v>444</v>
      </c>
      <c r="P49" s="239">
        <f t="shared" si="13"/>
        <v>0.63338088445078455</v>
      </c>
      <c r="Q49" s="189" t="s">
        <v>489</v>
      </c>
      <c r="R49" s="158">
        <v>0</v>
      </c>
      <c r="S49" s="158">
        <v>1</v>
      </c>
      <c r="T49" s="158">
        <v>0</v>
      </c>
    </row>
    <row r="50" spans="1:20" s="115" customFormat="1" x14ac:dyDescent="0.2">
      <c r="A50" s="58" t="s">
        <v>490</v>
      </c>
      <c r="B50" s="58" t="s">
        <v>491</v>
      </c>
      <c r="C50" s="58" t="s">
        <v>481</v>
      </c>
      <c r="D50" s="58" t="s">
        <v>482</v>
      </c>
      <c r="E50" s="243">
        <v>578</v>
      </c>
      <c r="F50" s="244">
        <f t="shared" si="7"/>
        <v>273</v>
      </c>
      <c r="G50" s="239"/>
      <c r="H50" s="245" t="str">
        <f t="shared" si="9"/>
        <v/>
      </c>
      <c r="I50" s="244">
        <v>187</v>
      </c>
      <c r="J50" s="239"/>
      <c r="K50" s="247">
        <v>86</v>
      </c>
      <c r="L50" s="239"/>
      <c r="M50" s="244">
        <v>249</v>
      </c>
      <c r="N50" s="239"/>
      <c r="O50" s="244">
        <v>56</v>
      </c>
      <c r="P50" s="239">
        <f t="shared" si="13"/>
        <v>9.6885813148788927E-2</v>
      </c>
      <c r="Q50" s="189" t="s">
        <v>492</v>
      </c>
      <c r="R50" s="158">
        <v>1</v>
      </c>
      <c r="S50" s="158">
        <v>1</v>
      </c>
      <c r="T50" s="158">
        <v>0</v>
      </c>
    </row>
    <row r="51" spans="1:20" s="115" customFormat="1" x14ac:dyDescent="0.2">
      <c r="A51" s="58" t="s">
        <v>493</v>
      </c>
      <c r="B51" s="58" t="s">
        <v>494</v>
      </c>
      <c r="C51" s="58" t="s">
        <v>481</v>
      </c>
      <c r="D51" s="58" t="s">
        <v>482</v>
      </c>
      <c r="E51" s="243">
        <v>654</v>
      </c>
      <c r="F51" s="244">
        <f t="shared" si="7"/>
        <v>154</v>
      </c>
      <c r="G51" s="239"/>
      <c r="H51" s="245" t="str">
        <f t="shared" si="9"/>
        <v/>
      </c>
      <c r="I51" s="244">
        <v>88</v>
      </c>
      <c r="J51" s="239"/>
      <c r="K51" s="247">
        <v>66</v>
      </c>
      <c r="L51" s="239"/>
      <c r="M51" s="244">
        <v>149</v>
      </c>
      <c r="N51" s="239"/>
      <c r="O51" s="244">
        <v>351</v>
      </c>
      <c r="P51" s="239">
        <f t="shared" si="13"/>
        <v>0.53669724770642202</v>
      </c>
      <c r="Q51" s="189" t="s">
        <v>495</v>
      </c>
      <c r="R51" s="158">
        <v>0</v>
      </c>
      <c r="S51" s="158">
        <v>1</v>
      </c>
      <c r="T51" s="158">
        <v>0</v>
      </c>
    </row>
    <row r="52" spans="1:20" s="115" customFormat="1" x14ac:dyDescent="0.2">
      <c r="A52" s="58" t="s">
        <v>496</v>
      </c>
      <c r="B52" s="58" t="s">
        <v>497</v>
      </c>
      <c r="C52" s="58" t="s">
        <v>481</v>
      </c>
      <c r="D52" s="58" t="s">
        <v>482</v>
      </c>
      <c r="E52" s="243">
        <v>664</v>
      </c>
      <c r="F52" s="244">
        <f t="shared" si="7"/>
        <v>248</v>
      </c>
      <c r="G52" s="239"/>
      <c r="H52" s="245" t="str">
        <f t="shared" si="9"/>
        <v/>
      </c>
      <c r="I52" s="244">
        <v>150</v>
      </c>
      <c r="J52" s="239"/>
      <c r="K52" s="247">
        <v>98</v>
      </c>
      <c r="L52" s="239"/>
      <c r="M52" s="244">
        <v>413</v>
      </c>
      <c r="N52" s="239"/>
      <c r="O52" s="244">
        <v>3</v>
      </c>
      <c r="P52" s="239"/>
      <c r="Q52" s="189" t="s">
        <v>498</v>
      </c>
      <c r="R52" s="158">
        <v>1</v>
      </c>
      <c r="S52" s="158">
        <v>0</v>
      </c>
      <c r="T52" s="158">
        <v>0</v>
      </c>
    </row>
    <row r="53" spans="1:20" s="115" customFormat="1" x14ac:dyDescent="0.2">
      <c r="A53" s="58" t="s">
        <v>499</v>
      </c>
      <c r="B53" s="58" t="s">
        <v>500</v>
      </c>
      <c r="C53" s="58" t="s">
        <v>481</v>
      </c>
      <c r="D53" s="58" t="s">
        <v>482</v>
      </c>
      <c r="E53" s="243">
        <v>806</v>
      </c>
      <c r="F53" s="244">
        <f t="shared" si="7"/>
        <v>303</v>
      </c>
      <c r="G53" s="239">
        <f t="shared" si="8"/>
        <v>0.37593052109181141</v>
      </c>
      <c r="H53" s="245" t="str">
        <f t="shared" si="9"/>
        <v>34.3% - 41.0%</v>
      </c>
      <c r="I53" s="244">
        <v>251</v>
      </c>
      <c r="J53" s="239">
        <f t="shared" si="10"/>
        <v>0.31141439205955335</v>
      </c>
      <c r="K53" s="247">
        <v>52</v>
      </c>
      <c r="L53" s="239">
        <f t="shared" si="11"/>
        <v>6.4516129032258063E-2</v>
      </c>
      <c r="M53" s="244">
        <v>493</v>
      </c>
      <c r="N53" s="239">
        <f t="shared" si="12"/>
        <v>0.61166253101736978</v>
      </c>
      <c r="O53" s="244">
        <v>10</v>
      </c>
      <c r="P53" s="239">
        <f t="shared" si="13"/>
        <v>1.2406947890818859E-2</v>
      </c>
      <c r="Q53" s="189" t="s">
        <v>501</v>
      </c>
      <c r="R53" s="158">
        <v>0</v>
      </c>
      <c r="S53" s="158">
        <v>0</v>
      </c>
      <c r="T53" s="158">
        <v>0</v>
      </c>
    </row>
    <row r="54" spans="1:20" s="115" customFormat="1" x14ac:dyDescent="0.2">
      <c r="A54" s="58" t="s">
        <v>502</v>
      </c>
      <c r="B54" s="58" t="s">
        <v>503</v>
      </c>
      <c r="C54" s="58" t="s">
        <v>481</v>
      </c>
      <c r="D54" s="58" t="s">
        <v>482</v>
      </c>
      <c r="E54" s="243">
        <v>499</v>
      </c>
      <c r="F54" s="244">
        <f t="shared" si="7"/>
        <v>68</v>
      </c>
      <c r="G54" s="239"/>
      <c r="H54" s="245" t="str">
        <f t="shared" si="9"/>
        <v/>
      </c>
      <c r="I54" s="244">
        <v>45</v>
      </c>
      <c r="J54" s="239"/>
      <c r="K54" s="247">
        <v>23</v>
      </c>
      <c r="L54" s="239"/>
      <c r="M54" s="244">
        <v>81</v>
      </c>
      <c r="N54" s="239"/>
      <c r="O54" s="244">
        <v>350</v>
      </c>
      <c r="P54" s="239">
        <f t="shared" si="13"/>
        <v>0.70140280561122248</v>
      </c>
      <c r="Q54" s="189" t="s">
        <v>504</v>
      </c>
      <c r="R54" s="158">
        <v>1</v>
      </c>
      <c r="S54" s="158">
        <v>1</v>
      </c>
      <c r="T54" s="158">
        <v>0</v>
      </c>
    </row>
    <row r="55" spans="1:20" s="115" customFormat="1" x14ac:dyDescent="0.2">
      <c r="A55" s="58" t="s">
        <v>505</v>
      </c>
      <c r="B55" s="58" t="s">
        <v>506</v>
      </c>
      <c r="C55" s="58" t="s">
        <v>481</v>
      </c>
      <c r="D55" s="58" t="s">
        <v>482</v>
      </c>
      <c r="E55" s="243">
        <v>790</v>
      </c>
      <c r="F55" s="244">
        <f t="shared" si="7"/>
        <v>417</v>
      </c>
      <c r="G55" s="239">
        <f t="shared" si="8"/>
        <v>0.52784810126582282</v>
      </c>
      <c r="H55" s="245" t="str">
        <f t="shared" si="9"/>
        <v>49.3% - 56.2%</v>
      </c>
      <c r="I55" s="244">
        <v>344</v>
      </c>
      <c r="J55" s="239">
        <f t="shared" si="10"/>
        <v>0.43544303797468353</v>
      </c>
      <c r="K55" s="247">
        <v>73</v>
      </c>
      <c r="L55" s="239">
        <f t="shared" si="11"/>
        <v>9.2405063291139247E-2</v>
      </c>
      <c r="M55" s="244">
        <v>367</v>
      </c>
      <c r="N55" s="239">
        <f t="shared" si="12"/>
        <v>0.46455696202531643</v>
      </c>
      <c r="O55" s="244">
        <v>6</v>
      </c>
      <c r="P55" s="239">
        <f t="shared" si="13"/>
        <v>7.5949367088607592E-3</v>
      </c>
      <c r="Q55" s="189" t="s">
        <v>507</v>
      </c>
      <c r="R55" s="158">
        <v>0</v>
      </c>
      <c r="S55" s="158">
        <v>0</v>
      </c>
      <c r="T55" s="158">
        <v>0</v>
      </c>
    </row>
    <row r="56" spans="1:20" s="115" customFormat="1" x14ac:dyDescent="0.2">
      <c r="A56" s="58" t="s">
        <v>508</v>
      </c>
      <c r="B56" s="58" t="s">
        <v>509</v>
      </c>
      <c r="C56" s="58" t="s">
        <v>481</v>
      </c>
      <c r="D56" s="58" t="s">
        <v>482</v>
      </c>
      <c r="E56" s="243">
        <v>683</v>
      </c>
      <c r="F56" s="244">
        <f t="shared" si="7"/>
        <v>196</v>
      </c>
      <c r="G56" s="239"/>
      <c r="H56" s="245" t="str">
        <f t="shared" si="9"/>
        <v/>
      </c>
      <c r="I56" s="244">
        <v>157</v>
      </c>
      <c r="J56" s="239"/>
      <c r="K56" s="247">
        <v>39</v>
      </c>
      <c r="L56" s="239"/>
      <c r="M56" s="244">
        <v>403</v>
      </c>
      <c r="N56" s="239"/>
      <c r="O56" s="244">
        <v>84</v>
      </c>
      <c r="P56" s="239">
        <f t="shared" si="13"/>
        <v>0.12298682284040996</v>
      </c>
      <c r="Q56" s="189" t="s">
        <v>510</v>
      </c>
      <c r="R56" s="158">
        <v>1</v>
      </c>
      <c r="S56" s="158">
        <v>1</v>
      </c>
      <c r="T56" s="158">
        <v>0</v>
      </c>
    </row>
    <row r="57" spans="1:20" s="115" customFormat="1" x14ac:dyDescent="0.2">
      <c r="A57" s="58" t="s">
        <v>511</v>
      </c>
      <c r="B57" s="58" t="s">
        <v>512</v>
      </c>
      <c r="C57" s="58" t="s">
        <v>481</v>
      </c>
      <c r="D57" s="58" t="s">
        <v>482</v>
      </c>
      <c r="E57" s="243">
        <v>485</v>
      </c>
      <c r="F57" s="244">
        <f t="shared" si="7"/>
        <v>171</v>
      </c>
      <c r="G57" s="239"/>
      <c r="H57" s="245" t="str">
        <f t="shared" si="9"/>
        <v/>
      </c>
      <c r="I57" s="244">
        <v>128</v>
      </c>
      <c r="J57" s="239"/>
      <c r="K57" s="247">
        <v>43</v>
      </c>
      <c r="L57" s="239"/>
      <c r="M57" s="244">
        <v>144</v>
      </c>
      <c r="N57" s="239"/>
      <c r="O57" s="244">
        <v>170</v>
      </c>
      <c r="P57" s="239">
        <f t="shared" si="13"/>
        <v>0.35051546391752575</v>
      </c>
      <c r="Q57" s="189" t="s">
        <v>513</v>
      </c>
      <c r="R57" s="158">
        <v>1</v>
      </c>
      <c r="S57" s="158">
        <v>1</v>
      </c>
      <c r="T57" s="158">
        <v>0</v>
      </c>
    </row>
    <row r="58" spans="1:20" s="115" customFormat="1" x14ac:dyDescent="0.2">
      <c r="A58" s="58" t="s">
        <v>514</v>
      </c>
      <c r="B58" s="58" t="s">
        <v>515</v>
      </c>
      <c r="C58" s="58" t="s">
        <v>481</v>
      </c>
      <c r="D58" s="58" t="s">
        <v>482</v>
      </c>
      <c r="E58" s="243">
        <v>872</v>
      </c>
      <c r="F58" s="244">
        <f t="shared" si="7"/>
        <v>244</v>
      </c>
      <c r="G58" s="239">
        <f t="shared" si="8"/>
        <v>0.27981651376146788</v>
      </c>
      <c r="H58" s="245" t="str">
        <f t="shared" si="9"/>
        <v>25.1% - 31.1%</v>
      </c>
      <c r="I58" s="244">
        <v>179</v>
      </c>
      <c r="J58" s="239">
        <f t="shared" si="10"/>
        <v>0.20527522935779816</v>
      </c>
      <c r="K58" s="247">
        <v>65</v>
      </c>
      <c r="L58" s="239">
        <f t="shared" si="11"/>
        <v>7.4541284403669722E-2</v>
      </c>
      <c r="M58" s="244">
        <v>624</v>
      </c>
      <c r="N58" s="239">
        <f t="shared" si="12"/>
        <v>0.7155963302752294</v>
      </c>
      <c r="O58" s="244">
        <v>4</v>
      </c>
      <c r="P58" s="239">
        <f t="shared" si="13"/>
        <v>4.5871559633027525E-3</v>
      </c>
      <c r="Q58" s="189" t="s">
        <v>516</v>
      </c>
      <c r="R58" s="158">
        <v>0</v>
      </c>
      <c r="S58" s="158">
        <v>0</v>
      </c>
      <c r="T58" s="158">
        <v>0</v>
      </c>
    </row>
    <row r="59" spans="1:20" s="115" customFormat="1" x14ac:dyDescent="0.2">
      <c r="A59" s="58" t="s">
        <v>517</v>
      </c>
      <c r="B59" s="58" t="s">
        <v>518</v>
      </c>
      <c r="C59" s="58" t="s">
        <v>519</v>
      </c>
      <c r="D59" s="58" t="s">
        <v>520</v>
      </c>
      <c r="E59" s="243">
        <v>542</v>
      </c>
      <c r="F59" s="244">
        <f t="shared" si="7"/>
        <v>191</v>
      </c>
      <c r="G59" s="239"/>
      <c r="H59" s="245" t="str">
        <f t="shared" si="9"/>
        <v/>
      </c>
      <c r="I59" s="244">
        <v>144</v>
      </c>
      <c r="J59" s="239"/>
      <c r="K59" s="247">
        <v>47</v>
      </c>
      <c r="L59" s="239"/>
      <c r="M59" s="244">
        <v>251</v>
      </c>
      <c r="N59" s="239"/>
      <c r="O59" s="244">
        <v>100</v>
      </c>
      <c r="P59" s="239">
        <f t="shared" si="13"/>
        <v>0.18450184501845018</v>
      </c>
      <c r="Q59" s="189" t="s">
        <v>521</v>
      </c>
      <c r="R59" s="158">
        <v>0</v>
      </c>
      <c r="S59" s="158">
        <v>1</v>
      </c>
      <c r="T59" s="158">
        <v>0</v>
      </c>
    </row>
    <row r="60" spans="1:20" s="115" customFormat="1" x14ac:dyDescent="0.2">
      <c r="A60" s="58" t="s">
        <v>522</v>
      </c>
      <c r="B60" s="58" t="s">
        <v>523</v>
      </c>
      <c r="C60" s="58" t="s">
        <v>519</v>
      </c>
      <c r="D60" s="58" t="s">
        <v>520</v>
      </c>
      <c r="E60" s="243">
        <v>441</v>
      </c>
      <c r="F60" s="244">
        <f t="shared" si="7"/>
        <v>136</v>
      </c>
      <c r="G60" s="239"/>
      <c r="H60" s="245" t="str">
        <f t="shared" si="9"/>
        <v/>
      </c>
      <c r="I60" s="244">
        <v>86</v>
      </c>
      <c r="J60" s="239"/>
      <c r="K60" s="247">
        <v>50</v>
      </c>
      <c r="L60" s="239"/>
      <c r="M60" s="244">
        <v>240</v>
      </c>
      <c r="N60" s="239"/>
      <c r="O60" s="244">
        <v>65</v>
      </c>
      <c r="P60" s="239">
        <f t="shared" si="13"/>
        <v>0.14739229024943309</v>
      </c>
      <c r="Q60" s="189" t="s">
        <v>524</v>
      </c>
      <c r="R60" s="158">
        <v>0</v>
      </c>
      <c r="S60" s="158">
        <v>1</v>
      </c>
      <c r="T60" s="158">
        <v>0</v>
      </c>
    </row>
    <row r="61" spans="1:20" s="115" customFormat="1" x14ac:dyDescent="0.2">
      <c r="A61" s="58" t="s">
        <v>525</v>
      </c>
      <c r="B61" s="58" t="s">
        <v>526</v>
      </c>
      <c r="C61" s="58" t="s">
        <v>519</v>
      </c>
      <c r="D61" s="58" t="s">
        <v>520</v>
      </c>
      <c r="E61" s="243">
        <v>479</v>
      </c>
      <c r="F61" s="244">
        <f t="shared" si="7"/>
        <v>164</v>
      </c>
      <c r="G61" s="239"/>
      <c r="H61" s="245" t="str">
        <f t="shared" si="9"/>
        <v/>
      </c>
      <c r="I61" s="244">
        <v>118</v>
      </c>
      <c r="J61" s="239"/>
      <c r="K61" s="247">
        <v>46</v>
      </c>
      <c r="L61" s="239"/>
      <c r="M61" s="244">
        <v>284</v>
      </c>
      <c r="N61" s="239"/>
      <c r="O61" s="244">
        <v>31</v>
      </c>
      <c r="P61" s="239">
        <f t="shared" si="13"/>
        <v>6.471816283924843E-2</v>
      </c>
      <c r="Q61" s="189" t="s">
        <v>527</v>
      </c>
      <c r="R61" s="158">
        <v>0</v>
      </c>
      <c r="S61" s="158">
        <v>1</v>
      </c>
      <c r="T61" s="158">
        <v>0</v>
      </c>
    </row>
    <row r="62" spans="1:20" s="115" customFormat="1" x14ac:dyDescent="0.2">
      <c r="A62" s="58" t="s">
        <v>528</v>
      </c>
      <c r="B62" s="58" t="s">
        <v>529</v>
      </c>
      <c r="C62" s="58" t="s">
        <v>519</v>
      </c>
      <c r="D62" s="58" t="s">
        <v>520</v>
      </c>
      <c r="E62" s="243">
        <v>1093</v>
      </c>
      <c r="F62" s="244">
        <f t="shared" si="7"/>
        <v>305</v>
      </c>
      <c r="G62" s="239"/>
      <c r="H62" s="245" t="str">
        <f t="shared" si="9"/>
        <v/>
      </c>
      <c r="I62" s="244">
        <v>220</v>
      </c>
      <c r="J62" s="239"/>
      <c r="K62" s="247">
        <v>85</v>
      </c>
      <c r="L62" s="239"/>
      <c r="M62" s="244">
        <v>463</v>
      </c>
      <c r="N62" s="239"/>
      <c r="O62" s="244">
        <v>325</v>
      </c>
      <c r="P62" s="239">
        <f t="shared" si="13"/>
        <v>0.29734675205855443</v>
      </c>
      <c r="Q62" s="189" t="s">
        <v>530</v>
      </c>
      <c r="R62" s="158">
        <v>0</v>
      </c>
      <c r="S62" s="158">
        <v>1</v>
      </c>
      <c r="T62" s="158">
        <v>0</v>
      </c>
    </row>
    <row r="63" spans="1:20" s="115" customFormat="1" x14ac:dyDescent="0.2">
      <c r="A63" s="58" t="s">
        <v>531</v>
      </c>
      <c r="B63" s="58" t="s">
        <v>532</v>
      </c>
      <c r="C63" s="58" t="s">
        <v>519</v>
      </c>
      <c r="D63" s="58" t="s">
        <v>520</v>
      </c>
      <c r="E63" s="243">
        <v>329</v>
      </c>
      <c r="F63" s="244">
        <f t="shared" si="7"/>
        <v>78</v>
      </c>
      <c r="G63" s="239"/>
      <c r="H63" s="245" t="str">
        <f t="shared" si="9"/>
        <v/>
      </c>
      <c r="I63" s="244">
        <v>59</v>
      </c>
      <c r="J63" s="239"/>
      <c r="K63" s="247">
        <v>19</v>
      </c>
      <c r="L63" s="239"/>
      <c r="M63" s="244">
        <v>144</v>
      </c>
      <c r="N63" s="239"/>
      <c r="O63" s="244">
        <v>107</v>
      </c>
      <c r="P63" s="239">
        <f t="shared" si="13"/>
        <v>0.32522796352583588</v>
      </c>
      <c r="Q63" s="189" t="s">
        <v>533</v>
      </c>
      <c r="R63" s="158">
        <v>0</v>
      </c>
      <c r="S63" s="158">
        <v>1</v>
      </c>
      <c r="T63" s="158">
        <v>0</v>
      </c>
    </row>
    <row r="64" spans="1:20" s="115" customFormat="1" x14ac:dyDescent="0.2">
      <c r="A64" s="58" t="s">
        <v>534</v>
      </c>
      <c r="B64" s="58" t="s">
        <v>535</v>
      </c>
      <c r="C64" s="58" t="s">
        <v>519</v>
      </c>
      <c r="D64" s="58" t="s">
        <v>520</v>
      </c>
      <c r="E64" s="243">
        <v>608</v>
      </c>
      <c r="F64" s="244">
        <f t="shared" si="7"/>
        <v>231</v>
      </c>
      <c r="G64" s="239"/>
      <c r="H64" s="245" t="str">
        <f t="shared" si="9"/>
        <v/>
      </c>
      <c r="I64" s="244">
        <v>151</v>
      </c>
      <c r="J64" s="239"/>
      <c r="K64" s="247">
        <v>80</v>
      </c>
      <c r="L64" s="239"/>
      <c r="M64" s="244">
        <v>315</v>
      </c>
      <c r="N64" s="239"/>
      <c r="O64" s="244">
        <v>62</v>
      </c>
      <c r="P64" s="239">
        <f t="shared" si="13"/>
        <v>0.10197368421052631</v>
      </c>
      <c r="Q64" s="189" t="s">
        <v>536</v>
      </c>
      <c r="R64" s="158">
        <v>0</v>
      </c>
      <c r="S64" s="158">
        <v>1</v>
      </c>
      <c r="T64" s="158">
        <v>0</v>
      </c>
    </row>
    <row r="65" spans="1:20" s="115" customFormat="1" x14ac:dyDescent="0.2">
      <c r="A65" s="58" t="s">
        <v>537</v>
      </c>
      <c r="B65" s="58" t="s">
        <v>538</v>
      </c>
      <c r="C65" s="58" t="s">
        <v>519</v>
      </c>
      <c r="D65" s="58" t="s">
        <v>520</v>
      </c>
      <c r="E65" s="243">
        <v>360</v>
      </c>
      <c r="F65" s="244">
        <f t="shared" si="7"/>
        <v>143</v>
      </c>
      <c r="G65" s="239"/>
      <c r="H65" s="245" t="str">
        <f t="shared" si="9"/>
        <v/>
      </c>
      <c r="I65" s="244">
        <v>99</v>
      </c>
      <c r="J65" s="239"/>
      <c r="K65" s="247">
        <v>44</v>
      </c>
      <c r="L65" s="239"/>
      <c r="M65" s="244">
        <v>189</v>
      </c>
      <c r="N65" s="239"/>
      <c r="O65" s="244">
        <v>28</v>
      </c>
      <c r="P65" s="239">
        <f t="shared" si="13"/>
        <v>7.7777777777777779E-2</v>
      </c>
      <c r="Q65" s="189" t="s">
        <v>539</v>
      </c>
      <c r="R65" s="158">
        <v>0</v>
      </c>
      <c r="S65" s="158">
        <v>1</v>
      </c>
      <c r="T65" s="158">
        <v>0</v>
      </c>
    </row>
    <row r="66" spans="1:20" s="115" customFormat="1" x14ac:dyDescent="0.2">
      <c r="A66" s="58" t="s">
        <v>540</v>
      </c>
      <c r="B66" s="58" t="s">
        <v>541</v>
      </c>
      <c r="C66" s="58" t="s">
        <v>519</v>
      </c>
      <c r="D66" s="58" t="s">
        <v>520</v>
      </c>
      <c r="E66" s="243">
        <v>218</v>
      </c>
      <c r="F66" s="244">
        <f t="shared" si="7"/>
        <v>78</v>
      </c>
      <c r="G66" s="239"/>
      <c r="H66" s="245" t="str">
        <f t="shared" si="9"/>
        <v/>
      </c>
      <c r="I66" s="244">
        <v>55</v>
      </c>
      <c r="J66" s="239"/>
      <c r="K66" s="247">
        <v>23</v>
      </c>
      <c r="L66" s="239"/>
      <c r="M66" s="244">
        <v>128</v>
      </c>
      <c r="N66" s="239"/>
      <c r="O66" s="244">
        <v>12</v>
      </c>
      <c r="P66" s="239">
        <f t="shared" si="13"/>
        <v>5.5045871559633031E-2</v>
      </c>
      <c r="Q66" s="189" t="s">
        <v>542</v>
      </c>
      <c r="R66" s="158">
        <v>1</v>
      </c>
      <c r="S66" s="158">
        <v>1</v>
      </c>
      <c r="T66" s="158">
        <v>0</v>
      </c>
    </row>
    <row r="67" spans="1:20" s="115" customFormat="1" x14ac:dyDescent="0.2">
      <c r="A67" s="58" t="s">
        <v>543</v>
      </c>
      <c r="B67" s="58" t="s">
        <v>544</v>
      </c>
      <c r="C67" s="58" t="s">
        <v>545</v>
      </c>
      <c r="D67" s="58" t="s">
        <v>546</v>
      </c>
      <c r="E67" s="243">
        <v>331</v>
      </c>
      <c r="F67" s="244">
        <f t="shared" si="7"/>
        <v>82</v>
      </c>
      <c r="G67" s="239"/>
      <c r="H67" s="245" t="str">
        <f t="shared" si="9"/>
        <v/>
      </c>
      <c r="I67" s="244">
        <v>60</v>
      </c>
      <c r="J67" s="239"/>
      <c r="K67" s="247">
        <v>22</v>
      </c>
      <c r="L67" s="239"/>
      <c r="M67" s="244">
        <v>245</v>
      </c>
      <c r="N67" s="239"/>
      <c r="O67" s="244">
        <v>4</v>
      </c>
      <c r="P67" s="239"/>
      <c r="Q67" s="189" t="s">
        <v>547</v>
      </c>
      <c r="R67" s="158">
        <v>1</v>
      </c>
      <c r="S67" s="158">
        <v>0</v>
      </c>
      <c r="T67" s="158">
        <v>0</v>
      </c>
    </row>
    <row r="68" spans="1:20" s="115" customFormat="1" x14ac:dyDescent="0.2">
      <c r="A68" s="58" t="s">
        <v>548</v>
      </c>
      <c r="B68" s="58" t="s">
        <v>549</v>
      </c>
      <c r="C68" s="58" t="s">
        <v>545</v>
      </c>
      <c r="D68" s="58" t="s">
        <v>546</v>
      </c>
      <c r="E68" s="243">
        <v>408</v>
      </c>
      <c r="F68" s="244">
        <f t="shared" si="7"/>
        <v>73</v>
      </c>
      <c r="G68" s="239">
        <f t="shared" si="8"/>
        <v>0.17892156862745096</v>
      </c>
      <c r="H68" s="245" t="str">
        <f t="shared" si="9"/>
        <v>14.5% - 21.9%</v>
      </c>
      <c r="I68" s="244">
        <v>52</v>
      </c>
      <c r="J68" s="239">
        <f t="shared" si="10"/>
        <v>0.12745098039215685</v>
      </c>
      <c r="K68" s="247">
        <v>21</v>
      </c>
      <c r="L68" s="239">
        <f t="shared" si="11"/>
        <v>5.1470588235294115E-2</v>
      </c>
      <c r="M68" s="244">
        <v>330</v>
      </c>
      <c r="N68" s="239">
        <f t="shared" si="12"/>
        <v>0.80882352941176472</v>
      </c>
      <c r="O68" s="244">
        <v>5</v>
      </c>
      <c r="P68" s="239">
        <f t="shared" si="13"/>
        <v>1.2254901960784314E-2</v>
      </c>
      <c r="Q68" s="189" t="s">
        <v>550</v>
      </c>
      <c r="R68" s="158">
        <v>0</v>
      </c>
      <c r="S68" s="158">
        <v>0</v>
      </c>
      <c r="T68" s="158">
        <v>0</v>
      </c>
    </row>
    <row r="69" spans="1:20" s="115" customFormat="1" x14ac:dyDescent="0.2">
      <c r="A69" s="58" t="s">
        <v>551</v>
      </c>
      <c r="B69" s="58" t="s">
        <v>552</v>
      </c>
      <c r="C69" s="58" t="s">
        <v>545</v>
      </c>
      <c r="D69" s="58" t="s">
        <v>546</v>
      </c>
      <c r="E69" s="243">
        <v>1759</v>
      </c>
      <c r="F69" s="244">
        <f t="shared" si="7"/>
        <v>581</v>
      </c>
      <c r="G69" s="239">
        <f t="shared" si="8"/>
        <v>0.33030130756111425</v>
      </c>
      <c r="H69" s="245" t="str">
        <f t="shared" si="9"/>
        <v>30.9% - 35.3%</v>
      </c>
      <c r="I69" s="244">
        <v>400</v>
      </c>
      <c r="J69" s="239">
        <f t="shared" si="10"/>
        <v>0.22740193291642979</v>
      </c>
      <c r="K69" s="247">
        <v>181</v>
      </c>
      <c r="L69" s="239">
        <f t="shared" si="11"/>
        <v>0.10289937464468447</v>
      </c>
      <c r="M69" s="244">
        <v>1111</v>
      </c>
      <c r="N69" s="239">
        <f t="shared" si="12"/>
        <v>0.63160886867538379</v>
      </c>
      <c r="O69" s="244">
        <v>67</v>
      </c>
      <c r="P69" s="239">
        <f t="shared" si="13"/>
        <v>3.8089823763501993E-2</v>
      </c>
      <c r="Q69" s="189" t="s">
        <v>553</v>
      </c>
      <c r="R69" s="158">
        <v>0</v>
      </c>
      <c r="S69" s="158">
        <v>0</v>
      </c>
      <c r="T69" s="158">
        <v>0</v>
      </c>
    </row>
    <row r="70" spans="1:20" s="115" customFormat="1" x14ac:dyDescent="0.2">
      <c r="A70" s="58" t="s">
        <v>554</v>
      </c>
      <c r="B70" s="58" t="s">
        <v>555</v>
      </c>
      <c r="C70" s="58" t="s">
        <v>545</v>
      </c>
      <c r="D70" s="58" t="s">
        <v>546</v>
      </c>
      <c r="E70" s="243">
        <v>495</v>
      </c>
      <c r="F70" s="244">
        <f t="shared" si="7"/>
        <v>127</v>
      </c>
      <c r="G70" s="239">
        <f t="shared" si="8"/>
        <v>0.25656565656565655</v>
      </c>
      <c r="H70" s="245" t="str">
        <f t="shared" si="9"/>
        <v>22.0% - 29.7%</v>
      </c>
      <c r="I70" s="244">
        <v>94</v>
      </c>
      <c r="J70" s="239">
        <f t="shared" si="10"/>
        <v>0.1898989898989899</v>
      </c>
      <c r="K70" s="247">
        <v>33</v>
      </c>
      <c r="L70" s="239">
        <f t="shared" si="11"/>
        <v>6.6666666666666666E-2</v>
      </c>
      <c r="M70" s="244">
        <v>350</v>
      </c>
      <c r="N70" s="239">
        <f t="shared" si="12"/>
        <v>0.70707070707070707</v>
      </c>
      <c r="O70" s="244">
        <v>18</v>
      </c>
      <c r="P70" s="239">
        <f t="shared" si="13"/>
        <v>3.6363636363636362E-2</v>
      </c>
      <c r="Q70" s="189" t="s">
        <v>556</v>
      </c>
      <c r="R70" s="158">
        <v>0</v>
      </c>
      <c r="S70" s="158">
        <v>0</v>
      </c>
      <c r="T70" s="158">
        <v>0</v>
      </c>
    </row>
    <row r="71" spans="1:20" s="115" customFormat="1" x14ac:dyDescent="0.2">
      <c r="A71" s="58" t="s">
        <v>557</v>
      </c>
      <c r="B71" s="58" t="s">
        <v>558</v>
      </c>
      <c r="C71" s="58" t="s">
        <v>545</v>
      </c>
      <c r="D71" s="58" t="s">
        <v>546</v>
      </c>
      <c r="E71" s="243">
        <v>315</v>
      </c>
      <c r="F71" s="244">
        <f t="shared" si="7"/>
        <v>120</v>
      </c>
      <c r="G71" s="239">
        <f t="shared" si="8"/>
        <v>0.38095238095238093</v>
      </c>
      <c r="H71" s="245" t="str">
        <f t="shared" si="9"/>
        <v>32.9% - 43.6%</v>
      </c>
      <c r="I71" s="244">
        <v>89</v>
      </c>
      <c r="J71" s="239">
        <f t="shared" si="10"/>
        <v>0.28253968253968254</v>
      </c>
      <c r="K71" s="247">
        <v>31</v>
      </c>
      <c r="L71" s="239">
        <f t="shared" si="11"/>
        <v>9.841269841269841E-2</v>
      </c>
      <c r="M71" s="244">
        <v>180</v>
      </c>
      <c r="N71" s="239">
        <f t="shared" si="12"/>
        <v>0.5714285714285714</v>
      </c>
      <c r="O71" s="244">
        <v>15</v>
      </c>
      <c r="P71" s="239">
        <f t="shared" si="13"/>
        <v>4.7619047619047616E-2</v>
      </c>
      <c r="Q71" s="189" t="s">
        <v>559</v>
      </c>
      <c r="R71" s="158">
        <v>0</v>
      </c>
      <c r="S71" s="158">
        <v>0</v>
      </c>
      <c r="T71" s="158">
        <v>0</v>
      </c>
    </row>
    <row r="72" spans="1:20" s="115" customFormat="1" x14ac:dyDescent="0.2">
      <c r="A72" s="58" t="s">
        <v>560</v>
      </c>
      <c r="B72" s="58" t="s">
        <v>561</v>
      </c>
      <c r="C72" s="58" t="s">
        <v>545</v>
      </c>
      <c r="D72" s="58" t="s">
        <v>546</v>
      </c>
      <c r="E72" s="243">
        <v>382</v>
      </c>
      <c r="F72" s="244">
        <f t="shared" si="7"/>
        <v>91</v>
      </c>
      <c r="G72" s="239"/>
      <c r="H72" s="245" t="str">
        <f t="shared" si="9"/>
        <v/>
      </c>
      <c r="I72" s="244">
        <v>63</v>
      </c>
      <c r="J72" s="239"/>
      <c r="K72" s="247">
        <v>28</v>
      </c>
      <c r="L72" s="239"/>
      <c r="M72" s="244">
        <v>275</v>
      </c>
      <c r="N72" s="239"/>
      <c r="O72" s="244">
        <v>16</v>
      </c>
      <c r="P72" s="239"/>
      <c r="Q72" s="189" t="s">
        <v>562</v>
      </c>
      <c r="R72" s="158">
        <v>1</v>
      </c>
      <c r="S72" s="158">
        <v>0</v>
      </c>
      <c r="T72" s="158">
        <v>0</v>
      </c>
    </row>
    <row r="73" spans="1:20" s="115" customFormat="1" x14ac:dyDescent="0.2">
      <c r="A73" s="58" t="s">
        <v>563</v>
      </c>
      <c r="B73" s="58" t="s">
        <v>564</v>
      </c>
      <c r="C73" s="58" t="s">
        <v>565</v>
      </c>
      <c r="D73" s="58" t="s">
        <v>1162</v>
      </c>
      <c r="E73" s="243">
        <v>993</v>
      </c>
      <c r="F73" s="244">
        <f t="shared" si="7"/>
        <v>166</v>
      </c>
      <c r="G73" s="239"/>
      <c r="H73" s="245" t="str">
        <f t="shared" si="9"/>
        <v/>
      </c>
      <c r="I73" s="244">
        <v>119</v>
      </c>
      <c r="J73" s="239"/>
      <c r="K73" s="247">
        <v>47</v>
      </c>
      <c r="L73" s="239"/>
      <c r="M73" s="244">
        <v>270</v>
      </c>
      <c r="N73" s="239"/>
      <c r="O73" s="244">
        <v>557</v>
      </c>
      <c r="P73" s="239">
        <f t="shared" si="13"/>
        <v>0.56092648539778445</v>
      </c>
      <c r="Q73" s="189" t="s">
        <v>567</v>
      </c>
      <c r="R73" s="158">
        <v>1</v>
      </c>
      <c r="S73" s="158">
        <v>1</v>
      </c>
      <c r="T73" s="158">
        <v>0</v>
      </c>
    </row>
    <row r="74" spans="1:20" s="115" customFormat="1" x14ac:dyDescent="0.2">
      <c r="A74" s="58" t="s">
        <v>568</v>
      </c>
      <c r="B74" s="58" t="s">
        <v>569</v>
      </c>
      <c r="C74" s="58" t="s">
        <v>565</v>
      </c>
      <c r="D74" s="58" t="s">
        <v>1162</v>
      </c>
      <c r="E74" s="243">
        <v>487</v>
      </c>
      <c r="F74" s="244">
        <f t="shared" si="7"/>
        <v>180</v>
      </c>
      <c r="G74" s="239">
        <f t="shared" si="8"/>
        <v>0.36960985626283366</v>
      </c>
      <c r="H74" s="245" t="str">
        <f t="shared" si="9"/>
        <v>32.8% - 41.3%</v>
      </c>
      <c r="I74" s="244">
        <v>140</v>
      </c>
      <c r="J74" s="239">
        <f t="shared" si="10"/>
        <v>0.28747433264887062</v>
      </c>
      <c r="K74" s="247">
        <v>40</v>
      </c>
      <c r="L74" s="239">
        <f t="shared" si="11"/>
        <v>8.2135523613963035E-2</v>
      </c>
      <c r="M74" s="244">
        <v>304</v>
      </c>
      <c r="N74" s="239">
        <f t="shared" si="12"/>
        <v>0.62422997946611913</v>
      </c>
      <c r="O74" s="244">
        <v>3</v>
      </c>
      <c r="P74" s="239">
        <f t="shared" si="13"/>
        <v>6.1601642710472282E-3</v>
      </c>
      <c r="Q74" s="189" t="s">
        <v>570</v>
      </c>
      <c r="R74" s="158">
        <v>0</v>
      </c>
      <c r="S74" s="158">
        <v>0</v>
      </c>
      <c r="T74" s="158">
        <v>0</v>
      </c>
    </row>
    <row r="75" spans="1:20" s="115" customFormat="1" x14ac:dyDescent="0.2">
      <c r="A75" s="58" t="s">
        <v>571</v>
      </c>
      <c r="B75" s="58" t="s">
        <v>572</v>
      </c>
      <c r="C75" s="58" t="s">
        <v>565</v>
      </c>
      <c r="D75" s="58" t="s">
        <v>1162</v>
      </c>
      <c r="E75" s="243">
        <v>322</v>
      </c>
      <c r="F75" s="244">
        <f t="shared" si="7"/>
        <v>173</v>
      </c>
      <c r="G75" s="239">
        <f t="shared" si="8"/>
        <v>0.53726708074534157</v>
      </c>
      <c r="H75" s="245" t="str">
        <f t="shared" si="9"/>
        <v>48.3% - 59.1%</v>
      </c>
      <c r="I75" s="244">
        <v>139</v>
      </c>
      <c r="J75" s="239">
        <f t="shared" si="10"/>
        <v>0.43167701863354035</v>
      </c>
      <c r="K75" s="247">
        <v>34</v>
      </c>
      <c r="L75" s="239">
        <f t="shared" si="11"/>
        <v>0.10559006211180125</v>
      </c>
      <c r="M75" s="244">
        <v>149</v>
      </c>
      <c r="N75" s="239">
        <f t="shared" si="12"/>
        <v>0.46273291925465837</v>
      </c>
      <c r="O75" s="244">
        <v>0</v>
      </c>
      <c r="P75" s="239">
        <f t="shared" si="13"/>
        <v>0</v>
      </c>
      <c r="Q75" s="189" t="s">
        <v>573</v>
      </c>
      <c r="R75" s="158">
        <v>0</v>
      </c>
      <c r="S75" s="158">
        <v>0</v>
      </c>
      <c r="T75" s="158">
        <v>0</v>
      </c>
    </row>
    <row r="76" spans="1:20" s="115" customFormat="1" x14ac:dyDescent="0.2">
      <c r="A76" s="58" t="s">
        <v>574</v>
      </c>
      <c r="B76" s="58" t="s">
        <v>575</v>
      </c>
      <c r="C76" s="58" t="s">
        <v>565</v>
      </c>
      <c r="D76" s="58" t="s">
        <v>1162</v>
      </c>
      <c r="E76" s="243">
        <v>423</v>
      </c>
      <c r="F76" s="244">
        <f t="shared" si="7"/>
        <v>170</v>
      </c>
      <c r="G76" s="239">
        <f t="shared" si="8"/>
        <v>0.40189125295508271</v>
      </c>
      <c r="H76" s="245" t="str">
        <f t="shared" si="9"/>
        <v>35.6% - 44.9%</v>
      </c>
      <c r="I76" s="244">
        <v>123</v>
      </c>
      <c r="J76" s="239">
        <f t="shared" si="10"/>
        <v>0.29078014184397161</v>
      </c>
      <c r="K76" s="247">
        <v>47</v>
      </c>
      <c r="L76" s="239">
        <f t="shared" si="11"/>
        <v>0.1111111111111111</v>
      </c>
      <c r="M76" s="244">
        <v>253</v>
      </c>
      <c r="N76" s="239">
        <f t="shared" si="12"/>
        <v>0.59810874704491723</v>
      </c>
      <c r="O76" s="244">
        <v>0</v>
      </c>
      <c r="P76" s="239">
        <f t="shared" si="13"/>
        <v>0</v>
      </c>
      <c r="Q76" s="189" t="s">
        <v>576</v>
      </c>
      <c r="R76" s="158">
        <v>0</v>
      </c>
      <c r="S76" s="158">
        <v>0</v>
      </c>
      <c r="T76" s="158">
        <v>0</v>
      </c>
    </row>
    <row r="77" spans="1:20" s="115" customFormat="1" x14ac:dyDescent="0.2">
      <c r="A77" s="58" t="s">
        <v>577</v>
      </c>
      <c r="B77" s="58" t="s">
        <v>578</v>
      </c>
      <c r="C77" s="58" t="s">
        <v>565</v>
      </c>
      <c r="D77" s="58" t="s">
        <v>1162</v>
      </c>
      <c r="E77" s="243">
        <v>627</v>
      </c>
      <c r="F77" s="244">
        <f t="shared" si="7"/>
        <v>246</v>
      </c>
      <c r="G77" s="239">
        <f t="shared" si="8"/>
        <v>0.3923444976076555</v>
      </c>
      <c r="H77" s="245" t="str">
        <f t="shared" si="9"/>
        <v>35.5% - 43.1%</v>
      </c>
      <c r="I77" s="244">
        <v>177</v>
      </c>
      <c r="J77" s="239">
        <f t="shared" si="10"/>
        <v>0.28229665071770332</v>
      </c>
      <c r="K77" s="247">
        <v>69</v>
      </c>
      <c r="L77" s="239">
        <f t="shared" si="11"/>
        <v>0.11004784688995216</v>
      </c>
      <c r="M77" s="244">
        <v>381</v>
      </c>
      <c r="N77" s="239">
        <f t="shared" si="12"/>
        <v>0.60765550239234445</v>
      </c>
      <c r="O77" s="244">
        <v>0</v>
      </c>
      <c r="P77" s="239">
        <f t="shared" si="13"/>
        <v>0</v>
      </c>
      <c r="Q77" s="189" t="s">
        <v>579</v>
      </c>
      <c r="R77" s="158">
        <v>0</v>
      </c>
      <c r="S77" s="158">
        <v>0</v>
      </c>
      <c r="T77" s="158">
        <v>0</v>
      </c>
    </row>
    <row r="78" spans="1:20" s="115" customFormat="1" x14ac:dyDescent="0.2">
      <c r="A78" s="58" t="s">
        <v>580</v>
      </c>
      <c r="B78" s="58" t="s">
        <v>581</v>
      </c>
      <c r="C78" s="58" t="s">
        <v>565</v>
      </c>
      <c r="D78" s="58" t="s">
        <v>1162</v>
      </c>
      <c r="E78" s="243">
        <v>721</v>
      </c>
      <c r="F78" s="244">
        <f t="shared" si="7"/>
        <v>261</v>
      </c>
      <c r="G78" s="239">
        <f t="shared" si="8"/>
        <v>0.36199722607489598</v>
      </c>
      <c r="H78" s="245" t="str">
        <f t="shared" si="9"/>
        <v>32.8% - 39.8%</v>
      </c>
      <c r="I78" s="244">
        <v>197</v>
      </c>
      <c r="J78" s="239">
        <f t="shared" si="10"/>
        <v>0.27323162274618584</v>
      </c>
      <c r="K78" s="247">
        <v>64</v>
      </c>
      <c r="L78" s="239">
        <f t="shared" si="11"/>
        <v>8.8765603328710127E-2</v>
      </c>
      <c r="M78" s="244">
        <v>457</v>
      </c>
      <c r="N78" s="239">
        <f t="shared" si="12"/>
        <v>0.63384188626907079</v>
      </c>
      <c r="O78" s="244">
        <v>3</v>
      </c>
      <c r="P78" s="239">
        <f t="shared" si="13"/>
        <v>4.160887656033287E-3</v>
      </c>
      <c r="Q78" s="189" t="s">
        <v>582</v>
      </c>
      <c r="R78" s="158">
        <v>0</v>
      </c>
      <c r="S78" s="158">
        <v>0</v>
      </c>
      <c r="T78" s="158">
        <v>0</v>
      </c>
    </row>
    <row r="79" spans="1:20" s="115" customFormat="1" x14ac:dyDescent="0.2">
      <c r="A79" s="58" t="s">
        <v>583</v>
      </c>
      <c r="B79" s="58" t="s">
        <v>584</v>
      </c>
      <c r="C79" s="58" t="s">
        <v>565</v>
      </c>
      <c r="D79" s="58" t="s">
        <v>1162</v>
      </c>
      <c r="E79" s="243">
        <v>396</v>
      </c>
      <c r="F79" s="244">
        <f t="shared" si="7"/>
        <v>113</v>
      </c>
      <c r="G79" s="239">
        <f t="shared" si="8"/>
        <v>0.28535353535353536</v>
      </c>
      <c r="H79" s="245" t="str">
        <f t="shared" si="9"/>
        <v>24.3% - 33.2%</v>
      </c>
      <c r="I79" s="244">
        <v>82</v>
      </c>
      <c r="J79" s="239">
        <f t="shared" si="10"/>
        <v>0.20707070707070707</v>
      </c>
      <c r="K79" s="247">
        <v>31</v>
      </c>
      <c r="L79" s="239">
        <f t="shared" si="11"/>
        <v>7.8282828282828287E-2</v>
      </c>
      <c r="M79" s="244">
        <v>279</v>
      </c>
      <c r="N79" s="239">
        <f t="shared" si="12"/>
        <v>0.70454545454545459</v>
      </c>
      <c r="O79" s="244">
        <v>4</v>
      </c>
      <c r="P79" s="239">
        <f t="shared" si="13"/>
        <v>1.0101010101010102E-2</v>
      </c>
      <c r="Q79" s="189" t="s">
        <v>585</v>
      </c>
      <c r="R79" s="158">
        <v>0</v>
      </c>
      <c r="S79" s="158">
        <v>0</v>
      </c>
      <c r="T79" s="158">
        <v>0</v>
      </c>
    </row>
    <row r="80" spans="1:20" s="115" customFormat="1" x14ac:dyDescent="0.2">
      <c r="A80" s="58" t="s">
        <v>586</v>
      </c>
      <c r="B80" s="58" t="s">
        <v>587</v>
      </c>
      <c r="C80" s="58" t="s">
        <v>565</v>
      </c>
      <c r="D80" s="58" t="s">
        <v>1162</v>
      </c>
      <c r="E80" s="243">
        <v>697</v>
      </c>
      <c r="F80" s="244">
        <f t="shared" si="7"/>
        <v>196</v>
      </c>
      <c r="G80" s="239">
        <f t="shared" si="8"/>
        <v>0.28120516499282638</v>
      </c>
      <c r="H80" s="245" t="str">
        <f t="shared" si="9"/>
        <v>24.9% - 31.6%</v>
      </c>
      <c r="I80" s="244">
        <v>147</v>
      </c>
      <c r="J80" s="239">
        <f t="shared" si="10"/>
        <v>0.2109038737446198</v>
      </c>
      <c r="K80" s="247">
        <v>49</v>
      </c>
      <c r="L80" s="239">
        <f t="shared" si="11"/>
        <v>7.0301291248206596E-2</v>
      </c>
      <c r="M80" s="244">
        <v>472</v>
      </c>
      <c r="N80" s="239">
        <f t="shared" si="12"/>
        <v>0.67718794835007179</v>
      </c>
      <c r="O80" s="244">
        <v>29</v>
      </c>
      <c r="P80" s="239">
        <f t="shared" si="13"/>
        <v>4.1606886657101862E-2</v>
      </c>
      <c r="Q80" s="189" t="s">
        <v>588</v>
      </c>
      <c r="R80" s="158">
        <v>0</v>
      </c>
      <c r="S80" s="158">
        <v>0</v>
      </c>
      <c r="T80" s="158">
        <v>0</v>
      </c>
    </row>
    <row r="81" spans="1:20" s="115" customFormat="1" x14ac:dyDescent="0.2">
      <c r="A81" s="58" t="s">
        <v>589</v>
      </c>
      <c r="B81" s="58" t="s">
        <v>590</v>
      </c>
      <c r="C81" s="58" t="s">
        <v>591</v>
      </c>
      <c r="D81" s="58" t="s">
        <v>1157</v>
      </c>
      <c r="E81" s="243">
        <v>690</v>
      </c>
      <c r="F81" s="244">
        <f t="shared" si="7"/>
        <v>288</v>
      </c>
      <c r="G81" s="239">
        <f t="shared" si="8"/>
        <v>0.41739130434782606</v>
      </c>
      <c r="H81" s="245" t="str">
        <f t="shared" si="9"/>
        <v>38.1% - 45.5%</v>
      </c>
      <c r="I81" s="244">
        <v>217</v>
      </c>
      <c r="J81" s="239">
        <f t="shared" si="10"/>
        <v>0.3144927536231884</v>
      </c>
      <c r="K81" s="247">
        <v>71</v>
      </c>
      <c r="L81" s="239">
        <f t="shared" si="11"/>
        <v>0.10289855072463767</v>
      </c>
      <c r="M81" s="244">
        <v>400</v>
      </c>
      <c r="N81" s="239">
        <f t="shared" si="12"/>
        <v>0.57971014492753625</v>
      </c>
      <c r="O81" s="244">
        <v>2</v>
      </c>
      <c r="P81" s="239">
        <f t="shared" si="13"/>
        <v>2.8985507246376812E-3</v>
      </c>
      <c r="Q81" s="189" t="s">
        <v>593</v>
      </c>
      <c r="R81" s="158">
        <v>0</v>
      </c>
      <c r="S81" s="158">
        <v>0</v>
      </c>
      <c r="T81" s="158">
        <v>0</v>
      </c>
    </row>
    <row r="82" spans="1:20" s="115" customFormat="1" x14ac:dyDescent="0.2">
      <c r="A82" s="58" t="s">
        <v>594</v>
      </c>
      <c r="B82" s="58" t="s">
        <v>595</v>
      </c>
      <c r="C82" s="58" t="s">
        <v>591</v>
      </c>
      <c r="D82" s="58" t="s">
        <v>1157</v>
      </c>
      <c r="E82" s="243">
        <v>312</v>
      </c>
      <c r="F82" s="244">
        <f t="shared" si="7"/>
        <v>119</v>
      </c>
      <c r="G82" s="239"/>
      <c r="H82" s="245" t="str">
        <f t="shared" si="9"/>
        <v/>
      </c>
      <c r="I82" s="244">
        <v>95</v>
      </c>
      <c r="J82" s="239"/>
      <c r="K82" s="247">
        <v>24</v>
      </c>
      <c r="L82" s="239"/>
      <c r="M82" s="244">
        <v>133</v>
      </c>
      <c r="N82" s="239"/>
      <c r="O82" s="244">
        <v>60</v>
      </c>
      <c r="P82" s="239">
        <f t="shared" si="13"/>
        <v>0.19230769230769232</v>
      </c>
      <c r="Q82" s="189" t="s">
        <v>596</v>
      </c>
      <c r="R82" s="158">
        <v>0</v>
      </c>
      <c r="S82" s="158">
        <v>1</v>
      </c>
      <c r="T82" s="158">
        <v>0</v>
      </c>
    </row>
    <row r="83" spans="1:20" s="115" customFormat="1" x14ac:dyDescent="0.2">
      <c r="A83" s="58" t="s">
        <v>597</v>
      </c>
      <c r="B83" s="58" t="s">
        <v>598</v>
      </c>
      <c r="C83" s="58" t="s">
        <v>591</v>
      </c>
      <c r="D83" s="58" t="s">
        <v>1157</v>
      </c>
      <c r="E83" s="243">
        <v>363</v>
      </c>
      <c r="F83" s="244">
        <f t="shared" si="7"/>
        <v>158</v>
      </c>
      <c r="G83" s="239"/>
      <c r="H83" s="245" t="str">
        <f t="shared" si="9"/>
        <v/>
      </c>
      <c r="I83" s="244">
        <v>129</v>
      </c>
      <c r="J83" s="239"/>
      <c r="K83" s="247">
        <v>29</v>
      </c>
      <c r="L83" s="239"/>
      <c r="M83" s="244">
        <v>130</v>
      </c>
      <c r="N83" s="239"/>
      <c r="O83" s="244">
        <v>75</v>
      </c>
      <c r="P83" s="239">
        <f t="shared" si="13"/>
        <v>0.20661157024793389</v>
      </c>
      <c r="Q83" s="189" t="s">
        <v>599</v>
      </c>
      <c r="R83" s="158">
        <v>0</v>
      </c>
      <c r="S83" s="158">
        <v>1</v>
      </c>
      <c r="T83" s="158">
        <v>0</v>
      </c>
    </row>
    <row r="84" spans="1:20" s="115" customFormat="1" x14ac:dyDescent="0.2">
      <c r="A84" s="58" t="s">
        <v>600</v>
      </c>
      <c r="B84" s="58" t="s">
        <v>601</v>
      </c>
      <c r="C84" s="58" t="s">
        <v>591</v>
      </c>
      <c r="D84" s="58" t="s">
        <v>1157</v>
      </c>
      <c r="E84" s="243">
        <v>746</v>
      </c>
      <c r="F84" s="244">
        <f t="shared" si="7"/>
        <v>271</v>
      </c>
      <c r="G84" s="239"/>
      <c r="H84" s="245" t="str">
        <f t="shared" si="9"/>
        <v/>
      </c>
      <c r="I84" s="244">
        <v>205</v>
      </c>
      <c r="J84" s="239"/>
      <c r="K84" s="247">
        <v>66</v>
      </c>
      <c r="L84" s="239"/>
      <c r="M84" s="244">
        <v>475</v>
      </c>
      <c r="N84" s="239"/>
      <c r="O84" s="244">
        <v>0</v>
      </c>
      <c r="P84" s="239"/>
      <c r="Q84" s="189" t="s">
        <v>602</v>
      </c>
      <c r="R84" s="158">
        <v>1</v>
      </c>
      <c r="S84" s="158">
        <v>0</v>
      </c>
      <c r="T84" s="158">
        <v>0</v>
      </c>
    </row>
    <row r="85" spans="1:20" s="115" customFormat="1" x14ac:dyDescent="0.2">
      <c r="A85" s="58" t="s">
        <v>603</v>
      </c>
      <c r="B85" s="58" t="s">
        <v>604</v>
      </c>
      <c r="C85" s="58" t="s">
        <v>591</v>
      </c>
      <c r="D85" s="58" t="s">
        <v>1157</v>
      </c>
      <c r="E85" s="243">
        <v>470</v>
      </c>
      <c r="F85" s="244">
        <f t="shared" si="7"/>
        <v>129</v>
      </c>
      <c r="G85" s="239">
        <f t="shared" si="8"/>
        <v>0.27446808510638299</v>
      </c>
      <c r="H85" s="245" t="str">
        <f t="shared" si="9"/>
        <v>23.6% - 31.7%</v>
      </c>
      <c r="I85" s="244">
        <v>96</v>
      </c>
      <c r="J85" s="239">
        <f t="shared" si="10"/>
        <v>0.20425531914893616</v>
      </c>
      <c r="K85" s="247">
        <v>33</v>
      </c>
      <c r="L85" s="239">
        <f t="shared" si="11"/>
        <v>7.0212765957446813E-2</v>
      </c>
      <c r="M85" s="244">
        <v>332</v>
      </c>
      <c r="N85" s="239">
        <f t="shared" si="12"/>
        <v>0.70638297872340428</v>
      </c>
      <c r="O85" s="244">
        <v>9</v>
      </c>
      <c r="P85" s="239">
        <f t="shared" si="13"/>
        <v>1.9148936170212766E-2</v>
      </c>
      <c r="Q85" s="189" t="s">
        <v>605</v>
      </c>
      <c r="R85" s="158">
        <v>0</v>
      </c>
      <c r="S85" s="158">
        <v>0</v>
      </c>
      <c r="T85" s="158">
        <v>0</v>
      </c>
    </row>
    <row r="86" spans="1:20" s="115" customFormat="1" x14ac:dyDescent="0.2">
      <c r="A86" s="58" t="s">
        <v>606</v>
      </c>
      <c r="B86" s="58" t="s">
        <v>607</v>
      </c>
      <c r="C86" s="58" t="s">
        <v>591</v>
      </c>
      <c r="D86" s="58" t="s">
        <v>1157</v>
      </c>
      <c r="E86" s="243">
        <v>424</v>
      </c>
      <c r="F86" s="244">
        <f t="shared" si="7"/>
        <v>107</v>
      </c>
      <c r="G86" s="239"/>
      <c r="H86" s="245" t="str">
        <f t="shared" si="9"/>
        <v/>
      </c>
      <c r="I86" s="244">
        <v>80</v>
      </c>
      <c r="J86" s="239"/>
      <c r="K86" s="247">
        <v>27</v>
      </c>
      <c r="L86" s="239"/>
      <c r="M86" s="244">
        <v>211</v>
      </c>
      <c r="N86" s="239"/>
      <c r="O86" s="244">
        <v>106</v>
      </c>
      <c r="P86" s="239">
        <f t="shared" si="13"/>
        <v>0.25</v>
      </c>
      <c r="Q86" s="189" t="s">
        <v>608</v>
      </c>
      <c r="R86" s="158">
        <v>0</v>
      </c>
      <c r="S86" s="158">
        <v>1</v>
      </c>
      <c r="T86" s="158">
        <v>0</v>
      </c>
    </row>
    <row r="87" spans="1:20" s="115" customFormat="1" x14ac:dyDescent="0.2">
      <c r="A87" s="58" t="s">
        <v>609</v>
      </c>
      <c r="B87" s="58" t="s">
        <v>610</v>
      </c>
      <c r="C87" s="58" t="s">
        <v>591</v>
      </c>
      <c r="D87" s="58" t="s">
        <v>1157</v>
      </c>
      <c r="E87" s="243">
        <v>259</v>
      </c>
      <c r="F87" s="244">
        <f t="shared" si="7"/>
        <v>69</v>
      </c>
      <c r="G87" s="239"/>
      <c r="H87" s="245" t="str">
        <f t="shared" si="9"/>
        <v/>
      </c>
      <c r="I87" s="244">
        <v>54</v>
      </c>
      <c r="J87" s="239"/>
      <c r="K87" s="247">
        <v>15</v>
      </c>
      <c r="L87" s="239"/>
      <c r="M87" s="244">
        <v>121</v>
      </c>
      <c r="N87" s="239"/>
      <c r="O87" s="244">
        <v>69</v>
      </c>
      <c r="P87" s="239">
        <f t="shared" si="13"/>
        <v>0.26640926640926643</v>
      </c>
      <c r="Q87" s="189" t="s">
        <v>611</v>
      </c>
      <c r="R87" s="158">
        <v>0</v>
      </c>
      <c r="S87" s="158">
        <v>1</v>
      </c>
      <c r="T87" s="158">
        <v>0</v>
      </c>
    </row>
    <row r="88" spans="1:20" s="115" customFormat="1" x14ac:dyDescent="0.2">
      <c r="A88" s="58" t="s">
        <v>612</v>
      </c>
      <c r="B88" s="58" t="s">
        <v>613</v>
      </c>
      <c r="C88" s="58" t="s">
        <v>591</v>
      </c>
      <c r="D88" s="58" t="s">
        <v>1157</v>
      </c>
      <c r="E88" s="243">
        <v>298</v>
      </c>
      <c r="F88" s="244">
        <f t="shared" si="7"/>
        <v>111</v>
      </c>
      <c r="G88" s="239"/>
      <c r="H88" s="245" t="str">
        <f t="shared" si="9"/>
        <v/>
      </c>
      <c r="I88" s="244">
        <v>83</v>
      </c>
      <c r="J88" s="239"/>
      <c r="K88" s="247">
        <v>28</v>
      </c>
      <c r="L88" s="239"/>
      <c r="M88" s="244">
        <v>130</v>
      </c>
      <c r="N88" s="239"/>
      <c r="O88" s="244">
        <v>57</v>
      </c>
      <c r="P88" s="239">
        <f t="shared" si="13"/>
        <v>0.1912751677852349</v>
      </c>
      <c r="Q88" s="189" t="s">
        <v>614</v>
      </c>
      <c r="R88" s="158">
        <v>1</v>
      </c>
      <c r="S88" s="158">
        <v>1</v>
      </c>
      <c r="T88" s="158">
        <v>0</v>
      </c>
    </row>
    <row r="89" spans="1:20" s="115" customFormat="1" x14ac:dyDescent="0.2">
      <c r="A89" s="58" t="s">
        <v>615</v>
      </c>
      <c r="B89" s="58" t="s">
        <v>616</v>
      </c>
      <c r="C89" s="58" t="s">
        <v>617</v>
      </c>
      <c r="D89" s="58" t="s">
        <v>1135</v>
      </c>
      <c r="E89" s="243">
        <v>709</v>
      </c>
      <c r="F89" s="244">
        <f t="shared" si="7"/>
        <v>206</v>
      </c>
      <c r="G89" s="239">
        <f t="shared" si="8"/>
        <v>0.29055007052186177</v>
      </c>
      <c r="H89" s="245" t="str">
        <f t="shared" si="9"/>
        <v>25.8% - 32.5%</v>
      </c>
      <c r="I89" s="244">
        <v>169</v>
      </c>
      <c r="J89" s="239">
        <f t="shared" si="10"/>
        <v>0.23836389280677009</v>
      </c>
      <c r="K89" s="247">
        <v>37</v>
      </c>
      <c r="L89" s="239">
        <f t="shared" si="11"/>
        <v>5.2186177715091681E-2</v>
      </c>
      <c r="M89" s="244">
        <v>477</v>
      </c>
      <c r="N89" s="239">
        <f t="shared" si="12"/>
        <v>0.6727785613540197</v>
      </c>
      <c r="O89" s="244">
        <v>26</v>
      </c>
      <c r="P89" s="239">
        <f t="shared" si="13"/>
        <v>3.6671368124118475E-2</v>
      </c>
      <c r="Q89" s="189" t="s">
        <v>619</v>
      </c>
      <c r="R89" s="158">
        <v>0</v>
      </c>
      <c r="S89" s="158">
        <v>0</v>
      </c>
      <c r="T89" s="158">
        <v>0</v>
      </c>
    </row>
    <row r="90" spans="1:20" s="115" customFormat="1" x14ac:dyDescent="0.2">
      <c r="A90" s="58" t="s">
        <v>620</v>
      </c>
      <c r="B90" s="58" t="s">
        <v>621</v>
      </c>
      <c r="C90" s="58" t="s">
        <v>617</v>
      </c>
      <c r="D90" s="58" t="s">
        <v>1135</v>
      </c>
      <c r="E90" s="243">
        <v>269</v>
      </c>
      <c r="F90" s="244">
        <f t="shared" si="7"/>
        <v>103</v>
      </c>
      <c r="G90" s="239">
        <f t="shared" si="8"/>
        <v>0.38289962825278812</v>
      </c>
      <c r="H90" s="245" t="str">
        <f t="shared" si="9"/>
        <v>32.7% - 44.2%</v>
      </c>
      <c r="I90" s="244">
        <v>81</v>
      </c>
      <c r="J90" s="239">
        <f t="shared" si="10"/>
        <v>0.30111524163568776</v>
      </c>
      <c r="K90" s="247">
        <v>22</v>
      </c>
      <c r="L90" s="239">
        <f t="shared" si="11"/>
        <v>8.1784386617100371E-2</v>
      </c>
      <c r="M90" s="244">
        <v>166</v>
      </c>
      <c r="N90" s="239">
        <f t="shared" si="12"/>
        <v>0.61710037174721188</v>
      </c>
      <c r="O90" s="244">
        <v>0</v>
      </c>
      <c r="P90" s="239">
        <f t="shared" si="13"/>
        <v>0</v>
      </c>
      <c r="Q90" s="189" t="s">
        <v>622</v>
      </c>
      <c r="R90" s="158">
        <v>0</v>
      </c>
      <c r="S90" s="158">
        <v>0</v>
      </c>
      <c r="T90" s="158">
        <v>0</v>
      </c>
    </row>
    <row r="91" spans="1:20" s="115" customFormat="1" x14ac:dyDescent="0.2">
      <c r="A91" s="58" t="s">
        <v>623</v>
      </c>
      <c r="B91" s="58" t="s">
        <v>624</v>
      </c>
      <c r="C91" s="58" t="s">
        <v>617</v>
      </c>
      <c r="D91" s="58" t="s">
        <v>1135</v>
      </c>
      <c r="E91" s="243">
        <v>865</v>
      </c>
      <c r="F91" s="244">
        <f t="shared" si="7"/>
        <v>244</v>
      </c>
      <c r="G91" s="239">
        <f t="shared" si="8"/>
        <v>0.28208092485549136</v>
      </c>
      <c r="H91" s="245" t="str">
        <f t="shared" si="9"/>
        <v>25.3% - 31.3%</v>
      </c>
      <c r="I91" s="244">
        <v>179</v>
      </c>
      <c r="J91" s="239">
        <f t="shared" si="10"/>
        <v>0.20693641618497111</v>
      </c>
      <c r="K91" s="247">
        <v>65</v>
      </c>
      <c r="L91" s="239">
        <f t="shared" si="11"/>
        <v>7.5144508670520235E-2</v>
      </c>
      <c r="M91" s="244">
        <v>619</v>
      </c>
      <c r="N91" s="239">
        <f t="shared" si="12"/>
        <v>0.715606936416185</v>
      </c>
      <c r="O91" s="244">
        <v>2</v>
      </c>
      <c r="P91" s="239">
        <f t="shared" si="13"/>
        <v>2.3121387283236996E-3</v>
      </c>
      <c r="Q91" s="189" t="s">
        <v>625</v>
      </c>
      <c r="R91" s="158">
        <v>0</v>
      </c>
      <c r="S91" s="158">
        <v>0</v>
      </c>
      <c r="T91" s="158">
        <v>0</v>
      </c>
    </row>
    <row r="92" spans="1:20" s="115" customFormat="1" x14ac:dyDescent="0.2">
      <c r="A92" s="58" t="s">
        <v>626</v>
      </c>
      <c r="B92" s="58" t="s">
        <v>627</v>
      </c>
      <c r="C92" s="58" t="s">
        <v>617</v>
      </c>
      <c r="D92" s="58" t="s">
        <v>1135</v>
      </c>
      <c r="E92" s="243">
        <v>755</v>
      </c>
      <c r="F92" s="244">
        <f t="shared" si="7"/>
        <v>100</v>
      </c>
      <c r="G92" s="239">
        <f t="shared" si="8"/>
        <v>0.13245033112582782</v>
      </c>
      <c r="H92" s="245" t="str">
        <f t="shared" si="9"/>
        <v>11.0% - 15.9%</v>
      </c>
      <c r="I92" s="244">
        <v>75</v>
      </c>
      <c r="J92" s="239">
        <f t="shared" si="10"/>
        <v>9.9337748344370855E-2</v>
      </c>
      <c r="K92" s="247">
        <v>25</v>
      </c>
      <c r="L92" s="239">
        <f t="shared" si="11"/>
        <v>3.3112582781456956E-2</v>
      </c>
      <c r="M92" s="244">
        <v>654</v>
      </c>
      <c r="N92" s="239">
        <f t="shared" si="12"/>
        <v>0.86622516556291396</v>
      </c>
      <c r="O92" s="244">
        <v>1</v>
      </c>
      <c r="P92" s="239">
        <f t="shared" si="13"/>
        <v>1.3245033112582781E-3</v>
      </c>
      <c r="Q92" s="189" t="s">
        <v>628</v>
      </c>
      <c r="R92" s="158">
        <v>0</v>
      </c>
      <c r="S92" s="158">
        <v>0</v>
      </c>
      <c r="T92" s="158">
        <v>0</v>
      </c>
    </row>
    <row r="93" spans="1:20" s="115" customFormat="1" x14ac:dyDescent="0.2">
      <c r="A93" s="58" t="s">
        <v>629</v>
      </c>
      <c r="B93" s="58" t="s">
        <v>2385</v>
      </c>
      <c r="C93" s="58" t="s">
        <v>617</v>
      </c>
      <c r="D93" s="58" t="s">
        <v>1135</v>
      </c>
      <c r="E93" s="243">
        <v>1621</v>
      </c>
      <c r="F93" s="244">
        <f t="shared" si="7"/>
        <v>1324</v>
      </c>
      <c r="G93" s="239"/>
      <c r="H93" s="245" t="str">
        <f t="shared" si="9"/>
        <v/>
      </c>
      <c r="I93" s="244">
        <v>738</v>
      </c>
      <c r="J93" s="239"/>
      <c r="K93" s="247">
        <v>586</v>
      </c>
      <c r="L93" s="239"/>
      <c r="M93" s="244">
        <v>254</v>
      </c>
      <c r="N93" s="239"/>
      <c r="O93" s="244">
        <v>43</v>
      </c>
      <c r="P93" s="239"/>
      <c r="Q93" s="189" t="s">
        <v>631</v>
      </c>
      <c r="R93" s="158">
        <v>0</v>
      </c>
      <c r="S93" s="158">
        <v>0</v>
      </c>
      <c r="T93" s="158">
        <v>1</v>
      </c>
    </row>
    <row r="94" spans="1:20" s="115" customFormat="1" x14ac:dyDescent="0.2">
      <c r="A94" s="58" t="s">
        <v>632</v>
      </c>
      <c r="B94" s="58" t="s">
        <v>633</v>
      </c>
      <c r="C94" s="58" t="s">
        <v>634</v>
      </c>
      <c r="D94" s="58" t="s">
        <v>635</v>
      </c>
      <c r="E94" s="243">
        <v>367</v>
      </c>
      <c r="F94" s="244">
        <f t="shared" si="7"/>
        <v>155</v>
      </c>
      <c r="G94" s="239"/>
      <c r="H94" s="245" t="str">
        <f t="shared" si="9"/>
        <v/>
      </c>
      <c r="I94" s="244">
        <v>105</v>
      </c>
      <c r="J94" s="239"/>
      <c r="K94" s="247">
        <v>50</v>
      </c>
      <c r="L94" s="239"/>
      <c r="M94" s="244">
        <v>173</v>
      </c>
      <c r="N94" s="239"/>
      <c r="O94" s="244">
        <v>39</v>
      </c>
      <c r="P94" s="239">
        <f t="shared" si="13"/>
        <v>0.10626702997275204</v>
      </c>
      <c r="Q94" s="189" t="s">
        <v>636</v>
      </c>
      <c r="R94" s="158">
        <v>1</v>
      </c>
      <c r="S94" s="158">
        <v>1</v>
      </c>
      <c r="T94" s="158">
        <v>0</v>
      </c>
    </row>
    <row r="95" spans="1:20" s="115" customFormat="1" x14ac:dyDescent="0.2">
      <c r="A95" s="58" t="s">
        <v>637</v>
      </c>
      <c r="B95" s="58" t="s">
        <v>638</v>
      </c>
      <c r="C95" s="58" t="s">
        <v>634</v>
      </c>
      <c r="D95" s="58" t="s">
        <v>635</v>
      </c>
      <c r="E95" s="243">
        <v>538</v>
      </c>
      <c r="F95" s="244">
        <f t="shared" si="7"/>
        <v>265</v>
      </c>
      <c r="G95" s="239">
        <f t="shared" si="8"/>
        <v>0.49256505576208182</v>
      </c>
      <c r="H95" s="245" t="str">
        <f t="shared" si="9"/>
        <v>45.1% - 53.5%</v>
      </c>
      <c r="I95" s="244">
        <v>152</v>
      </c>
      <c r="J95" s="239">
        <f t="shared" si="10"/>
        <v>0.28252788104089221</v>
      </c>
      <c r="K95" s="247">
        <v>113</v>
      </c>
      <c r="L95" s="239">
        <f t="shared" si="11"/>
        <v>0.2100371747211896</v>
      </c>
      <c r="M95" s="244">
        <v>259</v>
      </c>
      <c r="N95" s="239">
        <f t="shared" si="12"/>
        <v>0.48141263940520446</v>
      </c>
      <c r="O95" s="244">
        <v>14</v>
      </c>
      <c r="P95" s="239">
        <f t="shared" si="13"/>
        <v>2.6022304832713755E-2</v>
      </c>
      <c r="Q95" s="189" t="s">
        <v>639</v>
      </c>
      <c r="R95" s="158">
        <v>0</v>
      </c>
      <c r="S95" s="158">
        <v>0</v>
      </c>
      <c r="T95" s="158">
        <v>0</v>
      </c>
    </row>
    <row r="96" spans="1:20" s="115" customFormat="1" x14ac:dyDescent="0.2">
      <c r="A96" s="58" t="s">
        <v>640</v>
      </c>
      <c r="B96" s="58" t="s">
        <v>641</v>
      </c>
      <c r="C96" s="58" t="s">
        <v>634</v>
      </c>
      <c r="D96" s="58" t="s">
        <v>635</v>
      </c>
      <c r="E96" s="243">
        <v>1076</v>
      </c>
      <c r="F96" s="244">
        <f t="shared" si="7"/>
        <v>430</v>
      </c>
      <c r="G96" s="239"/>
      <c r="H96" s="245" t="str">
        <f t="shared" si="9"/>
        <v/>
      </c>
      <c r="I96" s="244">
        <v>280</v>
      </c>
      <c r="J96" s="239"/>
      <c r="K96" s="247">
        <v>150</v>
      </c>
      <c r="L96" s="239"/>
      <c r="M96" s="244">
        <v>596</v>
      </c>
      <c r="N96" s="239"/>
      <c r="O96" s="244">
        <v>50</v>
      </c>
      <c r="P96" s="239"/>
      <c r="Q96" s="189" t="s">
        <v>642</v>
      </c>
      <c r="R96" s="158">
        <v>1</v>
      </c>
      <c r="S96" s="158">
        <v>0</v>
      </c>
      <c r="T96" s="158">
        <v>0</v>
      </c>
    </row>
    <row r="97" spans="1:20" s="115" customFormat="1" x14ac:dyDescent="0.2">
      <c r="A97" s="58" t="s">
        <v>643</v>
      </c>
      <c r="B97" s="58" t="s">
        <v>644</v>
      </c>
      <c r="C97" s="58" t="s">
        <v>634</v>
      </c>
      <c r="D97" s="58" t="s">
        <v>635</v>
      </c>
      <c r="E97" s="243">
        <v>613</v>
      </c>
      <c r="F97" s="244">
        <f t="shared" si="7"/>
        <v>256</v>
      </c>
      <c r="G97" s="239">
        <f t="shared" si="8"/>
        <v>0.41761827079934749</v>
      </c>
      <c r="H97" s="245" t="str">
        <f t="shared" si="9"/>
        <v>37.9% - 45.7%</v>
      </c>
      <c r="I97" s="244">
        <v>211</v>
      </c>
      <c r="J97" s="239">
        <f t="shared" si="10"/>
        <v>0.3442088091353997</v>
      </c>
      <c r="K97" s="247">
        <v>45</v>
      </c>
      <c r="L97" s="239">
        <f t="shared" si="11"/>
        <v>7.3409461663947795E-2</v>
      </c>
      <c r="M97" s="244">
        <v>344</v>
      </c>
      <c r="N97" s="239">
        <f t="shared" si="12"/>
        <v>0.5611745513866232</v>
      </c>
      <c r="O97" s="244">
        <v>13</v>
      </c>
      <c r="P97" s="239">
        <f t="shared" si="13"/>
        <v>2.1207177814029365E-2</v>
      </c>
      <c r="Q97" s="189" t="s">
        <v>645</v>
      </c>
      <c r="R97" s="158">
        <v>0</v>
      </c>
      <c r="S97" s="158">
        <v>0</v>
      </c>
      <c r="T97" s="158">
        <v>0</v>
      </c>
    </row>
    <row r="98" spans="1:20" s="115" customFormat="1" x14ac:dyDescent="0.2">
      <c r="A98" s="58" t="s">
        <v>646</v>
      </c>
      <c r="B98" s="58" t="s">
        <v>647</v>
      </c>
      <c r="C98" s="58" t="s">
        <v>634</v>
      </c>
      <c r="D98" s="58" t="s">
        <v>635</v>
      </c>
      <c r="E98" s="243">
        <v>647</v>
      </c>
      <c r="F98" s="244">
        <f t="shared" si="7"/>
        <v>279</v>
      </c>
      <c r="G98" s="239">
        <f t="shared" si="8"/>
        <v>0.43122102009273566</v>
      </c>
      <c r="H98" s="245" t="str">
        <f t="shared" si="9"/>
        <v>39.4% - 47.0%</v>
      </c>
      <c r="I98" s="244">
        <v>199</v>
      </c>
      <c r="J98" s="239">
        <f t="shared" si="10"/>
        <v>0.30757341576506952</v>
      </c>
      <c r="K98" s="247">
        <v>80</v>
      </c>
      <c r="L98" s="239">
        <f t="shared" si="11"/>
        <v>0.12364760432766615</v>
      </c>
      <c r="M98" s="244">
        <v>350</v>
      </c>
      <c r="N98" s="239">
        <f t="shared" si="12"/>
        <v>0.54095826893353938</v>
      </c>
      <c r="O98" s="244">
        <v>18</v>
      </c>
      <c r="P98" s="239">
        <f t="shared" si="13"/>
        <v>2.7820710973724884E-2</v>
      </c>
      <c r="Q98" s="189" t="s">
        <v>648</v>
      </c>
      <c r="R98" s="158">
        <v>0</v>
      </c>
      <c r="S98" s="158">
        <v>0</v>
      </c>
      <c r="T98" s="158">
        <v>0</v>
      </c>
    </row>
    <row r="99" spans="1:20" x14ac:dyDescent="0.2">
      <c r="A99" s="58" t="s">
        <v>649</v>
      </c>
      <c r="B99" s="58" t="s">
        <v>650</v>
      </c>
      <c r="C99" s="58" t="s">
        <v>634</v>
      </c>
      <c r="D99" s="58" t="s">
        <v>635</v>
      </c>
      <c r="E99" s="243">
        <v>594</v>
      </c>
      <c r="F99" s="244">
        <f t="shared" si="7"/>
        <v>370</v>
      </c>
      <c r="G99" s="239">
        <f t="shared" si="8"/>
        <v>0.62289562289562295</v>
      </c>
      <c r="H99" s="245" t="str">
        <f t="shared" si="9"/>
        <v>58.3% - 66.1%</v>
      </c>
      <c r="I99" s="244">
        <v>273</v>
      </c>
      <c r="J99" s="239">
        <f t="shared" si="10"/>
        <v>0.45959595959595961</v>
      </c>
      <c r="K99" s="247">
        <v>97</v>
      </c>
      <c r="L99" s="239">
        <f t="shared" si="11"/>
        <v>0.16329966329966331</v>
      </c>
      <c r="M99" s="244">
        <v>222</v>
      </c>
      <c r="N99" s="239">
        <f t="shared" si="12"/>
        <v>0.37373737373737376</v>
      </c>
      <c r="O99" s="244">
        <v>2</v>
      </c>
      <c r="P99" s="239">
        <f t="shared" si="13"/>
        <v>3.3670033670033669E-3</v>
      </c>
      <c r="Q99" s="189" t="s">
        <v>651</v>
      </c>
      <c r="R99" s="158">
        <v>0</v>
      </c>
      <c r="S99" s="158">
        <v>0</v>
      </c>
      <c r="T99" s="158">
        <v>0</v>
      </c>
    </row>
    <row r="100" spans="1:20" x14ac:dyDescent="0.2">
      <c r="A100" s="58" t="s">
        <v>652</v>
      </c>
      <c r="B100" s="58" t="s">
        <v>653</v>
      </c>
      <c r="C100" s="58" t="s">
        <v>634</v>
      </c>
      <c r="D100" s="58" t="s">
        <v>635</v>
      </c>
      <c r="E100" s="243">
        <v>900</v>
      </c>
      <c r="F100" s="244">
        <f t="shared" si="7"/>
        <v>396</v>
      </c>
      <c r="G100" s="239">
        <f t="shared" si="8"/>
        <v>0.44</v>
      </c>
      <c r="H100" s="245" t="str">
        <f t="shared" si="9"/>
        <v>40.8% - 47.3%</v>
      </c>
      <c r="I100" s="244">
        <v>272</v>
      </c>
      <c r="J100" s="239">
        <f t="shared" si="10"/>
        <v>0.30222222222222223</v>
      </c>
      <c r="K100" s="247">
        <v>124</v>
      </c>
      <c r="L100" s="239">
        <f t="shared" si="11"/>
        <v>0.13777777777777778</v>
      </c>
      <c r="M100" s="244">
        <v>497</v>
      </c>
      <c r="N100" s="239">
        <f t="shared" si="12"/>
        <v>0.55222222222222217</v>
      </c>
      <c r="O100" s="244">
        <v>7</v>
      </c>
      <c r="P100" s="239">
        <f t="shared" si="13"/>
        <v>7.7777777777777776E-3</v>
      </c>
      <c r="Q100" s="189" t="s">
        <v>654</v>
      </c>
      <c r="R100" s="158">
        <v>0</v>
      </c>
      <c r="S100" s="158">
        <v>0</v>
      </c>
      <c r="T100" s="158">
        <v>0</v>
      </c>
    </row>
    <row r="101" spans="1:20" x14ac:dyDescent="0.2">
      <c r="A101" s="58" t="s">
        <v>655</v>
      </c>
      <c r="B101" s="58" t="s">
        <v>656</v>
      </c>
      <c r="C101" s="58" t="s">
        <v>634</v>
      </c>
      <c r="D101" s="58" t="s">
        <v>635</v>
      </c>
      <c r="E101" s="243">
        <v>982</v>
      </c>
      <c r="F101" s="244">
        <f t="shared" ref="F101:F164" si="14">I101+K101</f>
        <v>488</v>
      </c>
      <c r="G101" s="239">
        <f t="shared" ref="G101:G164" si="15">J101+L101</f>
        <v>0.4969450101832994</v>
      </c>
      <c r="H101" s="245" t="str">
        <f t="shared" ref="H101:H164" si="16">IF(ISNUMBER(G101),TEXT(((2*F101)+(1.96^2)-(1.96*((1.96^2)+(4*F101*(100%-G101)))^0.5))/(2*(E101+(1.96^2))),"0.0%")&amp;" - "&amp;TEXT(((2*F101)+(1.96^2)+(1.96*((1.96^2)+(4*F101*(100%-G101)))^0.5))/(2*(E101+(1.96^2))),"0.0%"),"")</f>
        <v>46.6% - 52.8%</v>
      </c>
      <c r="I101" s="244">
        <v>370</v>
      </c>
      <c r="J101" s="239">
        <f t="shared" ref="J101:J164" si="17">I101/E101</f>
        <v>0.37678207739307534</v>
      </c>
      <c r="K101" s="247">
        <v>118</v>
      </c>
      <c r="L101" s="239">
        <f t="shared" ref="L101:L164" si="18">K101/E101</f>
        <v>0.12016293279022404</v>
      </c>
      <c r="M101" s="244">
        <v>489</v>
      </c>
      <c r="N101" s="239">
        <f t="shared" ref="N101:N164" si="19">M101/E101</f>
        <v>0.49796334012219962</v>
      </c>
      <c r="O101" s="244">
        <v>5</v>
      </c>
      <c r="P101" s="239">
        <f t="shared" ref="P101:P164" si="20">O101/E101</f>
        <v>5.0916496945010185E-3</v>
      </c>
      <c r="Q101" s="189" t="s">
        <v>657</v>
      </c>
      <c r="R101" s="158">
        <v>0</v>
      </c>
      <c r="S101" s="158">
        <v>0</v>
      </c>
      <c r="T101" s="158">
        <v>0</v>
      </c>
    </row>
    <row r="102" spans="1:20" x14ac:dyDescent="0.2">
      <c r="A102" s="58" t="s">
        <v>658</v>
      </c>
      <c r="B102" s="58" t="s">
        <v>659</v>
      </c>
      <c r="C102" s="58" t="s">
        <v>634</v>
      </c>
      <c r="D102" s="58" t="s">
        <v>635</v>
      </c>
      <c r="E102" s="243">
        <v>582</v>
      </c>
      <c r="F102" s="244">
        <f t="shared" si="14"/>
        <v>230</v>
      </c>
      <c r="G102" s="239"/>
      <c r="H102" s="245" t="str">
        <f t="shared" si="16"/>
        <v/>
      </c>
      <c r="I102" s="244">
        <v>160</v>
      </c>
      <c r="J102" s="239"/>
      <c r="K102" s="247">
        <v>70</v>
      </c>
      <c r="L102" s="239"/>
      <c r="M102" s="244">
        <v>321</v>
      </c>
      <c r="N102" s="239"/>
      <c r="O102" s="244">
        <v>31</v>
      </c>
      <c r="P102" s="239">
        <f t="shared" si="20"/>
        <v>5.3264604810996562E-2</v>
      </c>
      <c r="Q102" s="189" t="s">
        <v>660</v>
      </c>
      <c r="R102" s="158">
        <v>1</v>
      </c>
      <c r="S102" s="158">
        <v>1</v>
      </c>
      <c r="T102" s="158">
        <v>0</v>
      </c>
    </row>
    <row r="103" spans="1:20" x14ac:dyDescent="0.2">
      <c r="A103" s="58" t="s">
        <v>661</v>
      </c>
      <c r="B103" s="58" t="s">
        <v>662</v>
      </c>
      <c r="C103" s="58" t="s">
        <v>634</v>
      </c>
      <c r="D103" s="58" t="s">
        <v>635</v>
      </c>
      <c r="E103" s="243">
        <v>990</v>
      </c>
      <c r="F103" s="244">
        <f t="shared" si="14"/>
        <v>325</v>
      </c>
      <c r="G103" s="239">
        <f t="shared" si="15"/>
        <v>0.32828282828282829</v>
      </c>
      <c r="H103" s="245" t="str">
        <f t="shared" si="16"/>
        <v>30.0% - 35.8%</v>
      </c>
      <c r="I103" s="244">
        <v>236</v>
      </c>
      <c r="J103" s="239">
        <f t="shared" si="17"/>
        <v>0.23838383838383839</v>
      </c>
      <c r="K103" s="247">
        <v>89</v>
      </c>
      <c r="L103" s="239">
        <f t="shared" si="18"/>
        <v>8.9898989898989895E-2</v>
      </c>
      <c r="M103" s="244">
        <v>662</v>
      </c>
      <c r="N103" s="239">
        <f t="shared" si="19"/>
        <v>0.66868686868686866</v>
      </c>
      <c r="O103" s="244">
        <v>3</v>
      </c>
      <c r="P103" s="239">
        <f t="shared" si="20"/>
        <v>3.0303030303030303E-3</v>
      </c>
      <c r="Q103" s="189" t="s">
        <v>663</v>
      </c>
      <c r="R103" s="158">
        <v>0</v>
      </c>
      <c r="S103" s="158">
        <v>0</v>
      </c>
      <c r="T103" s="158">
        <v>0</v>
      </c>
    </row>
    <row r="104" spans="1:20" x14ac:dyDescent="0.2">
      <c r="A104" s="58" t="s">
        <v>664</v>
      </c>
      <c r="B104" s="58" t="s">
        <v>665</v>
      </c>
      <c r="C104" s="58" t="s">
        <v>666</v>
      </c>
      <c r="D104" s="58" t="s">
        <v>1132</v>
      </c>
      <c r="E104" s="243">
        <v>1436</v>
      </c>
      <c r="F104" s="244">
        <f t="shared" si="14"/>
        <v>592</v>
      </c>
      <c r="G104" s="239">
        <f t="shared" si="15"/>
        <v>0.41225626740947074</v>
      </c>
      <c r="H104" s="245" t="str">
        <f t="shared" si="16"/>
        <v>38.7% - 43.8%</v>
      </c>
      <c r="I104" s="244">
        <v>379</v>
      </c>
      <c r="J104" s="239">
        <f t="shared" si="17"/>
        <v>0.26392757660167132</v>
      </c>
      <c r="K104" s="247">
        <v>213</v>
      </c>
      <c r="L104" s="239">
        <f t="shared" si="18"/>
        <v>0.14832869080779945</v>
      </c>
      <c r="M104" s="244">
        <v>787</v>
      </c>
      <c r="N104" s="239">
        <f t="shared" si="19"/>
        <v>0.54805013927576607</v>
      </c>
      <c r="O104" s="244">
        <v>57</v>
      </c>
      <c r="P104" s="239">
        <f t="shared" si="20"/>
        <v>3.9693593314763229E-2</v>
      </c>
      <c r="Q104" s="189" t="s">
        <v>668</v>
      </c>
      <c r="R104" s="158">
        <v>0</v>
      </c>
      <c r="S104" s="158">
        <v>0</v>
      </c>
      <c r="T104" s="158">
        <v>0</v>
      </c>
    </row>
    <row r="105" spans="1:20" x14ac:dyDescent="0.2">
      <c r="A105" s="58" t="s">
        <v>669</v>
      </c>
      <c r="B105" s="58" t="s">
        <v>670</v>
      </c>
      <c r="C105" s="58" t="s">
        <v>666</v>
      </c>
      <c r="D105" s="58" t="s">
        <v>1132</v>
      </c>
      <c r="E105" s="243">
        <v>417</v>
      </c>
      <c r="F105" s="244">
        <f t="shared" si="14"/>
        <v>209</v>
      </c>
      <c r="G105" s="239">
        <f t="shared" si="15"/>
        <v>0.50119904076738608</v>
      </c>
      <c r="H105" s="245" t="str">
        <f t="shared" si="16"/>
        <v>45.3% - 54.9%</v>
      </c>
      <c r="I105" s="244">
        <v>169</v>
      </c>
      <c r="J105" s="239">
        <f t="shared" si="17"/>
        <v>0.40527577937649878</v>
      </c>
      <c r="K105" s="247">
        <v>40</v>
      </c>
      <c r="L105" s="239">
        <f t="shared" si="18"/>
        <v>9.5923261390887291E-2</v>
      </c>
      <c r="M105" s="244">
        <v>208</v>
      </c>
      <c r="N105" s="239">
        <f t="shared" si="19"/>
        <v>0.49880095923261392</v>
      </c>
      <c r="O105" s="244">
        <v>0</v>
      </c>
      <c r="P105" s="239">
        <f t="shared" si="20"/>
        <v>0</v>
      </c>
      <c r="Q105" s="189" t="s">
        <v>671</v>
      </c>
      <c r="R105" s="158">
        <v>0</v>
      </c>
      <c r="S105" s="158">
        <v>0</v>
      </c>
      <c r="T105" s="158">
        <v>0</v>
      </c>
    </row>
    <row r="106" spans="1:20" x14ac:dyDescent="0.2">
      <c r="A106" s="58" t="s">
        <v>672</v>
      </c>
      <c r="B106" s="58" t="s">
        <v>673</v>
      </c>
      <c r="C106" s="58" t="s">
        <v>666</v>
      </c>
      <c r="D106" s="58" t="s">
        <v>1132</v>
      </c>
      <c r="E106" s="243">
        <v>463</v>
      </c>
      <c r="F106" s="244">
        <f t="shared" si="14"/>
        <v>175</v>
      </c>
      <c r="G106" s="239">
        <f t="shared" si="15"/>
        <v>0.37796976241900648</v>
      </c>
      <c r="H106" s="245" t="str">
        <f t="shared" si="16"/>
        <v>33.5% - 42.3%</v>
      </c>
      <c r="I106" s="244">
        <v>132</v>
      </c>
      <c r="J106" s="239">
        <f t="shared" si="17"/>
        <v>0.28509719222462204</v>
      </c>
      <c r="K106" s="247">
        <v>43</v>
      </c>
      <c r="L106" s="239">
        <f t="shared" si="18"/>
        <v>9.2872570194384454E-2</v>
      </c>
      <c r="M106" s="244">
        <v>278</v>
      </c>
      <c r="N106" s="239">
        <f t="shared" si="19"/>
        <v>0.60043196544276456</v>
      </c>
      <c r="O106" s="244">
        <v>10</v>
      </c>
      <c r="P106" s="239">
        <f t="shared" si="20"/>
        <v>2.159827213822894E-2</v>
      </c>
      <c r="Q106" s="189" t="s">
        <v>674</v>
      </c>
      <c r="R106" s="158">
        <v>0</v>
      </c>
      <c r="S106" s="158">
        <v>0</v>
      </c>
      <c r="T106" s="158">
        <v>0</v>
      </c>
    </row>
    <row r="107" spans="1:20" x14ac:dyDescent="0.2">
      <c r="A107" s="58" t="s">
        <v>675</v>
      </c>
      <c r="B107" s="58" t="s">
        <v>676</v>
      </c>
      <c r="C107" s="58" t="s">
        <v>666</v>
      </c>
      <c r="D107" s="58" t="s">
        <v>1132</v>
      </c>
      <c r="E107" s="243">
        <v>602</v>
      </c>
      <c r="F107" s="244">
        <f t="shared" si="14"/>
        <v>345</v>
      </c>
      <c r="G107" s="239">
        <f t="shared" si="15"/>
        <v>0.57308970099667778</v>
      </c>
      <c r="H107" s="245" t="str">
        <f t="shared" si="16"/>
        <v>53.3% - 61.2%</v>
      </c>
      <c r="I107" s="244">
        <v>253</v>
      </c>
      <c r="J107" s="239">
        <f t="shared" si="17"/>
        <v>0.42026578073089699</v>
      </c>
      <c r="K107" s="247">
        <v>92</v>
      </c>
      <c r="L107" s="239">
        <f t="shared" si="18"/>
        <v>0.15282392026578073</v>
      </c>
      <c r="M107" s="244">
        <v>247</v>
      </c>
      <c r="N107" s="239">
        <f t="shared" si="19"/>
        <v>0.41029900332225916</v>
      </c>
      <c r="O107" s="244">
        <v>10</v>
      </c>
      <c r="P107" s="239">
        <f t="shared" si="20"/>
        <v>1.6611295681063124E-2</v>
      </c>
      <c r="Q107" s="189" t="s">
        <v>677</v>
      </c>
      <c r="R107" s="158">
        <v>0</v>
      </c>
      <c r="S107" s="158">
        <v>0</v>
      </c>
      <c r="T107" s="158">
        <v>0</v>
      </c>
    </row>
    <row r="108" spans="1:20" x14ac:dyDescent="0.2">
      <c r="A108" s="58" t="s">
        <v>678</v>
      </c>
      <c r="B108" s="58" t="s">
        <v>679</v>
      </c>
      <c r="C108" s="58" t="s">
        <v>666</v>
      </c>
      <c r="D108" s="58" t="s">
        <v>1132</v>
      </c>
      <c r="E108" s="243">
        <v>637</v>
      </c>
      <c r="F108" s="244">
        <f t="shared" si="14"/>
        <v>321</v>
      </c>
      <c r="G108" s="239"/>
      <c r="H108" s="245" t="str">
        <f t="shared" si="16"/>
        <v/>
      </c>
      <c r="I108" s="244">
        <v>254</v>
      </c>
      <c r="J108" s="239"/>
      <c r="K108" s="247">
        <v>67</v>
      </c>
      <c r="L108" s="239"/>
      <c r="M108" s="244">
        <v>296</v>
      </c>
      <c r="N108" s="239"/>
      <c r="O108" s="244">
        <v>20</v>
      </c>
      <c r="P108" s="239"/>
      <c r="Q108" s="189" t="s">
        <v>680</v>
      </c>
      <c r="R108" s="158">
        <v>1</v>
      </c>
      <c r="S108" s="158">
        <v>0</v>
      </c>
      <c r="T108" s="158">
        <v>0</v>
      </c>
    </row>
    <row r="109" spans="1:20" x14ac:dyDescent="0.2">
      <c r="A109" s="58" t="s">
        <v>681</v>
      </c>
      <c r="B109" s="58" t="s">
        <v>682</v>
      </c>
      <c r="C109" s="58" t="s">
        <v>666</v>
      </c>
      <c r="D109" s="58" t="s">
        <v>1132</v>
      </c>
      <c r="E109" s="243">
        <v>441</v>
      </c>
      <c r="F109" s="244">
        <f t="shared" si="14"/>
        <v>149</v>
      </c>
      <c r="G109" s="239"/>
      <c r="H109" s="245" t="str">
        <f t="shared" si="16"/>
        <v/>
      </c>
      <c r="I109" s="244">
        <v>106</v>
      </c>
      <c r="J109" s="239"/>
      <c r="K109" s="247">
        <v>43</v>
      </c>
      <c r="L109" s="239"/>
      <c r="M109" s="244">
        <v>290</v>
      </c>
      <c r="N109" s="239"/>
      <c r="O109" s="244">
        <v>2</v>
      </c>
      <c r="P109" s="239"/>
      <c r="Q109" s="189" t="s">
        <v>683</v>
      </c>
      <c r="R109" s="158">
        <v>1</v>
      </c>
      <c r="S109" s="158">
        <v>0</v>
      </c>
      <c r="T109" s="158">
        <v>0</v>
      </c>
    </row>
    <row r="110" spans="1:20" x14ac:dyDescent="0.2">
      <c r="A110" s="58" t="s">
        <v>684</v>
      </c>
      <c r="B110" s="58" t="s">
        <v>685</v>
      </c>
      <c r="C110" s="58" t="s">
        <v>666</v>
      </c>
      <c r="D110" s="58" t="s">
        <v>1132</v>
      </c>
      <c r="E110" s="243">
        <v>254</v>
      </c>
      <c r="F110" s="244">
        <f t="shared" si="14"/>
        <v>99</v>
      </c>
      <c r="G110" s="239">
        <f t="shared" si="15"/>
        <v>0.38976377952755908</v>
      </c>
      <c r="H110" s="245" t="str">
        <f t="shared" si="16"/>
        <v>33.2% - 45.1%</v>
      </c>
      <c r="I110" s="244">
        <v>78</v>
      </c>
      <c r="J110" s="239">
        <f t="shared" si="17"/>
        <v>0.30708661417322836</v>
      </c>
      <c r="K110" s="247">
        <v>21</v>
      </c>
      <c r="L110" s="239">
        <f t="shared" si="18"/>
        <v>8.2677165354330714E-2</v>
      </c>
      <c r="M110" s="244">
        <v>148</v>
      </c>
      <c r="N110" s="239">
        <f t="shared" si="19"/>
        <v>0.58267716535433067</v>
      </c>
      <c r="O110" s="244">
        <v>7</v>
      </c>
      <c r="P110" s="239">
        <f t="shared" si="20"/>
        <v>2.7559055118110236E-2</v>
      </c>
      <c r="Q110" s="189" t="s">
        <v>686</v>
      </c>
      <c r="R110" s="158">
        <v>0</v>
      </c>
      <c r="S110" s="158">
        <v>0</v>
      </c>
      <c r="T110" s="158">
        <v>0</v>
      </c>
    </row>
    <row r="111" spans="1:20" x14ac:dyDescent="0.2">
      <c r="A111" s="58" t="s">
        <v>687</v>
      </c>
      <c r="B111" s="58" t="s">
        <v>688</v>
      </c>
      <c r="C111" s="58" t="s">
        <v>689</v>
      </c>
      <c r="D111" s="58" t="s">
        <v>1138</v>
      </c>
      <c r="E111" s="243">
        <v>2339</v>
      </c>
      <c r="F111" s="244">
        <f t="shared" si="14"/>
        <v>1121</v>
      </c>
      <c r="G111" s="239"/>
      <c r="H111" s="245" t="str">
        <f t="shared" si="16"/>
        <v/>
      </c>
      <c r="I111" s="244">
        <v>649</v>
      </c>
      <c r="J111" s="239"/>
      <c r="K111" s="247">
        <v>472</v>
      </c>
      <c r="L111" s="239"/>
      <c r="M111" s="244">
        <v>1170</v>
      </c>
      <c r="N111" s="239"/>
      <c r="O111" s="244">
        <v>48</v>
      </c>
      <c r="P111" s="239"/>
      <c r="Q111" s="189" t="s">
        <v>691</v>
      </c>
      <c r="R111" s="158">
        <v>1</v>
      </c>
      <c r="S111" s="158">
        <v>0</v>
      </c>
      <c r="T111" s="158">
        <v>0</v>
      </c>
    </row>
    <row r="112" spans="1:20" x14ac:dyDescent="0.2">
      <c r="A112" s="58" t="s">
        <v>692</v>
      </c>
      <c r="B112" s="58" t="s">
        <v>693</v>
      </c>
      <c r="C112" s="58" t="s">
        <v>689</v>
      </c>
      <c r="D112" s="58" t="s">
        <v>1138</v>
      </c>
      <c r="E112" s="243">
        <v>882</v>
      </c>
      <c r="F112" s="244">
        <f t="shared" si="14"/>
        <v>523</v>
      </c>
      <c r="G112" s="239">
        <f t="shared" si="15"/>
        <v>0.59297052154195007</v>
      </c>
      <c r="H112" s="245" t="str">
        <f t="shared" si="16"/>
        <v>56.0% - 62.5%</v>
      </c>
      <c r="I112" s="244">
        <v>297</v>
      </c>
      <c r="J112" s="239">
        <f t="shared" si="17"/>
        <v>0.33673469387755101</v>
      </c>
      <c r="K112" s="247">
        <v>226</v>
      </c>
      <c r="L112" s="239">
        <f t="shared" si="18"/>
        <v>0.25623582766439912</v>
      </c>
      <c r="M112" s="244">
        <v>355</v>
      </c>
      <c r="N112" s="239">
        <f t="shared" si="19"/>
        <v>0.40249433106575966</v>
      </c>
      <c r="O112" s="244">
        <v>4</v>
      </c>
      <c r="P112" s="239">
        <f t="shared" si="20"/>
        <v>4.5351473922902496E-3</v>
      </c>
      <c r="Q112" s="189" t="s">
        <v>694</v>
      </c>
      <c r="R112" s="158">
        <v>0</v>
      </c>
      <c r="S112" s="158">
        <v>0</v>
      </c>
      <c r="T112" s="158">
        <v>0</v>
      </c>
    </row>
    <row r="113" spans="1:20" x14ac:dyDescent="0.2">
      <c r="A113" s="58" t="s">
        <v>695</v>
      </c>
      <c r="B113" s="58" t="s">
        <v>696</v>
      </c>
      <c r="C113" s="58" t="s">
        <v>689</v>
      </c>
      <c r="D113" s="58" t="s">
        <v>1138</v>
      </c>
      <c r="E113" s="243">
        <v>879</v>
      </c>
      <c r="F113" s="244">
        <f t="shared" si="14"/>
        <v>285</v>
      </c>
      <c r="G113" s="239">
        <f t="shared" si="15"/>
        <v>0.32423208191126279</v>
      </c>
      <c r="H113" s="245" t="str">
        <f t="shared" si="16"/>
        <v>29.4% - 35.6%</v>
      </c>
      <c r="I113" s="244">
        <v>200</v>
      </c>
      <c r="J113" s="239">
        <f t="shared" si="17"/>
        <v>0.22753128555176336</v>
      </c>
      <c r="K113" s="247">
        <v>85</v>
      </c>
      <c r="L113" s="239">
        <f t="shared" si="18"/>
        <v>9.6700796359499436E-2</v>
      </c>
      <c r="M113" s="244">
        <v>565</v>
      </c>
      <c r="N113" s="239">
        <f t="shared" si="19"/>
        <v>0.64277588168373156</v>
      </c>
      <c r="O113" s="244">
        <v>29</v>
      </c>
      <c r="P113" s="239">
        <f t="shared" si="20"/>
        <v>3.2992036405005691E-2</v>
      </c>
      <c r="Q113" s="189" t="s">
        <v>697</v>
      </c>
      <c r="R113" s="158">
        <v>0</v>
      </c>
      <c r="S113" s="158">
        <v>0</v>
      </c>
      <c r="T113" s="158">
        <v>0</v>
      </c>
    </row>
    <row r="114" spans="1:20" x14ac:dyDescent="0.2">
      <c r="A114" s="58" t="s">
        <v>698</v>
      </c>
      <c r="B114" s="58" t="s">
        <v>2386</v>
      </c>
      <c r="C114" s="58" t="s">
        <v>689</v>
      </c>
      <c r="D114" s="58" t="s">
        <v>1138</v>
      </c>
      <c r="E114" s="243">
        <v>1873</v>
      </c>
      <c r="F114" s="244">
        <f t="shared" si="14"/>
        <v>628</v>
      </c>
      <c r="G114" s="239"/>
      <c r="H114" s="245" t="str">
        <f t="shared" si="16"/>
        <v/>
      </c>
      <c r="I114" s="244">
        <v>336</v>
      </c>
      <c r="J114" s="239"/>
      <c r="K114" s="247">
        <v>292</v>
      </c>
      <c r="L114" s="239"/>
      <c r="M114" s="244">
        <v>539</v>
      </c>
      <c r="N114" s="239"/>
      <c r="O114" s="244">
        <v>706</v>
      </c>
      <c r="P114" s="239">
        <f t="shared" si="20"/>
        <v>0.37693539775760809</v>
      </c>
      <c r="Q114" s="189" t="s">
        <v>700</v>
      </c>
      <c r="R114" s="158">
        <v>0</v>
      </c>
      <c r="S114" s="158">
        <v>1</v>
      </c>
      <c r="T114" s="158">
        <v>1</v>
      </c>
    </row>
    <row r="115" spans="1:20" x14ac:dyDescent="0.2">
      <c r="A115" s="58" t="s">
        <v>701</v>
      </c>
      <c r="B115" s="58" t="s">
        <v>702</v>
      </c>
      <c r="C115" s="58" t="s">
        <v>689</v>
      </c>
      <c r="D115" s="58" t="s">
        <v>1138</v>
      </c>
      <c r="E115" s="243">
        <v>660</v>
      </c>
      <c r="F115" s="244">
        <f t="shared" si="14"/>
        <v>290</v>
      </c>
      <c r="G115" s="239">
        <f t="shared" si="15"/>
        <v>0.43939393939393939</v>
      </c>
      <c r="H115" s="245" t="str">
        <f t="shared" si="16"/>
        <v>40.2% - 47.8%</v>
      </c>
      <c r="I115" s="244">
        <v>199</v>
      </c>
      <c r="J115" s="239">
        <f t="shared" si="17"/>
        <v>0.30151515151515151</v>
      </c>
      <c r="K115" s="247">
        <v>91</v>
      </c>
      <c r="L115" s="239">
        <f t="shared" si="18"/>
        <v>0.13787878787878788</v>
      </c>
      <c r="M115" s="244">
        <v>363</v>
      </c>
      <c r="N115" s="239">
        <f t="shared" si="19"/>
        <v>0.55000000000000004</v>
      </c>
      <c r="O115" s="244">
        <v>7</v>
      </c>
      <c r="P115" s="239">
        <f t="shared" si="20"/>
        <v>1.0606060606060607E-2</v>
      </c>
      <c r="Q115" s="189" t="s">
        <v>703</v>
      </c>
      <c r="R115" s="158">
        <v>0</v>
      </c>
      <c r="S115" s="158">
        <v>0</v>
      </c>
      <c r="T115" s="158">
        <v>0</v>
      </c>
    </row>
    <row r="116" spans="1:20" x14ac:dyDescent="0.2">
      <c r="A116" s="58" t="s">
        <v>704</v>
      </c>
      <c r="B116" s="58" t="s">
        <v>705</v>
      </c>
      <c r="C116" s="58" t="s">
        <v>689</v>
      </c>
      <c r="D116" s="58" t="s">
        <v>1138</v>
      </c>
      <c r="E116" s="243">
        <v>857</v>
      </c>
      <c r="F116" s="244">
        <f t="shared" si="14"/>
        <v>306</v>
      </c>
      <c r="G116" s="239">
        <f t="shared" si="15"/>
        <v>0.3570595099183197</v>
      </c>
      <c r="H116" s="245" t="str">
        <f t="shared" si="16"/>
        <v>32.6% - 39.0%</v>
      </c>
      <c r="I116" s="244">
        <v>176</v>
      </c>
      <c r="J116" s="239">
        <f t="shared" si="17"/>
        <v>0.20536756126021002</v>
      </c>
      <c r="K116" s="247">
        <v>130</v>
      </c>
      <c r="L116" s="239">
        <f t="shared" si="18"/>
        <v>0.1516919486581097</v>
      </c>
      <c r="M116" s="244">
        <v>534</v>
      </c>
      <c r="N116" s="239">
        <f t="shared" si="19"/>
        <v>0.62310385064177365</v>
      </c>
      <c r="O116" s="244">
        <v>17</v>
      </c>
      <c r="P116" s="239">
        <f t="shared" si="20"/>
        <v>1.9836639439906652E-2</v>
      </c>
      <c r="Q116" s="189" t="s">
        <v>706</v>
      </c>
      <c r="R116" s="158">
        <v>0</v>
      </c>
      <c r="S116" s="158">
        <v>0</v>
      </c>
      <c r="T116" s="158">
        <v>0</v>
      </c>
    </row>
    <row r="117" spans="1:20" x14ac:dyDescent="0.2">
      <c r="A117" s="58" t="s">
        <v>707</v>
      </c>
      <c r="B117" s="58" t="s">
        <v>708</v>
      </c>
      <c r="C117" s="58" t="s">
        <v>689</v>
      </c>
      <c r="D117" s="58" t="s">
        <v>1138</v>
      </c>
      <c r="E117" s="243">
        <v>514</v>
      </c>
      <c r="F117" s="244">
        <f t="shared" si="14"/>
        <v>198</v>
      </c>
      <c r="G117" s="239"/>
      <c r="H117" s="245" t="str">
        <f t="shared" si="16"/>
        <v/>
      </c>
      <c r="I117" s="244">
        <v>126</v>
      </c>
      <c r="J117" s="239"/>
      <c r="K117" s="247">
        <v>72</v>
      </c>
      <c r="L117" s="239"/>
      <c r="M117" s="244">
        <v>288</v>
      </c>
      <c r="N117" s="239"/>
      <c r="O117" s="244">
        <v>28</v>
      </c>
      <c r="P117" s="239">
        <f t="shared" si="20"/>
        <v>5.4474708171206226E-2</v>
      </c>
      <c r="Q117" s="189" t="s">
        <v>709</v>
      </c>
      <c r="R117" s="158">
        <v>1</v>
      </c>
      <c r="S117" s="158">
        <v>1</v>
      </c>
      <c r="T117" s="158">
        <v>0</v>
      </c>
    </row>
    <row r="118" spans="1:20" x14ac:dyDescent="0.2">
      <c r="A118" s="58" t="s">
        <v>710</v>
      </c>
      <c r="B118" s="58" t="s">
        <v>711</v>
      </c>
      <c r="C118" s="58" t="s">
        <v>712</v>
      </c>
      <c r="D118" s="58" t="s">
        <v>1147</v>
      </c>
      <c r="E118" s="243">
        <v>255</v>
      </c>
      <c r="F118" s="244">
        <f t="shared" si="14"/>
        <v>97</v>
      </c>
      <c r="G118" s="239">
        <f t="shared" si="15"/>
        <v>0.38039215686274508</v>
      </c>
      <c r="H118" s="245" t="str">
        <f t="shared" si="16"/>
        <v>32.3% - 44.1%</v>
      </c>
      <c r="I118" s="244">
        <v>63</v>
      </c>
      <c r="J118" s="239">
        <f t="shared" si="17"/>
        <v>0.24705882352941178</v>
      </c>
      <c r="K118" s="247">
        <v>34</v>
      </c>
      <c r="L118" s="239">
        <f t="shared" si="18"/>
        <v>0.13333333333333333</v>
      </c>
      <c r="M118" s="244">
        <v>158</v>
      </c>
      <c r="N118" s="239">
        <f t="shared" si="19"/>
        <v>0.61960784313725492</v>
      </c>
      <c r="O118" s="244">
        <v>0</v>
      </c>
      <c r="P118" s="239">
        <f t="shared" si="20"/>
        <v>0</v>
      </c>
      <c r="Q118" s="189" t="s">
        <v>714</v>
      </c>
      <c r="R118" s="158">
        <v>0</v>
      </c>
      <c r="S118" s="158">
        <v>0</v>
      </c>
      <c r="T118" s="158">
        <v>0</v>
      </c>
    </row>
    <row r="119" spans="1:20" x14ac:dyDescent="0.2">
      <c r="A119" s="58" t="s">
        <v>715</v>
      </c>
      <c r="B119" s="58" t="s">
        <v>716</v>
      </c>
      <c r="C119" s="58" t="s">
        <v>712</v>
      </c>
      <c r="D119" s="58" t="s">
        <v>1147</v>
      </c>
      <c r="E119" s="243">
        <v>207</v>
      </c>
      <c r="F119" s="244">
        <f t="shared" si="14"/>
        <v>63</v>
      </c>
      <c r="G119" s="239"/>
      <c r="H119" s="245" t="str">
        <f t="shared" si="16"/>
        <v/>
      </c>
      <c r="I119" s="244">
        <v>47</v>
      </c>
      <c r="J119" s="239"/>
      <c r="K119" s="247">
        <v>16</v>
      </c>
      <c r="L119" s="239"/>
      <c r="M119" s="244">
        <v>144</v>
      </c>
      <c r="N119" s="239"/>
      <c r="O119" s="244">
        <v>0</v>
      </c>
      <c r="P119" s="239"/>
      <c r="Q119" s="189" t="s">
        <v>717</v>
      </c>
      <c r="R119" s="158">
        <v>1</v>
      </c>
      <c r="S119" s="158">
        <v>0</v>
      </c>
      <c r="T119" s="158">
        <v>0</v>
      </c>
    </row>
    <row r="120" spans="1:20" x14ac:dyDescent="0.2">
      <c r="A120" s="58" t="s">
        <v>718</v>
      </c>
      <c r="B120" s="58" t="s">
        <v>719</v>
      </c>
      <c r="C120" s="58" t="s">
        <v>712</v>
      </c>
      <c r="D120" s="58" t="s">
        <v>1147</v>
      </c>
      <c r="E120" s="243">
        <v>572</v>
      </c>
      <c r="F120" s="244">
        <f t="shared" si="14"/>
        <v>186</v>
      </c>
      <c r="G120" s="239">
        <f t="shared" si="15"/>
        <v>0.32517482517482521</v>
      </c>
      <c r="H120" s="245" t="str">
        <f t="shared" si="16"/>
        <v>28.8% - 36.5%</v>
      </c>
      <c r="I120" s="244">
        <v>141</v>
      </c>
      <c r="J120" s="239">
        <f t="shared" si="17"/>
        <v>0.24650349650349651</v>
      </c>
      <c r="K120" s="247">
        <v>45</v>
      </c>
      <c r="L120" s="239">
        <f t="shared" si="18"/>
        <v>7.8671328671328672E-2</v>
      </c>
      <c r="M120" s="244">
        <v>386</v>
      </c>
      <c r="N120" s="239">
        <f t="shared" si="19"/>
        <v>0.67482517482517479</v>
      </c>
      <c r="O120" s="244">
        <v>0</v>
      </c>
      <c r="P120" s="239">
        <f t="shared" si="20"/>
        <v>0</v>
      </c>
      <c r="Q120" s="189" t="s">
        <v>720</v>
      </c>
      <c r="R120" s="158">
        <v>0</v>
      </c>
      <c r="S120" s="158">
        <v>0</v>
      </c>
      <c r="T120" s="158">
        <v>0</v>
      </c>
    </row>
    <row r="121" spans="1:20" x14ac:dyDescent="0.2">
      <c r="A121" s="58" t="s">
        <v>721</v>
      </c>
      <c r="B121" s="58" t="s">
        <v>722</v>
      </c>
      <c r="C121" s="58" t="s">
        <v>712</v>
      </c>
      <c r="D121" s="58" t="s">
        <v>1147</v>
      </c>
      <c r="E121" s="243">
        <v>322</v>
      </c>
      <c r="F121" s="244">
        <f t="shared" si="14"/>
        <v>110</v>
      </c>
      <c r="G121" s="239">
        <f t="shared" si="15"/>
        <v>0.34161490683229812</v>
      </c>
      <c r="H121" s="245" t="str">
        <f t="shared" si="16"/>
        <v>29.2% - 39.5%</v>
      </c>
      <c r="I121" s="244">
        <v>82</v>
      </c>
      <c r="J121" s="239">
        <f t="shared" si="17"/>
        <v>0.25465838509316768</v>
      </c>
      <c r="K121" s="247">
        <v>28</v>
      </c>
      <c r="L121" s="239">
        <f t="shared" si="18"/>
        <v>8.6956521739130432E-2</v>
      </c>
      <c r="M121" s="244">
        <v>212</v>
      </c>
      <c r="N121" s="239">
        <f t="shared" si="19"/>
        <v>0.65838509316770188</v>
      </c>
      <c r="O121" s="244">
        <v>0</v>
      </c>
      <c r="P121" s="239">
        <f t="shared" si="20"/>
        <v>0</v>
      </c>
      <c r="Q121" s="189" t="s">
        <v>723</v>
      </c>
      <c r="R121" s="158">
        <v>0</v>
      </c>
      <c r="S121" s="158">
        <v>0</v>
      </c>
      <c r="T121" s="158">
        <v>0</v>
      </c>
    </row>
    <row r="122" spans="1:20" x14ac:dyDescent="0.2">
      <c r="A122" s="58" t="s">
        <v>724</v>
      </c>
      <c r="B122" s="58" t="s">
        <v>725</v>
      </c>
      <c r="C122" s="58" t="s">
        <v>712</v>
      </c>
      <c r="D122" s="58" t="s">
        <v>1147</v>
      </c>
      <c r="E122" s="243">
        <v>619</v>
      </c>
      <c r="F122" s="244">
        <f t="shared" si="14"/>
        <v>267</v>
      </c>
      <c r="G122" s="239">
        <f t="shared" si="15"/>
        <v>0.43134087237479807</v>
      </c>
      <c r="H122" s="245" t="str">
        <f t="shared" si="16"/>
        <v>39.3% - 47.1%</v>
      </c>
      <c r="I122" s="244">
        <v>195</v>
      </c>
      <c r="J122" s="239">
        <f t="shared" si="17"/>
        <v>0.3150242326332795</v>
      </c>
      <c r="K122" s="247">
        <v>72</v>
      </c>
      <c r="L122" s="239">
        <f t="shared" si="18"/>
        <v>0.11631663974151858</v>
      </c>
      <c r="M122" s="244">
        <v>352</v>
      </c>
      <c r="N122" s="239">
        <f t="shared" si="19"/>
        <v>0.56865912762520199</v>
      </c>
      <c r="O122" s="244">
        <v>0</v>
      </c>
      <c r="P122" s="239">
        <f t="shared" si="20"/>
        <v>0</v>
      </c>
      <c r="Q122" s="189" t="s">
        <v>726</v>
      </c>
      <c r="R122" s="158">
        <v>0</v>
      </c>
      <c r="S122" s="158">
        <v>0</v>
      </c>
      <c r="T122" s="158">
        <v>0</v>
      </c>
    </row>
    <row r="123" spans="1:20" x14ac:dyDescent="0.2">
      <c r="A123" s="58" t="s">
        <v>727</v>
      </c>
      <c r="B123" s="58" t="s">
        <v>728</v>
      </c>
      <c r="C123" s="58" t="s">
        <v>712</v>
      </c>
      <c r="D123" s="58" t="s">
        <v>1147</v>
      </c>
      <c r="E123" s="243">
        <v>1058</v>
      </c>
      <c r="F123" s="244">
        <f t="shared" si="14"/>
        <v>524</v>
      </c>
      <c r="G123" s="239">
        <f t="shared" si="15"/>
        <v>0.49527410207939504</v>
      </c>
      <c r="H123" s="245" t="str">
        <f t="shared" si="16"/>
        <v>46.5% - 52.5%</v>
      </c>
      <c r="I123" s="244">
        <v>356</v>
      </c>
      <c r="J123" s="239">
        <f t="shared" si="17"/>
        <v>0.33648393194706994</v>
      </c>
      <c r="K123" s="247">
        <v>168</v>
      </c>
      <c r="L123" s="239">
        <f t="shared" si="18"/>
        <v>0.15879017013232513</v>
      </c>
      <c r="M123" s="244">
        <v>532</v>
      </c>
      <c r="N123" s="239">
        <f t="shared" si="19"/>
        <v>0.50283553875236298</v>
      </c>
      <c r="O123" s="244">
        <v>2</v>
      </c>
      <c r="P123" s="239">
        <f t="shared" si="20"/>
        <v>1.890359168241966E-3</v>
      </c>
      <c r="Q123" s="189" t="s">
        <v>729</v>
      </c>
      <c r="R123" s="158">
        <v>0</v>
      </c>
      <c r="S123" s="158">
        <v>0</v>
      </c>
      <c r="T123" s="158">
        <v>0</v>
      </c>
    </row>
    <row r="124" spans="1:20" x14ac:dyDescent="0.2">
      <c r="A124" s="58" t="s">
        <v>730</v>
      </c>
      <c r="B124" s="58" t="s">
        <v>731</v>
      </c>
      <c r="C124" s="58" t="s">
        <v>712</v>
      </c>
      <c r="D124" s="58" t="s">
        <v>1147</v>
      </c>
      <c r="E124" s="243">
        <v>373</v>
      </c>
      <c r="F124" s="244">
        <f t="shared" si="14"/>
        <v>146</v>
      </c>
      <c r="G124" s="239">
        <f t="shared" si="15"/>
        <v>0.39142091152815012</v>
      </c>
      <c r="H124" s="245" t="str">
        <f t="shared" si="16"/>
        <v>34.3% - 44.2%</v>
      </c>
      <c r="I124" s="244">
        <v>111</v>
      </c>
      <c r="J124" s="239">
        <f t="shared" si="17"/>
        <v>0.2975871313672922</v>
      </c>
      <c r="K124" s="247">
        <v>35</v>
      </c>
      <c r="L124" s="239">
        <f t="shared" si="18"/>
        <v>9.3833780160857902E-2</v>
      </c>
      <c r="M124" s="244">
        <v>219</v>
      </c>
      <c r="N124" s="239">
        <f t="shared" si="19"/>
        <v>0.58713136729222515</v>
      </c>
      <c r="O124" s="244">
        <v>8</v>
      </c>
      <c r="P124" s="239">
        <f t="shared" si="20"/>
        <v>2.1447721179624665E-2</v>
      </c>
      <c r="Q124" s="189" t="s">
        <v>732</v>
      </c>
      <c r="R124" s="158">
        <v>0</v>
      </c>
      <c r="S124" s="158">
        <v>0</v>
      </c>
      <c r="T124" s="158">
        <v>0</v>
      </c>
    </row>
    <row r="125" spans="1:20" x14ac:dyDescent="0.2">
      <c r="A125" s="58" t="s">
        <v>733</v>
      </c>
      <c r="B125" s="58" t="s">
        <v>734</v>
      </c>
      <c r="C125" s="58" t="s">
        <v>712</v>
      </c>
      <c r="D125" s="58" t="s">
        <v>1147</v>
      </c>
      <c r="E125" s="243">
        <v>255</v>
      </c>
      <c r="F125" s="244">
        <f t="shared" si="14"/>
        <v>137</v>
      </c>
      <c r="G125" s="239"/>
      <c r="H125" s="245" t="str">
        <f t="shared" si="16"/>
        <v/>
      </c>
      <c r="I125" s="244">
        <v>109</v>
      </c>
      <c r="J125" s="239"/>
      <c r="K125" s="247">
        <v>28</v>
      </c>
      <c r="L125" s="239"/>
      <c r="M125" s="244">
        <v>115</v>
      </c>
      <c r="N125" s="239"/>
      <c r="O125" s="244">
        <v>3</v>
      </c>
      <c r="P125" s="239"/>
      <c r="Q125" s="189" t="s">
        <v>735</v>
      </c>
      <c r="R125" s="158">
        <v>1</v>
      </c>
      <c r="S125" s="158">
        <v>0</v>
      </c>
      <c r="T125" s="158">
        <v>0</v>
      </c>
    </row>
    <row r="126" spans="1:20" x14ac:dyDescent="0.2">
      <c r="A126" s="58" t="s">
        <v>736</v>
      </c>
      <c r="B126" s="58" t="s">
        <v>737</v>
      </c>
      <c r="C126" s="58" t="s">
        <v>712</v>
      </c>
      <c r="D126" s="58" t="s">
        <v>1147</v>
      </c>
      <c r="E126" s="243">
        <v>256</v>
      </c>
      <c r="F126" s="244">
        <f t="shared" si="14"/>
        <v>156</v>
      </c>
      <c r="G126" s="239">
        <f t="shared" si="15"/>
        <v>0.609375</v>
      </c>
      <c r="H126" s="245" t="str">
        <f t="shared" si="16"/>
        <v>54.8% - 66.7%</v>
      </c>
      <c r="I126" s="244">
        <v>113</v>
      </c>
      <c r="J126" s="239">
        <f t="shared" si="17"/>
        <v>0.44140625</v>
      </c>
      <c r="K126" s="247">
        <v>43</v>
      </c>
      <c r="L126" s="239">
        <f t="shared" si="18"/>
        <v>0.16796875</v>
      </c>
      <c r="M126" s="244">
        <v>100</v>
      </c>
      <c r="N126" s="239">
        <f t="shared" si="19"/>
        <v>0.390625</v>
      </c>
      <c r="O126" s="244">
        <v>0</v>
      </c>
      <c r="P126" s="239">
        <f t="shared" si="20"/>
        <v>0</v>
      </c>
      <c r="Q126" s="189" t="s">
        <v>738</v>
      </c>
      <c r="R126" s="158">
        <v>0</v>
      </c>
      <c r="S126" s="158">
        <v>0</v>
      </c>
      <c r="T126" s="158">
        <v>0</v>
      </c>
    </row>
    <row r="127" spans="1:20" x14ac:dyDescent="0.2">
      <c r="A127" s="58" t="s">
        <v>739</v>
      </c>
      <c r="B127" s="58" t="s">
        <v>740</v>
      </c>
      <c r="C127" s="58" t="s">
        <v>712</v>
      </c>
      <c r="D127" s="58" t="s">
        <v>1147</v>
      </c>
      <c r="E127" s="243">
        <v>545</v>
      </c>
      <c r="F127" s="244">
        <f t="shared" si="14"/>
        <v>201</v>
      </c>
      <c r="G127" s="239"/>
      <c r="H127" s="245" t="str">
        <f t="shared" si="16"/>
        <v/>
      </c>
      <c r="I127" s="244">
        <v>140</v>
      </c>
      <c r="J127" s="239"/>
      <c r="K127" s="247">
        <v>61</v>
      </c>
      <c r="L127" s="239"/>
      <c r="M127" s="244">
        <v>344</v>
      </c>
      <c r="N127" s="239"/>
      <c r="O127" s="244">
        <v>0</v>
      </c>
      <c r="P127" s="239"/>
      <c r="Q127" s="189" t="s">
        <v>741</v>
      </c>
      <c r="R127" s="158">
        <v>1</v>
      </c>
      <c r="S127" s="158">
        <v>0</v>
      </c>
      <c r="T127" s="158">
        <v>0</v>
      </c>
    </row>
    <row r="128" spans="1:20" x14ac:dyDescent="0.2">
      <c r="A128" s="58" t="s">
        <v>742</v>
      </c>
      <c r="B128" s="58" t="s">
        <v>743</v>
      </c>
      <c r="C128" s="58" t="s">
        <v>744</v>
      </c>
      <c r="D128" s="58" t="s">
        <v>745</v>
      </c>
      <c r="E128" s="243">
        <v>2480</v>
      </c>
      <c r="F128" s="244">
        <f t="shared" si="14"/>
        <v>1430</v>
      </c>
      <c r="G128" s="239">
        <f t="shared" si="15"/>
        <v>0.57661290322580649</v>
      </c>
      <c r="H128" s="245" t="str">
        <f t="shared" si="16"/>
        <v>55.7% - 59.6%</v>
      </c>
      <c r="I128" s="244">
        <v>998</v>
      </c>
      <c r="J128" s="239">
        <f t="shared" si="17"/>
        <v>0.40241935483870966</v>
      </c>
      <c r="K128" s="247">
        <v>432</v>
      </c>
      <c r="L128" s="239">
        <f t="shared" si="18"/>
        <v>0.17419354838709677</v>
      </c>
      <c r="M128" s="244">
        <v>998</v>
      </c>
      <c r="N128" s="239">
        <f t="shared" si="19"/>
        <v>0.40241935483870966</v>
      </c>
      <c r="O128" s="244">
        <v>52</v>
      </c>
      <c r="P128" s="239">
        <f t="shared" si="20"/>
        <v>2.0967741935483872E-2</v>
      </c>
      <c r="Q128" s="189" t="s">
        <v>746</v>
      </c>
      <c r="R128" s="158">
        <v>0</v>
      </c>
      <c r="S128" s="158">
        <v>0</v>
      </c>
      <c r="T128" s="158">
        <v>0</v>
      </c>
    </row>
    <row r="129" spans="1:20" x14ac:dyDescent="0.2">
      <c r="A129" s="58" t="s">
        <v>747</v>
      </c>
      <c r="B129" s="58" t="s">
        <v>748</v>
      </c>
      <c r="C129" s="58" t="s">
        <v>744</v>
      </c>
      <c r="D129" s="58" t="s">
        <v>745</v>
      </c>
      <c r="E129" s="243">
        <v>598</v>
      </c>
      <c r="F129" s="244">
        <f t="shared" si="14"/>
        <v>270</v>
      </c>
      <c r="G129" s="239">
        <f t="shared" si="15"/>
        <v>0.45150501672240806</v>
      </c>
      <c r="H129" s="245" t="str">
        <f t="shared" si="16"/>
        <v>41.2% - 49.2%</v>
      </c>
      <c r="I129" s="244">
        <v>157</v>
      </c>
      <c r="J129" s="239">
        <f t="shared" si="17"/>
        <v>0.26254180602006688</v>
      </c>
      <c r="K129" s="247">
        <v>113</v>
      </c>
      <c r="L129" s="239">
        <f t="shared" si="18"/>
        <v>0.18896321070234115</v>
      </c>
      <c r="M129" s="244">
        <v>323</v>
      </c>
      <c r="N129" s="239">
        <f t="shared" si="19"/>
        <v>0.54013377926421402</v>
      </c>
      <c r="O129" s="244">
        <v>5</v>
      </c>
      <c r="P129" s="239">
        <f t="shared" si="20"/>
        <v>8.3612040133779261E-3</v>
      </c>
      <c r="Q129" s="189" t="s">
        <v>749</v>
      </c>
      <c r="R129" s="158">
        <v>0</v>
      </c>
      <c r="S129" s="158">
        <v>0</v>
      </c>
      <c r="T129" s="158">
        <v>0</v>
      </c>
    </row>
    <row r="130" spans="1:20" x14ac:dyDescent="0.2">
      <c r="A130" s="58" t="s">
        <v>750</v>
      </c>
      <c r="B130" s="58" t="s">
        <v>751</v>
      </c>
      <c r="C130" s="58" t="s">
        <v>744</v>
      </c>
      <c r="D130" s="58" t="s">
        <v>745</v>
      </c>
      <c r="E130" s="243">
        <v>7</v>
      </c>
      <c r="F130" s="244">
        <f t="shared" si="14"/>
        <v>4</v>
      </c>
      <c r="G130" s="239"/>
      <c r="H130" s="245" t="str">
        <f t="shared" si="16"/>
        <v/>
      </c>
      <c r="I130" s="244">
        <v>3</v>
      </c>
      <c r="J130" s="239"/>
      <c r="K130" s="247">
        <v>1</v>
      </c>
      <c r="L130" s="239"/>
      <c r="M130" s="244">
        <v>3</v>
      </c>
      <c r="N130" s="239"/>
      <c r="O130" s="244">
        <v>0</v>
      </c>
      <c r="P130" s="239"/>
      <c r="Q130" s="189" t="s">
        <v>752</v>
      </c>
      <c r="R130" s="158">
        <v>1</v>
      </c>
      <c r="S130" s="158">
        <v>0</v>
      </c>
      <c r="T130" s="158">
        <v>0</v>
      </c>
    </row>
    <row r="131" spans="1:20" x14ac:dyDescent="0.2">
      <c r="A131" s="58" t="s">
        <v>753</v>
      </c>
      <c r="B131" s="58" t="s">
        <v>754</v>
      </c>
      <c r="C131" s="58" t="s">
        <v>744</v>
      </c>
      <c r="D131" s="58" t="s">
        <v>745</v>
      </c>
      <c r="E131" s="243">
        <v>298</v>
      </c>
      <c r="F131" s="244">
        <f t="shared" si="14"/>
        <v>135</v>
      </c>
      <c r="G131" s="239"/>
      <c r="H131" s="245" t="str">
        <f t="shared" si="16"/>
        <v/>
      </c>
      <c r="I131" s="244">
        <v>103</v>
      </c>
      <c r="J131" s="239"/>
      <c r="K131" s="247">
        <v>32</v>
      </c>
      <c r="L131" s="239"/>
      <c r="M131" s="244">
        <v>143</v>
      </c>
      <c r="N131" s="239"/>
      <c r="O131" s="244">
        <v>20</v>
      </c>
      <c r="P131" s="239">
        <f t="shared" si="20"/>
        <v>6.7114093959731544E-2</v>
      </c>
      <c r="Q131" s="189" t="s">
        <v>755</v>
      </c>
      <c r="R131" s="158">
        <v>0</v>
      </c>
      <c r="S131" s="158">
        <v>1</v>
      </c>
      <c r="T131" s="158">
        <v>0</v>
      </c>
    </row>
    <row r="132" spans="1:20" x14ac:dyDescent="0.2">
      <c r="A132" s="58" t="s">
        <v>756</v>
      </c>
      <c r="B132" s="58" t="s">
        <v>757</v>
      </c>
      <c r="C132" s="58" t="s">
        <v>744</v>
      </c>
      <c r="D132" s="58" t="s">
        <v>745</v>
      </c>
      <c r="E132" s="243">
        <v>570</v>
      </c>
      <c r="F132" s="244">
        <f t="shared" si="14"/>
        <v>250</v>
      </c>
      <c r="G132" s="239"/>
      <c r="H132" s="245" t="str">
        <f t="shared" si="16"/>
        <v/>
      </c>
      <c r="I132" s="244">
        <v>191</v>
      </c>
      <c r="J132" s="239"/>
      <c r="K132" s="247">
        <v>59</v>
      </c>
      <c r="L132" s="239"/>
      <c r="M132" s="244">
        <v>272</v>
      </c>
      <c r="N132" s="239"/>
      <c r="O132" s="244">
        <v>48</v>
      </c>
      <c r="P132" s="239">
        <f t="shared" si="20"/>
        <v>8.4210526315789472E-2</v>
      </c>
      <c r="Q132" s="189" t="s">
        <v>758</v>
      </c>
      <c r="R132" s="158">
        <v>0</v>
      </c>
      <c r="S132" s="158">
        <v>1</v>
      </c>
      <c r="T132" s="158">
        <v>0</v>
      </c>
    </row>
    <row r="133" spans="1:20" x14ac:dyDescent="0.2">
      <c r="A133" s="58" t="s">
        <v>759</v>
      </c>
      <c r="B133" s="58" t="s">
        <v>760</v>
      </c>
      <c r="C133" s="58" t="s">
        <v>744</v>
      </c>
      <c r="D133" s="58" t="s">
        <v>745</v>
      </c>
      <c r="E133" s="243">
        <v>587</v>
      </c>
      <c r="F133" s="244">
        <f t="shared" si="14"/>
        <v>275</v>
      </c>
      <c r="G133" s="239"/>
      <c r="H133" s="245" t="str">
        <f t="shared" si="16"/>
        <v/>
      </c>
      <c r="I133" s="244">
        <v>211</v>
      </c>
      <c r="J133" s="239"/>
      <c r="K133" s="247">
        <v>64</v>
      </c>
      <c r="L133" s="239"/>
      <c r="M133" s="244">
        <v>275</v>
      </c>
      <c r="N133" s="239"/>
      <c r="O133" s="244">
        <v>37</v>
      </c>
      <c r="P133" s="239">
        <f t="shared" si="20"/>
        <v>6.3032367972742753E-2</v>
      </c>
      <c r="Q133" s="189" t="s">
        <v>761</v>
      </c>
      <c r="R133" s="158">
        <v>0</v>
      </c>
      <c r="S133" s="158">
        <v>1</v>
      </c>
      <c r="T133" s="158">
        <v>0</v>
      </c>
    </row>
    <row r="134" spans="1:20" x14ac:dyDescent="0.2">
      <c r="A134" s="58" t="s">
        <v>762</v>
      </c>
      <c r="B134" s="58" t="s">
        <v>763</v>
      </c>
      <c r="C134" s="58" t="s">
        <v>744</v>
      </c>
      <c r="D134" s="58" t="s">
        <v>745</v>
      </c>
      <c r="E134" s="243">
        <v>428</v>
      </c>
      <c r="F134" s="244">
        <f t="shared" si="14"/>
        <v>158</v>
      </c>
      <c r="G134" s="239">
        <f t="shared" si="15"/>
        <v>0.36915887850467288</v>
      </c>
      <c r="H134" s="245" t="str">
        <f t="shared" si="16"/>
        <v>32.5% - 41.6%</v>
      </c>
      <c r="I134" s="244">
        <v>110</v>
      </c>
      <c r="J134" s="239">
        <f t="shared" si="17"/>
        <v>0.2570093457943925</v>
      </c>
      <c r="K134" s="247">
        <v>48</v>
      </c>
      <c r="L134" s="239">
        <f t="shared" si="18"/>
        <v>0.11214953271028037</v>
      </c>
      <c r="M134" s="244">
        <v>249</v>
      </c>
      <c r="N134" s="239">
        <f t="shared" si="19"/>
        <v>0.58177570093457942</v>
      </c>
      <c r="O134" s="244">
        <v>21</v>
      </c>
      <c r="P134" s="239">
        <f t="shared" si="20"/>
        <v>4.9065420560747662E-2</v>
      </c>
      <c r="Q134" s="189" t="s">
        <v>764</v>
      </c>
      <c r="R134" s="158">
        <v>0</v>
      </c>
      <c r="S134" s="158">
        <v>0</v>
      </c>
      <c r="T134" s="158">
        <v>0</v>
      </c>
    </row>
    <row r="135" spans="1:20" x14ac:dyDescent="0.2">
      <c r="A135" s="58" t="s">
        <v>765</v>
      </c>
      <c r="B135" s="58" t="s">
        <v>766</v>
      </c>
      <c r="C135" s="58" t="s">
        <v>744</v>
      </c>
      <c r="D135" s="58" t="s">
        <v>745</v>
      </c>
      <c r="E135" s="243">
        <v>3</v>
      </c>
      <c r="F135" s="244">
        <f t="shared" si="14"/>
        <v>1</v>
      </c>
      <c r="G135" s="239"/>
      <c r="H135" s="245" t="str">
        <f t="shared" si="16"/>
        <v/>
      </c>
      <c r="I135" s="244">
        <v>0</v>
      </c>
      <c r="J135" s="239"/>
      <c r="K135" s="247">
        <v>1</v>
      </c>
      <c r="L135" s="239"/>
      <c r="M135" s="244">
        <v>2</v>
      </c>
      <c r="N135" s="239"/>
      <c r="O135" s="244">
        <v>0</v>
      </c>
      <c r="P135" s="239"/>
      <c r="Q135" s="189" t="s">
        <v>767</v>
      </c>
      <c r="R135" s="158">
        <v>1</v>
      </c>
      <c r="S135" s="158">
        <v>0</v>
      </c>
      <c r="T135" s="158">
        <v>0</v>
      </c>
    </row>
    <row r="136" spans="1:20" x14ac:dyDescent="0.2">
      <c r="A136" s="58" t="s">
        <v>768</v>
      </c>
      <c r="B136" s="58" t="s">
        <v>769</v>
      </c>
      <c r="C136" s="58" t="s">
        <v>770</v>
      </c>
      <c r="D136" s="58" t="s">
        <v>771</v>
      </c>
      <c r="E136" s="243">
        <v>757</v>
      </c>
      <c r="F136" s="244">
        <f t="shared" si="14"/>
        <v>301</v>
      </c>
      <c r="G136" s="239">
        <f t="shared" si="15"/>
        <v>0.39762219286657863</v>
      </c>
      <c r="H136" s="245" t="str">
        <f t="shared" si="16"/>
        <v>36.3% - 43.3%</v>
      </c>
      <c r="I136" s="244">
        <v>214</v>
      </c>
      <c r="J136" s="239">
        <f t="shared" si="17"/>
        <v>0.28269484808454426</v>
      </c>
      <c r="K136" s="247">
        <v>87</v>
      </c>
      <c r="L136" s="239">
        <f t="shared" si="18"/>
        <v>0.11492734478203434</v>
      </c>
      <c r="M136" s="244">
        <v>451</v>
      </c>
      <c r="N136" s="239">
        <f t="shared" si="19"/>
        <v>0.59577278731836192</v>
      </c>
      <c r="O136" s="244">
        <v>5</v>
      </c>
      <c r="P136" s="239">
        <f t="shared" si="20"/>
        <v>6.6050198150594455E-3</v>
      </c>
      <c r="Q136" s="189" t="s">
        <v>772</v>
      </c>
      <c r="R136" s="158">
        <v>0</v>
      </c>
      <c r="S136" s="158">
        <v>0</v>
      </c>
      <c r="T136" s="158">
        <v>0</v>
      </c>
    </row>
    <row r="137" spans="1:20" x14ac:dyDescent="0.2">
      <c r="A137" s="58" t="s">
        <v>773</v>
      </c>
      <c r="B137" s="58" t="s">
        <v>774</v>
      </c>
      <c r="C137" s="58" t="s">
        <v>770</v>
      </c>
      <c r="D137" s="58" t="s">
        <v>771</v>
      </c>
      <c r="E137" s="243">
        <v>440</v>
      </c>
      <c r="F137" s="244">
        <f t="shared" si="14"/>
        <v>125</v>
      </c>
      <c r="G137" s="239"/>
      <c r="H137" s="245" t="str">
        <f t="shared" si="16"/>
        <v/>
      </c>
      <c r="I137" s="244">
        <v>99</v>
      </c>
      <c r="J137" s="239"/>
      <c r="K137" s="247">
        <v>26</v>
      </c>
      <c r="L137" s="239"/>
      <c r="M137" s="244">
        <v>251</v>
      </c>
      <c r="N137" s="239"/>
      <c r="O137" s="244">
        <v>64</v>
      </c>
      <c r="P137" s="239">
        <f t="shared" si="20"/>
        <v>0.14545454545454545</v>
      </c>
      <c r="Q137" s="189" t="s">
        <v>775</v>
      </c>
      <c r="R137" s="158">
        <v>0</v>
      </c>
      <c r="S137" s="158">
        <v>1</v>
      </c>
      <c r="T137" s="158">
        <v>0</v>
      </c>
    </row>
    <row r="138" spans="1:20" x14ac:dyDescent="0.2">
      <c r="A138" s="58" t="s">
        <v>776</v>
      </c>
      <c r="B138" s="58" t="s">
        <v>777</v>
      </c>
      <c r="C138" s="58" t="s">
        <v>770</v>
      </c>
      <c r="D138" s="58" t="s">
        <v>771</v>
      </c>
      <c r="E138" s="243">
        <v>1000</v>
      </c>
      <c r="F138" s="244">
        <f t="shared" si="14"/>
        <v>481</v>
      </c>
      <c r="G138" s="239">
        <f t="shared" si="15"/>
        <v>0.48099999999999998</v>
      </c>
      <c r="H138" s="245" t="str">
        <f t="shared" si="16"/>
        <v>45.0% - 51.2%</v>
      </c>
      <c r="I138" s="244">
        <v>347</v>
      </c>
      <c r="J138" s="239">
        <f t="shared" si="17"/>
        <v>0.34699999999999998</v>
      </c>
      <c r="K138" s="247">
        <v>134</v>
      </c>
      <c r="L138" s="239">
        <f t="shared" si="18"/>
        <v>0.13400000000000001</v>
      </c>
      <c r="M138" s="244">
        <v>517</v>
      </c>
      <c r="N138" s="239">
        <f t="shared" si="19"/>
        <v>0.51700000000000002</v>
      </c>
      <c r="O138" s="244">
        <v>2</v>
      </c>
      <c r="P138" s="239">
        <f t="shared" si="20"/>
        <v>2E-3</v>
      </c>
      <c r="Q138" s="189" t="s">
        <v>778</v>
      </c>
      <c r="R138" s="158">
        <v>0</v>
      </c>
      <c r="S138" s="158">
        <v>0</v>
      </c>
      <c r="T138" s="158">
        <v>0</v>
      </c>
    </row>
    <row r="139" spans="1:20" x14ac:dyDescent="0.2">
      <c r="A139" s="58" t="s">
        <v>779</v>
      </c>
      <c r="B139" s="58" t="s">
        <v>780</v>
      </c>
      <c r="C139" s="58" t="s">
        <v>770</v>
      </c>
      <c r="D139" s="58" t="s">
        <v>771</v>
      </c>
      <c r="E139" s="243">
        <v>937</v>
      </c>
      <c r="F139" s="244">
        <f t="shared" si="14"/>
        <v>469</v>
      </c>
      <c r="G139" s="239">
        <f t="shared" si="15"/>
        <v>0.50053361792956241</v>
      </c>
      <c r="H139" s="245" t="str">
        <f t="shared" si="16"/>
        <v>46.9% - 53.2%</v>
      </c>
      <c r="I139" s="244">
        <v>302</v>
      </c>
      <c r="J139" s="239">
        <f t="shared" si="17"/>
        <v>0.32230522945570972</v>
      </c>
      <c r="K139" s="247">
        <v>167</v>
      </c>
      <c r="L139" s="239">
        <f t="shared" si="18"/>
        <v>0.17822838847385272</v>
      </c>
      <c r="M139" s="244">
        <v>468</v>
      </c>
      <c r="N139" s="239">
        <f t="shared" si="19"/>
        <v>0.49946638207043759</v>
      </c>
      <c r="O139" s="244">
        <v>0</v>
      </c>
      <c r="P139" s="239">
        <f t="shared" si="20"/>
        <v>0</v>
      </c>
      <c r="Q139" s="189" t="s">
        <v>781</v>
      </c>
      <c r="R139" s="158">
        <v>0</v>
      </c>
      <c r="S139" s="158">
        <v>0</v>
      </c>
      <c r="T139" s="158">
        <v>0</v>
      </c>
    </row>
    <row r="140" spans="1:20" x14ac:dyDescent="0.2">
      <c r="A140" s="58" t="s">
        <v>782</v>
      </c>
      <c r="B140" s="58" t="s">
        <v>783</v>
      </c>
      <c r="C140" s="58" t="s">
        <v>770</v>
      </c>
      <c r="D140" s="58" t="s">
        <v>771</v>
      </c>
      <c r="E140" s="243">
        <v>540</v>
      </c>
      <c r="F140" s="244">
        <f t="shared" si="14"/>
        <v>157</v>
      </c>
      <c r="G140" s="239"/>
      <c r="H140" s="245" t="str">
        <f t="shared" si="16"/>
        <v/>
      </c>
      <c r="I140" s="244">
        <v>111</v>
      </c>
      <c r="J140" s="239"/>
      <c r="K140" s="247">
        <v>46</v>
      </c>
      <c r="L140" s="239"/>
      <c r="M140" s="244">
        <v>225</v>
      </c>
      <c r="N140" s="239"/>
      <c r="O140" s="244">
        <v>158</v>
      </c>
      <c r="P140" s="239">
        <f t="shared" si="20"/>
        <v>0.29259259259259257</v>
      </c>
      <c r="Q140" s="189" t="s">
        <v>784</v>
      </c>
      <c r="R140" s="158">
        <v>0</v>
      </c>
      <c r="S140" s="158">
        <v>1</v>
      </c>
      <c r="T140" s="158">
        <v>0</v>
      </c>
    </row>
    <row r="141" spans="1:20" x14ac:dyDescent="0.2">
      <c r="A141" s="58" t="s">
        <v>785</v>
      </c>
      <c r="B141" s="58" t="s">
        <v>786</v>
      </c>
      <c r="C141" s="58" t="s">
        <v>770</v>
      </c>
      <c r="D141" s="58" t="s">
        <v>771</v>
      </c>
      <c r="E141" s="243">
        <v>546</v>
      </c>
      <c r="F141" s="244">
        <f t="shared" si="14"/>
        <v>270</v>
      </c>
      <c r="G141" s="239">
        <f t="shared" si="15"/>
        <v>0.49450549450549453</v>
      </c>
      <c r="H141" s="245" t="str">
        <f t="shared" si="16"/>
        <v>45.3% - 53.6%</v>
      </c>
      <c r="I141" s="244">
        <v>189</v>
      </c>
      <c r="J141" s="239">
        <f t="shared" si="17"/>
        <v>0.34615384615384615</v>
      </c>
      <c r="K141" s="247">
        <v>81</v>
      </c>
      <c r="L141" s="239">
        <f t="shared" si="18"/>
        <v>0.14835164835164835</v>
      </c>
      <c r="M141" s="244">
        <v>275</v>
      </c>
      <c r="N141" s="239">
        <f t="shared" si="19"/>
        <v>0.50366300366300365</v>
      </c>
      <c r="O141" s="244">
        <v>1</v>
      </c>
      <c r="P141" s="239">
        <f t="shared" si="20"/>
        <v>1.8315018315018315E-3</v>
      </c>
      <c r="Q141" s="189" t="s">
        <v>787</v>
      </c>
      <c r="R141" s="158">
        <v>0</v>
      </c>
      <c r="S141" s="158">
        <v>0</v>
      </c>
      <c r="T141" s="158">
        <v>0</v>
      </c>
    </row>
    <row r="142" spans="1:20" x14ac:dyDescent="0.2">
      <c r="A142" s="58" t="s">
        <v>788</v>
      </c>
      <c r="B142" s="58" t="s">
        <v>789</v>
      </c>
      <c r="C142" s="58" t="s">
        <v>770</v>
      </c>
      <c r="D142" s="58" t="s">
        <v>771</v>
      </c>
      <c r="E142" s="243">
        <v>936</v>
      </c>
      <c r="F142" s="244">
        <f t="shared" si="14"/>
        <v>355</v>
      </c>
      <c r="G142" s="239"/>
      <c r="H142" s="245" t="str">
        <f t="shared" si="16"/>
        <v/>
      </c>
      <c r="I142" s="244">
        <v>251</v>
      </c>
      <c r="J142" s="239"/>
      <c r="K142" s="247">
        <v>104</v>
      </c>
      <c r="L142" s="239"/>
      <c r="M142" s="244">
        <v>352</v>
      </c>
      <c r="N142" s="239"/>
      <c r="O142" s="244">
        <v>229</v>
      </c>
      <c r="P142" s="239">
        <f t="shared" si="20"/>
        <v>0.24465811965811965</v>
      </c>
      <c r="Q142" s="189" t="s">
        <v>790</v>
      </c>
      <c r="R142" s="158">
        <v>0</v>
      </c>
      <c r="S142" s="158">
        <v>1</v>
      </c>
      <c r="T142" s="158">
        <v>0</v>
      </c>
    </row>
    <row r="143" spans="1:20" x14ac:dyDescent="0.2">
      <c r="A143" s="58" t="s">
        <v>791</v>
      </c>
      <c r="B143" s="58" t="s">
        <v>792</v>
      </c>
      <c r="C143" s="58" t="s">
        <v>793</v>
      </c>
      <c r="D143" s="58" t="s">
        <v>1145</v>
      </c>
      <c r="E143" s="243">
        <v>1343</v>
      </c>
      <c r="F143" s="244">
        <f t="shared" si="14"/>
        <v>626</v>
      </c>
      <c r="G143" s="239">
        <f t="shared" si="15"/>
        <v>0.46612062546537603</v>
      </c>
      <c r="H143" s="245" t="str">
        <f t="shared" si="16"/>
        <v>44.0% - 49.3%</v>
      </c>
      <c r="I143" s="244">
        <v>466</v>
      </c>
      <c r="J143" s="239">
        <f t="shared" si="17"/>
        <v>0.3469843633655994</v>
      </c>
      <c r="K143" s="247">
        <v>160</v>
      </c>
      <c r="L143" s="239">
        <f t="shared" si="18"/>
        <v>0.11913626209977662</v>
      </c>
      <c r="M143" s="244">
        <v>688</v>
      </c>
      <c r="N143" s="239">
        <f t="shared" si="19"/>
        <v>0.51228592702903941</v>
      </c>
      <c r="O143" s="244">
        <v>29</v>
      </c>
      <c r="P143" s="239">
        <f t="shared" si="20"/>
        <v>2.1593447505584513E-2</v>
      </c>
      <c r="Q143" s="189" t="s">
        <v>795</v>
      </c>
      <c r="R143" s="158">
        <v>0</v>
      </c>
      <c r="S143" s="158">
        <v>0</v>
      </c>
      <c r="T143" s="158">
        <v>0</v>
      </c>
    </row>
    <row r="144" spans="1:20" x14ac:dyDescent="0.2">
      <c r="A144" s="58" t="s">
        <v>796</v>
      </c>
      <c r="B144" s="58" t="s">
        <v>797</v>
      </c>
      <c r="C144" s="58" t="s">
        <v>793</v>
      </c>
      <c r="D144" s="58" t="s">
        <v>1145</v>
      </c>
      <c r="E144" s="243">
        <v>245</v>
      </c>
      <c r="F144" s="244">
        <f t="shared" si="14"/>
        <v>89</v>
      </c>
      <c r="G144" s="239">
        <f t="shared" si="15"/>
        <v>0.36326530612244901</v>
      </c>
      <c r="H144" s="245" t="str">
        <f t="shared" si="16"/>
        <v>30.6% - 42.5%</v>
      </c>
      <c r="I144" s="244">
        <v>57</v>
      </c>
      <c r="J144" s="239">
        <f t="shared" si="17"/>
        <v>0.23265306122448978</v>
      </c>
      <c r="K144" s="247">
        <v>32</v>
      </c>
      <c r="L144" s="239">
        <f t="shared" si="18"/>
        <v>0.1306122448979592</v>
      </c>
      <c r="M144" s="244">
        <v>151</v>
      </c>
      <c r="N144" s="239">
        <f t="shared" si="19"/>
        <v>0.61632653061224485</v>
      </c>
      <c r="O144" s="244">
        <v>5</v>
      </c>
      <c r="P144" s="239">
        <f t="shared" si="20"/>
        <v>2.0408163265306121E-2</v>
      </c>
      <c r="Q144" s="189" t="s">
        <v>798</v>
      </c>
      <c r="R144" s="158">
        <v>0</v>
      </c>
      <c r="S144" s="158">
        <v>0</v>
      </c>
      <c r="T144" s="158">
        <v>0</v>
      </c>
    </row>
    <row r="145" spans="1:20" x14ac:dyDescent="0.2">
      <c r="A145" s="58" t="s">
        <v>799</v>
      </c>
      <c r="B145" s="58" t="s">
        <v>800</v>
      </c>
      <c r="C145" s="58" t="s">
        <v>793</v>
      </c>
      <c r="D145" s="58" t="s">
        <v>1145</v>
      </c>
      <c r="E145" s="243">
        <v>1712</v>
      </c>
      <c r="F145" s="244">
        <f t="shared" si="14"/>
        <v>620</v>
      </c>
      <c r="G145" s="239"/>
      <c r="H145" s="245" t="str">
        <f t="shared" si="16"/>
        <v/>
      </c>
      <c r="I145" s="244">
        <v>421</v>
      </c>
      <c r="J145" s="239"/>
      <c r="K145" s="247">
        <v>199</v>
      </c>
      <c r="L145" s="239"/>
      <c r="M145" s="244">
        <v>584</v>
      </c>
      <c r="N145" s="239"/>
      <c r="O145" s="244">
        <v>508</v>
      </c>
      <c r="P145" s="239">
        <f t="shared" si="20"/>
        <v>0.29672897196261683</v>
      </c>
      <c r="Q145" s="189" t="s">
        <v>801</v>
      </c>
      <c r="R145" s="158">
        <v>0</v>
      </c>
      <c r="S145" s="158">
        <v>1</v>
      </c>
      <c r="T145" s="158">
        <v>0</v>
      </c>
    </row>
    <row r="146" spans="1:20" x14ac:dyDescent="0.2">
      <c r="A146" s="58" t="s">
        <v>802</v>
      </c>
      <c r="B146" s="58" t="s">
        <v>803</v>
      </c>
      <c r="C146" s="58" t="s">
        <v>793</v>
      </c>
      <c r="D146" s="58" t="s">
        <v>1145</v>
      </c>
      <c r="E146" s="243">
        <v>1897</v>
      </c>
      <c r="F146" s="244">
        <f t="shared" si="14"/>
        <v>774</v>
      </c>
      <c r="G146" s="239"/>
      <c r="H146" s="245" t="str">
        <f t="shared" si="16"/>
        <v/>
      </c>
      <c r="I146" s="244">
        <v>508</v>
      </c>
      <c r="J146" s="239"/>
      <c r="K146" s="247">
        <v>266</v>
      </c>
      <c r="L146" s="239"/>
      <c r="M146" s="244">
        <v>482</v>
      </c>
      <c r="N146" s="239"/>
      <c r="O146" s="244">
        <v>641</v>
      </c>
      <c r="P146" s="239">
        <f t="shared" si="20"/>
        <v>0.33790195044807592</v>
      </c>
      <c r="Q146" s="189" t="s">
        <v>804</v>
      </c>
      <c r="R146" s="158">
        <v>0</v>
      </c>
      <c r="S146" s="158">
        <v>1</v>
      </c>
      <c r="T146" s="158">
        <v>0</v>
      </c>
    </row>
    <row r="147" spans="1:20" s="115" customFormat="1" x14ac:dyDescent="0.2">
      <c r="A147" s="58" t="s">
        <v>805</v>
      </c>
      <c r="B147" s="58" t="s">
        <v>806</v>
      </c>
      <c r="C147" s="58" t="s">
        <v>793</v>
      </c>
      <c r="D147" s="58" t="s">
        <v>1145</v>
      </c>
      <c r="E147" s="243">
        <v>833</v>
      </c>
      <c r="F147" s="244">
        <f t="shared" si="14"/>
        <v>460</v>
      </c>
      <c r="G147" s="239">
        <f t="shared" si="15"/>
        <v>0.55222088835534211</v>
      </c>
      <c r="H147" s="245" t="str">
        <f t="shared" si="16"/>
        <v>51.8% - 58.6%</v>
      </c>
      <c r="I147" s="244">
        <v>260</v>
      </c>
      <c r="J147" s="239">
        <f t="shared" si="17"/>
        <v>0.31212484993997597</v>
      </c>
      <c r="K147" s="247">
        <v>200</v>
      </c>
      <c r="L147" s="239">
        <f t="shared" si="18"/>
        <v>0.24009603841536614</v>
      </c>
      <c r="M147" s="244">
        <v>354</v>
      </c>
      <c r="N147" s="239">
        <f t="shared" si="19"/>
        <v>0.42496998799519808</v>
      </c>
      <c r="O147" s="244">
        <v>19</v>
      </c>
      <c r="P147" s="239">
        <f t="shared" si="20"/>
        <v>2.2809123649459785E-2</v>
      </c>
      <c r="Q147" s="189" t="s">
        <v>807</v>
      </c>
      <c r="R147" s="158">
        <v>0</v>
      </c>
      <c r="S147" s="158">
        <v>0</v>
      </c>
      <c r="T147" s="158">
        <v>0</v>
      </c>
    </row>
    <row r="148" spans="1:20" s="115" customFormat="1" x14ac:dyDescent="0.2">
      <c r="A148" s="58" t="s">
        <v>808</v>
      </c>
      <c r="B148" s="58" t="s">
        <v>809</v>
      </c>
      <c r="C148" s="58" t="s">
        <v>793</v>
      </c>
      <c r="D148" s="58" t="s">
        <v>1145</v>
      </c>
      <c r="E148" s="243">
        <v>893</v>
      </c>
      <c r="F148" s="244">
        <f t="shared" si="14"/>
        <v>474</v>
      </c>
      <c r="G148" s="239"/>
      <c r="H148" s="245" t="str">
        <f t="shared" si="16"/>
        <v/>
      </c>
      <c r="I148" s="244">
        <v>289</v>
      </c>
      <c r="J148" s="239"/>
      <c r="K148" s="247">
        <v>185</v>
      </c>
      <c r="L148" s="239"/>
      <c r="M148" s="244">
        <v>355</v>
      </c>
      <c r="N148" s="239"/>
      <c r="O148" s="244">
        <v>64</v>
      </c>
      <c r="P148" s="239">
        <f t="shared" si="20"/>
        <v>7.1668533034714446E-2</v>
      </c>
      <c r="Q148" s="189" t="s">
        <v>810</v>
      </c>
      <c r="R148" s="158">
        <v>0</v>
      </c>
      <c r="S148" s="158">
        <v>1</v>
      </c>
      <c r="T148" s="158">
        <v>0</v>
      </c>
    </row>
    <row r="149" spans="1:20" s="115" customFormat="1" x14ac:dyDescent="0.2">
      <c r="A149" s="58" t="s">
        <v>811</v>
      </c>
      <c r="B149" s="58" t="s">
        <v>812</v>
      </c>
      <c r="C149" s="58" t="s">
        <v>793</v>
      </c>
      <c r="D149" s="58" t="s">
        <v>1145</v>
      </c>
      <c r="E149" s="243">
        <v>1828</v>
      </c>
      <c r="F149" s="244">
        <f t="shared" si="14"/>
        <v>824</v>
      </c>
      <c r="G149" s="239"/>
      <c r="H149" s="245" t="str">
        <f t="shared" si="16"/>
        <v/>
      </c>
      <c r="I149" s="244">
        <v>569</v>
      </c>
      <c r="J149" s="239"/>
      <c r="K149" s="247">
        <v>255</v>
      </c>
      <c r="L149" s="239"/>
      <c r="M149" s="244">
        <v>905</v>
      </c>
      <c r="N149" s="239"/>
      <c r="O149" s="244">
        <v>99</v>
      </c>
      <c r="P149" s="239">
        <f t="shared" si="20"/>
        <v>5.4157549234135668E-2</v>
      </c>
      <c r="Q149" s="189" t="s">
        <v>813</v>
      </c>
      <c r="R149" s="158">
        <v>0</v>
      </c>
      <c r="S149" s="158">
        <v>1</v>
      </c>
      <c r="T149" s="158">
        <v>0</v>
      </c>
    </row>
    <row r="150" spans="1:20" s="115" customFormat="1" x14ac:dyDescent="0.2">
      <c r="A150" s="58" t="s">
        <v>814</v>
      </c>
      <c r="B150" s="58" t="s">
        <v>815</v>
      </c>
      <c r="C150" s="58" t="s">
        <v>816</v>
      </c>
      <c r="D150" s="58" t="s">
        <v>1186</v>
      </c>
      <c r="E150" s="243">
        <v>786</v>
      </c>
      <c r="F150" s="244">
        <f t="shared" si="14"/>
        <v>397</v>
      </c>
      <c r="G150" s="239">
        <f t="shared" si="15"/>
        <v>0.50508905852417296</v>
      </c>
      <c r="H150" s="245" t="str">
        <f t="shared" si="16"/>
        <v>47.0% - 54.0%</v>
      </c>
      <c r="I150" s="244">
        <v>306</v>
      </c>
      <c r="J150" s="239">
        <f t="shared" si="17"/>
        <v>0.38931297709923662</v>
      </c>
      <c r="K150" s="247">
        <v>91</v>
      </c>
      <c r="L150" s="239">
        <f t="shared" si="18"/>
        <v>0.11577608142493638</v>
      </c>
      <c r="M150" s="244">
        <v>377</v>
      </c>
      <c r="N150" s="239">
        <f t="shared" si="19"/>
        <v>0.47964376590330787</v>
      </c>
      <c r="O150" s="244">
        <v>12</v>
      </c>
      <c r="P150" s="239">
        <f t="shared" si="20"/>
        <v>1.5267175572519083E-2</v>
      </c>
      <c r="Q150" s="189" t="s">
        <v>818</v>
      </c>
      <c r="R150" s="158">
        <v>0</v>
      </c>
      <c r="S150" s="158">
        <v>0</v>
      </c>
      <c r="T150" s="158">
        <v>0</v>
      </c>
    </row>
    <row r="151" spans="1:20" s="115" customFormat="1" x14ac:dyDescent="0.2">
      <c r="A151" s="58" t="s">
        <v>819</v>
      </c>
      <c r="B151" s="58" t="s">
        <v>820</v>
      </c>
      <c r="C151" s="58" t="s">
        <v>816</v>
      </c>
      <c r="D151" s="58" t="s">
        <v>1186</v>
      </c>
      <c r="E151" s="243">
        <v>1240</v>
      </c>
      <c r="F151" s="244">
        <f t="shared" si="14"/>
        <v>755</v>
      </c>
      <c r="G151" s="239">
        <f t="shared" si="15"/>
        <v>0.6088709677419355</v>
      </c>
      <c r="H151" s="245" t="str">
        <f t="shared" si="16"/>
        <v>58.1% - 63.6%</v>
      </c>
      <c r="I151" s="244">
        <v>535</v>
      </c>
      <c r="J151" s="239">
        <f t="shared" si="17"/>
        <v>0.43145161290322581</v>
      </c>
      <c r="K151" s="247">
        <v>220</v>
      </c>
      <c r="L151" s="239">
        <f t="shared" si="18"/>
        <v>0.17741935483870969</v>
      </c>
      <c r="M151" s="244">
        <v>469</v>
      </c>
      <c r="N151" s="239">
        <f t="shared" si="19"/>
        <v>0.37822580645161291</v>
      </c>
      <c r="O151" s="244">
        <v>16</v>
      </c>
      <c r="P151" s="239">
        <f t="shared" si="20"/>
        <v>1.2903225806451613E-2</v>
      </c>
      <c r="Q151" s="189" t="s">
        <v>821</v>
      </c>
      <c r="R151" s="158">
        <v>0</v>
      </c>
      <c r="S151" s="158">
        <v>0</v>
      </c>
      <c r="T151" s="158">
        <v>0</v>
      </c>
    </row>
    <row r="152" spans="1:20" s="115" customFormat="1" x14ac:dyDescent="0.2">
      <c r="A152" s="58" t="s">
        <v>822</v>
      </c>
      <c r="B152" s="58" t="s">
        <v>823</v>
      </c>
      <c r="C152" s="58" t="s">
        <v>816</v>
      </c>
      <c r="D152" s="58" t="s">
        <v>1186</v>
      </c>
      <c r="E152" s="243">
        <v>585</v>
      </c>
      <c r="F152" s="244">
        <f t="shared" si="14"/>
        <v>221</v>
      </c>
      <c r="G152" s="239">
        <f t="shared" si="15"/>
        <v>0.37777777777777777</v>
      </c>
      <c r="H152" s="245" t="str">
        <f t="shared" si="16"/>
        <v>33.9% - 41.8%</v>
      </c>
      <c r="I152" s="244">
        <v>171</v>
      </c>
      <c r="J152" s="239">
        <f t="shared" si="17"/>
        <v>0.29230769230769232</v>
      </c>
      <c r="K152" s="247">
        <v>50</v>
      </c>
      <c r="L152" s="239">
        <f t="shared" si="18"/>
        <v>8.5470085470085472E-2</v>
      </c>
      <c r="M152" s="244">
        <v>341</v>
      </c>
      <c r="N152" s="239">
        <f t="shared" si="19"/>
        <v>0.58290598290598294</v>
      </c>
      <c r="O152" s="244">
        <v>23</v>
      </c>
      <c r="P152" s="239">
        <f t="shared" si="20"/>
        <v>3.9316239316239315E-2</v>
      </c>
      <c r="Q152" s="189" t="s">
        <v>824</v>
      </c>
      <c r="R152" s="158">
        <v>0</v>
      </c>
      <c r="S152" s="158">
        <v>0</v>
      </c>
      <c r="T152" s="158">
        <v>0</v>
      </c>
    </row>
    <row r="153" spans="1:20" s="115" customFormat="1" x14ac:dyDescent="0.2">
      <c r="A153" s="58" t="s">
        <v>825</v>
      </c>
      <c r="B153" s="58" t="s">
        <v>826</v>
      </c>
      <c r="C153" s="58" t="s">
        <v>816</v>
      </c>
      <c r="D153" s="58" t="s">
        <v>1186</v>
      </c>
      <c r="E153" s="243">
        <v>612</v>
      </c>
      <c r="F153" s="244">
        <f t="shared" si="14"/>
        <v>225</v>
      </c>
      <c r="G153" s="239">
        <f t="shared" si="15"/>
        <v>0.36764705882352938</v>
      </c>
      <c r="H153" s="245" t="str">
        <f t="shared" si="16"/>
        <v>33.0% - 40.7%</v>
      </c>
      <c r="I153" s="244">
        <v>166</v>
      </c>
      <c r="J153" s="239">
        <f t="shared" si="17"/>
        <v>0.27124183006535946</v>
      </c>
      <c r="K153" s="247">
        <v>59</v>
      </c>
      <c r="L153" s="239">
        <f t="shared" si="18"/>
        <v>9.6405228758169939E-2</v>
      </c>
      <c r="M153" s="244">
        <v>363</v>
      </c>
      <c r="N153" s="239">
        <f t="shared" si="19"/>
        <v>0.59313725490196079</v>
      </c>
      <c r="O153" s="244">
        <v>24</v>
      </c>
      <c r="P153" s="239">
        <f t="shared" si="20"/>
        <v>3.9215686274509803E-2</v>
      </c>
      <c r="Q153" s="189" t="s">
        <v>827</v>
      </c>
      <c r="R153" s="158">
        <v>0</v>
      </c>
      <c r="S153" s="158">
        <v>0</v>
      </c>
      <c r="T153" s="158">
        <v>0</v>
      </c>
    </row>
    <row r="154" spans="1:20" s="115" customFormat="1" x14ac:dyDescent="0.2">
      <c r="A154" s="58" t="s">
        <v>828</v>
      </c>
      <c r="B154" s="58" t="s">
        <v>829</v>
      </c>
      <c r="C154" s="58" t="s">
        <v>816</v>
      </c>
      <c r="D154" s="58" t="s">
        <v>1186</v>
      </c>
      <c r="E154" s="243">
        <v>436</v>
      </c>
      <c r="F154" s="244">
        <f t="shared" si="14"/>
        <v>178</v>
      </c>
      <c r="G154" s="239">
        <f t="shared" si="15"/>
        <v>0.40825688073394495</v>
      </c>
      <c r="H154" s="245" t="str">
        <f t="shared" si="16"/>
        <v>36.3% - 45.5%</v>
      </c>
      <c r="I154" s="244">
        <v>139</v>
      </c>
      <c r="J154" s="239">
        <f t="shared" si="17"/>
        <v>0.31880733944954126</v>
      </c>
      <c r="K154" s="247">
        <v>39</v>
      </c>
      <c r="L154" s="239">
        <f t="shared" si="18"/>
        <v>8.9449541284403675E-2</v>
      </c>
      <c r="M154" s="244">
        <v>246</v>
      </c>
      <c r="N154" s="239">
        <f t="shared" si="19"/>
        <v>0.56422018348623848</v>
      </c>
      <c r="O154" s="244">
        <v>12</v>
      </c>
      <c r="P154" s="239">
        <f t="shared" si="20"/>
        <v>2.7522935779816515E-2</v>
      </c>
      <c r="Q154" s="189" t="s">
        <v>830</v>
      </c>
      <c r="R154" s="158">
        <v>0</v>
      </c>
      <c r="S154" s="158">
        <v>0</v>
      </c>
      <c r="T154" s="158">
        <v>0</v>
      </c>
    </row>
    <row r="155" spans="1:20" s="115" customFormat="1" x14ac:dyDescent="0.2">
      <c r="A155" s="58" t="s">
        <v>831</v>
      </c>
      <c r="B155" s="58" t="s">
        <v>832</v>
      </c>
      <c r="C155" s="58" t="s">
        <v>816</v>
      </c>
      <c r="D155" s="58" t="s">
        <v>1186</v>
      </c>
      <c r="E155" s="243">
        <v>290</v>
      </c>
      <c r="F155" s="244">
        <f t="shared" si="14"/>
        <v>112</v>
      </c>
      <c r="G155" s="239">
        <f t="shared" si="15"/>
        <v>0.38620689655172413</v>
      </c>
      <c r="H155" s="245" t="str">
        <f t="shared" si="16"/>
        <v>33.2% - 44.3%</v>
      </c>
      <c r="I155" s="244">
        <v>82</v>
      </c>
      <c r="J155" s="239">
        <f t="shared" si="17"/>
        <v>0.28275862068965518</v>
      </c>
      <c r="K155" s="247">
        <v>30</v>
      </c>
      <c r="L155" s="239">
        <f t="shared" si="18"/>
        <v>0.10344827586206896</v>
      </c>
      <c r="M155" s="244">
        <v>165</v>
      </c>
      <c r="N155" s="239">
        <f t="shared" si="19"/>
        <v>0.56896551724137934</v>
      </c>
      <c r="O155" s="244">
        <v>13</v>
      </c>
      <c r="P155" s="239">
        <f t="shared" si="20"/>
        <v>4.4827586206896551E-2</v>
      </c>
      <c r="Q155" s="189" t="s">
        <v>833</v>
      </c>
      <c r="R155" s="158">
        <v>0</v>
      </c>
      <c r="S155" s="158">
        <v>0</v>
      </c>
      <c r="T155" s="158">
        <v>0</v>
      </c>
    </row>
    <row r="156" spans="1:20" s="115" customFormat="1" x14ac:dyDescent="0.2">
      <c r="A156" s="58" t="s">
        <v>834</v>
      </c>
      <c r="B156" s="58" t="s">
        <v>835</v>
      </c>
      <c r="C156" s="58" t="s">
        <v>816</v>
      </c>
      <c r="D156" s="58" t="s">
        <v>1186</v>
      </c>
      <c r="E156" s="243">
        <v>925</v>
      </c>
      <c r="F156" s="244">
        <f t="shared" si="14"/>
        <v>404</v>
      </c>
      <c r="G156" s="239">
        <f t="shared" si="15"/>
        <v>0.43675675675675674</v>
      </c>
      <c r="H156" s="245" t="str">
        <f t="shared" si="16"/>
        <v>40.5% - 46.9%</v>
      </c>
      <c r="I156" s="244">
        <v>317</v>
      </c>
      <c r="J156" s="239">
        <f t="shared" si="17"/>
        <v>0.3427027027027027</v>
      </c>
      <c r="K156" s="247">
        <v>87</v>
      </c>
      <c r="L156" s="239">
        <f t="shared" si="18"/>
        <v>9.4054054054054051E-2</v>
      </c>
      <c r="M156" s="244">
        <v>495</v>
      </c>
      <c r="N156" s="239">
        <f t="shared" si="19"/>
        <v>0.53513513513513511</v>
      </c>
      <c r="O156" s="244">
        <v>26</v>
      </c>
      <c r="P156" s="239">
        <f t="shared" si="20"/>
        <v>2.8108108108108109E-2</v>
      </c>
      <c r="Q156" s="189" t="s">
        <v>836</v>
      </c>
      <c r="R156" s="158">
        <v>0</v>
      </c>
      <c r="S156" s="158">
        <v>0</v>
      </c>
      <c r="T156" s="158">
        <v>0</v>
      </c>
    </row>
    <row r="157" spans="1:20" s="115" customFormat="1" x14ac:dyDescent="0.2">
      <c r="A157" s="58" t="s">
        <v>837</v>
      </c>
      <c r="B157" s="58" t="s">
        <v>838</v>
      </c>
      <c r="C157" s="58" t="s">
        <v>839</v>
      </c>
      <c r="D157" s="58" t="s">
        <v>1150</v>
      </c>
      <c r="E157" s="243">
        <v>353</v>
      </c>
      <c r="F157" s="244">
        <f t="shared" si="14"/>
        <v>88</v>
      </c>
      <c r="G157" s="239"/>
      <c r="H157" s="245" t="str">
        <f t="shared" si="16"/>
        <v/>
      </c>
      <c r="I157" s="244">
        <v>67</v>
      </c>
      <c r="J157" s="239"/>
      <c r="K157" s="247">
        <v>21</v>
      </c>
      <c r="L157" s="239"/>
      <c r="M157" s="244">
        <v>199</v>
      </c>
      <c r="N157" s="239"/>
      <c r="O157" s="244">
        <v>66</v>
      </c>
      <c r="P157" s="239">
        <f t="shared" si="20"/>
        <v>0.18696883852691218</v>
      </c>
      <c r="Q157" s="189" t="s">
        <v>841</v>
      </c>
      <c r="R157" s="158">
        <v>0</v>
      </c>
      <c r="S157" s="158">
        <v>1</v>
      </c>
      <c r="T157" s="158">
        <v>0</v>
      </c>
    </row>
    <row r="158" spans="1:20" s="115" customFormat="1" x14ac:dyDescent="0.2">
      <c r="A158" s="58" t="s">
        <v>842</v>
      </c>
      <c r="B158" s="58" t="s">
        <v>843</v>
      </c>
      <c r="C158" s="58" t="s">
        <v>839</v>
      </c>
      <c r="D158" s="58" t="s">
        <v>1150</v>
      </c>
      <c r="E158" s="243">
        <v>378</v>
      </c>
      <c r="F158" s="244">
        <f t="shared" si="14"/>
        <v>125</v>
      </c>
      <c r="G158" s="239"/>
      <c r="H158" s="245" t="str">
        <f t="shared" si="16"/>
        <v/>
      </c>
      <c r="I158" s="244">
        <v>94</v>
      </c>
      <c r="J158" s="239"/>
      <c r="K158" s="247">
        <v>31</v>
      </c>
      <c r="L158" s="239"/>
      <c r="M158" s="244">
        <v>203</v>
      </c>
      <c r="N158" s="239"/>
      <c r="O158" s="244">
        <v>50</v>
      </c>
      <c r="P158" s="239">
        <f t="shared" si="20"/>
        <v>0.13227513227513227</v>
      </c>
      <c r="Q158" s="189" t="s">
        <v>844</v>
      </c>
      <c r="R158" s="158">
        <v>0</v>
      </c>
      <c r="S158" s="158">
        <v>1</v>
      </c>
      <c r="T158" s="158">
        <v>0</v>
      </c>
    </row>
    <row r="159" spans="1:20" s="115" customFormat="1" x14ac:dyDescent="0.2">
      <c r="A159" s="58" t="s">
        <v>845</v>
      </c>
      <c r="B159" s="58" t="s">
        <v>846</v>
      </c>
      <c r="C159" s="58" t="s">
        <v>839</v>
      </c>
      <c r="D159" s="58" t="s">
        <v>1150</v>
      </c>
      <c r="E159" s="243">
        <v>505</v>
      </c>
      <c r="F159" s="244">
        <f t="shared" si="14"/>
        <v>185</v>
      </c>
      <c r="G159" s="239">
        <f t="shared" si="15"/>
        <v>0.36633663366336633</v>
      </c>
      <c r="H159" s="245" t="str">
        <f t="shared" si="16"/>
        <v>32.5% - 40.9%</v>
      </c>
      <c r="I159" s="244">
        <v>147</v>
      </c>
      <c r="J159" s="239">
        <f t="shared" si="17"/>
        <v>0.29108910891089107</v>
      </c>
      <c r="K159" s="247">
        <v>38</v>
      </c>
      <c r="L159" s="239">
        <f t="shared" si="18"/>
        <v>7.5247524752475245E-2</v>
      </c>
      <c r="M159" s="244">
        <v>320</v>
      </c>
      <c r="N159" s="239">
        <f t="shared" si="19"/>
        <v>0.63366336633663367</v>
      </c>
      <c r="O159" s="244">
        <v>0</v>
      </c>
      <c r="P159" s="239">
        <f t="shared" si="20"/>
        <v>0</v>
      </c>
      <c r="Q159" s="189" t="s">
        <v>847</v>
      </c>
      <c r="R159" s="158">
        <v>0</v>
      </c>
      <c r="S159" s="158">
        <v>0</v>
      </c>
      <c r="T159" s="158">
        <v>0</v>
      </c>
    </row>
    <row r="160" spans="1:20" s="115" customFormat="1" x14ac:dyDescent="0.2">
      <c r="A160" s="58" t="s">
        <v>848</v>
      </c>
      <c r="B160" s="58" t="s">
        <v>849</v>
      </c>
      <c r="C160" s="58" t="s">
        <v>839</v>
      </c>
      <c r="D160" s="58" t="s">
        <v>1150</v>
      </c>
      <c r="E160" s="243">
        <v>688</v>
      </c>
      <c r="F160" s="244">
        <f t="shared" si="14"/>
        <v>276</v>
      </c>
      <c r="G160" s="239">
        <f t="shared" si="15"/>
        <v>0.40116279069767441</v>
      </c>
      <c r="H160" s="245" t="str">
        <f t="shared" si="16"/>
        <v>36.5% - 43.8%</v>
      </c>
      <c r="I160" s="244">
        <v>215</v>
      </c>
      <c r="J160" s="239">
        <f t="shared" si="17"/>
        <v>0.3125</v>
      </c>
      <c r="K160" s="247">
        <v>61</v>
      </c>
      <c r="L160" s="239">
        <f t="shared" si="18"/>
        <v>8.8662790697674423E-2</v>
      </c>
      <c r="M160" s="244">
        <v>401</v>
      </c>
      <c r="N160" s="239">
        <f t="shared" si="19"/>
        <v>0.58284883720930236</v>
      </c>
      <c r="O160" s="244">
        <v>11</v>
      </c>
      <c r="P160" s="239">
        <f t="shared" si="20"/>
        <v>1.5988372093023256E-2</v>
      </c>
      <c r="Q160" s="189" t="s">
        <v>850</v>
      </c>
      <c r="R160" s="158">
        <v>0</v>
      </c>
      <c r="S160" s="158">
        <v>0</v>
      </c>
      <c r="T160" s="158">
        <v>0</v>
      </c>
    </row>
    <row r="161" spans="1:20" s="115" customFormat="1" x14ac:dyDescent="0.2">
      <c r="A161" s="58" t="s">
        <v>851</v>
      </c>
      <c r="B161" s="58" t="s">
        <v>852</v>
      </c>
      <c r="C161" s="58" t="s">
        <v>839</v>
      </c>
      <c r="D161" s="58" t="s">
        <v>1150</v>
      </c>
      <c r="E161" s="243">
        <v>497</v>
      </c>
      <c r="F161" s="244">
        <f t="shared" si="14"/>
        <v>142</v>
      </c>
      <c r="G161" s="239"/>
      <c r="H161" s="245" t="str">
        <f t="shared" si="16"/>
        <v/>
      </c>
      <c r="I161" s="244">
        <v>102</v>
      </c>
      <c r="J161" s="239"/>
      <c r="K161" s="247">
        <v>40</v>
      </c>
      <c r="L161" s="239"/>
      <c r="M161" s="244">
        <v>277</v>
      </c>
      <c r="N161" s="239"/>
      <c r="O161" s="244">
        <v>78</v>
      </c>
      <c r="P161" s="239">
        <f t="shared" si="20"/>
        <v>0.15694164989939638</v>
      </c>
      <c r="Q161" s="189" t="s">
        <v>853</v>
      </c>
      <c r="R161" s="158">
        <v>0</v>
      </c>
      <c r="S161" s="158">
        <v>1</v>
      </c>
      <c r="T161" s="158">
        <v>0</v>
      </c>
    </row>
    <row r="162" spans="1:20" s="115" customFormat="1" x14ac:dyDescent="0.2">
      <c r="A162" s="58" t="s">
        <v>854</v>
      </c>
      <c r="B162" s="58" t="s">
        <v>855</v>
      </c>
      <c r="C162" s="58" t="s">
        <v>839</v>
      </c>
      <c r="D162" s="58" t="s">
        <v>1150</v>
      </c>
      <c r="E162" s="243">
        <v>347</v>
      </c>
      <c r="F162" s="244">
        <f t="shared" si="14"/>
        <v>133</v>
      </c>
      <c r="G162" s="239"/>
      <c r="H162" s="245" t="str">
        <f t="shared" si="16"/>
        <v/>
      </c>
      <c r="I162" s="244">
        <v>91</v>
      </c>
      <c r="J162" s="239"/>
      <c r="K162" s="247">
        <v>42</v>
      </c>
      <c r="L162" s="239"/>
      <c r="M162" s="244">
        <v>168</v>
      </c>
      <c r="N162" s="239"/>
      <c r="O162" s="244">
        <v>46</v>
      </c>
      <c r="P162" s="239">
        <f t="shared" si="20"/>
        <v>0.13256484149855907</v>
      </c>
      <c r="Q162" s="189" t="s">
        <v>856</v>
      </c>
      <c r="R162" s="158">
        <v>0</v>
      </c>
      <c r="S162" s="158">
        <v>1</v>
      </c>
      <c r="T162" s="158">
        <v>0</v>
      </c>
    </row>
    <row r="163" spans="1:20" s="115" customFormat="1" x14ac:dyDescent="0.2">
      <c r="A163" s="58" t="s">
        <v>857</v>
      </c>
      <c r="B163" s="58" t="s">
        <v>858</v>
      </c>
      <c r="C163" s="58" t="s">
        <v>839</v>
      </c>
      <c r="D163" s="58" t="s">
        <v>1150</v>
      </c>
      <c r="E163" s="243">
        <v>858</v>
      </c>
      <c r="F163" s="244">
        <f t="shared" si="14"/>
        <v>265</v>
      </c>
      <c r="G163" s="239">
        <f t="shared" si="15"/>
        <v>0.30885780885780889</v>
      </c>
      <c r="H163" s="245" t="str">
        <f t="shared" si="16"/>
        <v>27.9% - 34.1%</v>
      </c>
      <c r="I163" s="244">
        <v>179</v>
      </c>
      <c r="J163" s="239">
        <f t="shared" si="17"/>
        <v>0.20862470862470864</v>
      </c>
      <c r="K163" s="247">
        <v>86</v>
      </c>
      <c r="L163" s="239">
        <f t="shared" si="18"/>
        <v>0.10023310023310024</v>
      </c>
      <c r="M163" s="244">
        <v>593</v>
      </c>
      <c r="N163" s="239">
        <f t="shared" si="19"/>
        <v>0.69114219114219111</v>
      </c>
      <c r="O163" s="244">
        <v>0</v>
      </c>
      <c r="P163" s="239">
        <f t="shared" si="20"/>
        <v>0</v>
      </c>
      <c r="Q163" s="189" t="s">
        <v>859</v>
      </c>
      <c r="R163" s="158">
        <v>0</v>
      </c>
      <c r="S163" s="158">
        <v>0</v>
      </c>
      <c r="T163" s="158">
        <v>0</v>
      </c>
    </row>
    <row r="164" spans="1:20" s="115" customFormat="1" x14ac:dyDescent="0.2">
      <c r="A164" s="58" t="s">
        <v>860</v>
      </c>
      <c r="B164" s="58" t="s">
        <v>2387</v>
      </c>
      <c r="C164" s="58" t="s">
        <v>839</v>
      </c>
      <c r="D164" s="58" t="s">
        <v>1150</v>
      </c>
      <c r="E164" s="243">
        <v>543</v>
      </c>
      <c r="F164" s="244">
        <f t="shared" si="14"/>
        <v>174</v>
      </c>
      <c r="G164" s="239">
        <f t="shared" si="15"/>
        <v>0.32044198895027626</v>
      </c>
      <c r="H164" s="245" t="str">
        <f t="shared" si="16"/>
        <v>28.3% - 36.1%</v>
      </c>
      <c r="I164" s="244">
        <v>133</v>
      </c>
      <c r="J164" s="239">
        <f t="shared" si="17"/>
        <v>0.24493554327808473</v>
      </c>
      <c r="K164" s="247">
        <v>41</v>
      </c>
      <c r="L164" s="239">
        <f t="shared" si="18"/>
        <v>7.550644567219153E-2</v>
      </c>
      <c r="M164" s="244">
        <v>358</v>
      </c>
      <c r="N164" s="239">
        <f t="shared" si="19"/>
        <v>0.6593001841620626</v>
      </c>
      <c r="O164" s="244">
        <v>11</v>
      </c>
      <c r="P164" s="239">
        <f t="shared" si="20"/>
        <v>2.0257826887661142E-2</v>
      </c>
      <c r="Q164" s="189" t="s">
        <v>862</v>
      </c>
      <c r="R164" s="158">
        <v>0</v>
      </c>
      <c r="S164" s="158">
        <v>0</v>
      </c>
      <c r="T164" s="158">
        <v>0</v>
      </c>
    </row>
    <row r="165" spans="1:20" s="115" customFormat="1" x14ac:dyDescent="0.2">
      <c r="A165" s="58" t="s">
        <v>863</v>
      </c>
      <c r="B165" s="58" t="s">
        <v>864</v>
      </c>
      <c r="C165" s="58" t="s">
        <v>865</v>
      </c>
      <c r="D165" s="58" t="s">
        <v>1164</v>
      </c>
      <c r="E165" s="243">
        <v>452</v>
      </c>
      <c r="F165" s="244">
        <f t="shared" ref="F165:F228" si="21">I165+K165</f>
        <v>216</v>
      </c>
      <c r="G165" s="239"/>
      <c r="H165" s="245" t="str">
        <f t="shared" ref="H165:H228" si="22">IF(ISNUMBER(G165),TEXT(((2*F165)+(1.96^2)-(1.96*((1.96^2)+(4*F165*(100%-G165)))^0.5))/(2*(E165+(1.96^2))),"0.0%")&amp;" - "&amp;TEXT(((2*F165)+(1.96^2)+(1.96*((1.96^2)+(4*F165*(100%-G165)))^0.5))/(2*(E165+(1.96^2))),"0.0%"),"")</f>
        <v/>
      </c>
      <c r="I165" s="244">
        <v>162</v>
      </c>
      <c r="J165" s="239"/>
      <c r="K165" s="247">
        <v>54</v>
      </c>
      <c r="L165" s="239"/>
      <c r="M165" s="244">
        <v>156</v>
      </c>
      <c r="N165" s="239"/>
      <c r="O165" s="244">
        <v>80</v>
      </c>
      <c r="P165" s="239">
        <f t="shared" ref="P165:P228" si="23">O165/E165</f>
        <v>0.17699115044247787</v>
      </c>
      <c r="Q165" s="189" t="s">
        <v>867</v>
      </c>
      <c r="R165" s="158">
        <v>0</v>
      </c>
      <c r="S165" s="158">
        <v>1</v>
      </c>
      <c r="T165" s="158">
        <v>0</v>
      </c>
    </row>
    <row r="166" spans="1:20" s="115" customFormat="1" x14ac:dyDescent="0.2">
      <c r="A166" s="58" t="s">
        <v>868</v>
      </c>
      <c r="B166" s="58" t="s">
        <v>869</v>
      </c>
      <c r="C166" s="58" t="s">
        <v>865</v>
      </c>
      <c r="D166" s="58" t="s">
        <v>1164</v>
      </c>
      <c r="E166" s="243">
        <v>1394</v>
      </c>
      <c r="F166" s="244">
        <f t="shared" si="21"/>
        <v>741</v>
      </c>
      <c r="G166" s="239"/>
      <c r="H166" s="245" t="str">
        <f t="shared" si="22"/>
        <v/>
      </c>
      <c r="I166" s="244">
        <v>551</v>
      </c>
      <c r="J166" s="239"/>
      <c r="K166" s="247">
        <v>190</v>
      </c>
      <c r="L166" s="239"/>
      <c r="M166" s="244">
        <v>635</v>
      </c>
      <c r="N166" s="239"/>
      <c r="O166" s="244">
        <v>18</v>
      </c>
      <c r="P166" s="239"/>
      <c r="Q166" s="189" t="s">
        <v>870</v>
      </c>
      <c r="R166" s="158">
        <v>1</v>
      </c>
      <c r="S166" s="158">
        <v>0</v>
      </c>
      <c r="T166" s="158">
        <v>0</v>
      </c>
    </row>
    <row r="167" spans="1:20" s="115" customFormat="1" x14ac:dyDescent="0.2">
      <c r="A167" s="58" t="s">
        <v>871</v>
      </c>
      <c r="B167" s="58" t="s">
        <v>872</v>
      </c>
      <c r="C167" s="58" t="s">
        <v>865</v>
      </c>
      <c r="D167" s="58" t="s">
        <v>1164</v>
      </c>
      <c r="E167" s="243">
        <v>743</v>
      </c>
      <c r="F167" s="244">
        <f t="shared" si="21"/>
        <v>373</v>
      </c>
      <c r="G167" s="239">
        <f t="shared" ref="G167:G223" si="24">J167+L167</f>
        <v>0.50201884253028262</v>
      </c>
      <c r="H167" s="245" t="str">
        <f t="shared" si="22"/>
        <v>46.6% - 53.8%</v>
      </c>
      <c r="I167" s="244">
        <v>244</v>
      </c>
      <c r="J167" s="239">
        <f t="shared" ref="J167:J223" si="25">I167/E167</f>
        <v>0.32839838492597578</v>
      </c>
      <c r="K167" s="247">
        <v>129</v>
      </c>
      <c r="L167" s="239">
        <f t="shared" ref="L167:L223" si="26">K167/E167</f>
        <v>0.17362045760430686</v>
      </c>
      <c r="M167" s="244">
        <v>342</v>
      </c>
      <c r="N167" s="239">
        <f t="shared" ref="N167:N223" si="27">M167/E167</f>
        <v>0.46029609690444145</v>
      </c>
      <c r="O167" s="244">
        <v>28</v>
      </c>
      <c r="P167" s="239">
        <f t="shared" si="23"/>
        <v>3.7685060565275909E-2</v>
      </c>
      <c r="Q167" s="189" t="s">
        <v>873</v>
      </c>
      <c r="R167" s="158">
        <v>0</v>
      </c>
      <c r="S167" s="158">
        <v>0</v>
      </c>
      <c r="T167" s="158">
        <v>0</v>
      </c>
    </row>
    <row r="168" spans="1:20" s="115" customFormat="1" x14ac:dyDescent="0.2">
      <c r="A168" s="58" t="s">
        <v>874</v>
      </c>
      <c r="B168" s="58" t="s">
        <v>875</v>
      </c>
      <c r="C168" s="58" t="s">
        <v>865</v>
      </c>
      <c r="D168" s="58" t="s">
        <v>1164</v>
      </c>
      <c r="E168" s="243">
        <v>1213</v>
      </c>
      <c r="F168" s="244">
        <f t="shared" si="21"/>
        <v>598</v>
      </c>
      <c r="G168" s="239">
        <f t="shared" si="24"/>
        <v>0.49299258037922505</v>
      </c>
      <c r="H168" s="245" t="str">
        <f t="shared" si="22"/>
        <v>46.5% - 52.1%</v>
      </c>
      <c r="I168" s="244">
        <v>463</v>
      </c>
      <c r="J168" s="239">
        <f t="shared" si="25"/>
        <v>0.3816982687551525</v>
      </c>
      <c r="K168" s="247">
        <v>135</v>
      </c>
      <c r="L168" s="239">
        <f t="shared" si="26"/>
        <v>0.11129431162407255</v>
      </c>
      <c r="M168" s="244">
        <v>568</v>
      </c>
      <c r="N168" s="239">
        <f t="shared" si="27"/>
        <v>0.46826051112943118</v>
      </c>
      <c r="O168" s="244">
        <v>47</v>
      </c>
      <c r="P168" s="239">
        <f t="shared" si="23"/>
        <v>3.8746908491343775E-2</v>
      </c>
      <c r="Q168" s="189" t="s">
        <v>876</v>
      </c>
      <c r="R168" s="158">
        <v>0</v>
      </c>
      <c r="S168" s="158">
        <v>0</v>
      </c>
      <c r="T168" s="158">
        <v>0</v>
      </c>
    </row>
    <row r="169" spans="1:20" s="115" customFormat="1" x14ac:dyDescent="0.2">
      <c r="A169" s="58" t="s">
        <v>877</v>
      </c>
      <c r="B169" s="58" t="s">
        <v>878</v>
      </c>
      <c r="C169" s="58" t="s">
        <v>879</v>
      </c>
      <c r="D169" s="58" t="s">
        <v>1199</v>
      </c>
      <c r="E169" s="243">
        <v>1532</v>
      </c>
      <c r="F169" s="244">
        <f t="shared" si="21"/>
        <v>908</v>
      </c>
      <c r="G169" s="239">
        <f t="shared" si="24"/>
        <v>0.59268929503916445</v>
      </c>
      <c r="H169" s="245" t="str">
        <f t="shared" si="22"/>
        <v>56.8% - 61.7%</v>
      </c>
      <c r="I169" s="244">
        <v>609</v>
      </c>
      <c r="J169" s="239">
        <f t="shared" si="25"/>
        <v>0.39751958224543082</v>
      </c>
      <c r="K169" s="247">
        <v>299</v>
      </c>
      <c r="L169" s="239">
        <f t="shared" si="26"/>
        <v>0.19516971279373369</v>
      </c>
      <c r="M169" s="244">
        <v>612</v>
      </c>
      <c r="N169" s="239">
        <f t="shared" si="27"/>
        <v>0.39947780678851175</v>
      </c>
      <c r="O169" s="244">
        <v>12</v>
      </c>
      <c r="P169" s="239">
        <f t="shared" si="23"/>
        <v>7.832898172323759E-3</v>
      </c>
      <c r="Q169" s="189" t="s">
        <v>881</v>
      </c>
      <c r="R169" s="158">
        <v>0</v>
      </c>
      <c r="S169" s="158">
        <v>0</v>
      </c>
      <c r="T169" s="158">
        <v>0</v>
      </c>
    </row>
    <row r="170" spans="1:20" s="115" customFormat="1" x14ac:dyDescent="0.2">
      <c r="A170" s="58" t="s">
        <v>882</v>
      </c>
      <c r="B170" s="58" t="s">
        <v>883</v>
      </c>
      <c r="C170" s="58" t="s">
        <v>879</v>
      </c>
      <c r="D170" s="58" t="s">
        <v>1199</v>
      </c>
      <c r="E170" s="243">
        <v>531</v>
      </c>
      <c r="F170" s="244">
        <f t="shared" si="21"/>
        <v>261</v>
      </c>
      <c r="G170" s="239">
        <f t="shared" si="24"/>
        <v>0.49152542372881358</v>
      </c>
      <c r="H170" s="245" t="str">
        <f t="shared" si="22"/>
        <v>44.9% - 53.4%</v>
      </c>
      <c r="I170" s="244">
        <v>177</v>
      </c>
      <c r="J170" s="239">
        <f t="shared" si="25"/>
        <v>0.33333333333333331</v>
      </c>
      <c r="K170" s="247">
        <v>84</v>
      </c>
      <c r="L170" s="239">
        <f t="shared" si="26"/>
        <v>0.15819209039548024</v>
      </c>
      <c r="M170" s="244">
        <v>268</v>
      </c>
      <c r="N170" s="239">
        <f t="shared" si="27"/>
        <v>0.50470809792843696</v>
      </c>
      <c r="O170" s="244">
        <v>2</v>
      </c>
      <c r="P170" s="239">
        <f t="shared" si="23"/>
        <v>3.766478342749529E-3</v>
      </c>
      <c r="Q170" s="189" t="s">
        <v>884</v>
      </c>
      <c r="R170" s="158">
        <v>0</v>
      </c>
      <c r="S170" s="158">
        <v>0</v>
      </c>
      <c r="T170" s="158">
        <v>0</v>
      </c>
    </row>
    <row r="171" spans="1:20" s="115" customFormat="1" x14ac:dyDescent="0.2">
      <c r="A171" s="58" t="s">
        <v>885</v>
      </c>
      <c r="B171" s="58" t="s">
        <v>886</v>
      </c>
      <c r="C171" s="58" t="s">
        <v>879</v>
      </c>
      <c r="D171" s="58" t="s">
        <v>1199</v>
      </c>
      <c r="E171" s="243">
        <v>1363</v>
      </c>
      <c r="F171" s="244">
        <f t="shared" si="21"/>
        <v>672</v>
      </c>
      <c r="G171" s="239">
        <f t="shared" si="24"/>
        <v>0.49303008070432869</v>
      </c>
      <c r="H171" s="245" t="str">
        <f t="shared" si="22"/>
        <v>46.7% - 52.0%</v>
      </c>
      <c r="I171" s="244">
        <v>523</v>
      </c>
      <c r="J171" s="239">
        <f t="shared" si="25"/>
        <v>0.38371239911958915</v>
      </c>
      <c r="K171" s="247">
        <v>149</v>
      </c>
      <c r="L171" s="239">
        <f t="shared" si="26"/>
        <v>0.10931768158473955</v>
      </c>
      <c r="M171" s="244">
        <v>681</v>
      </c>
      <c r="N171" s="239">
        <f t="shared" si="27"/>
        <v>0.49963316214233311</v>
      </c>
      <c r="O171" s="244">
        <v>10</v>
      </c>
      <c r="P171" s="239">
        <f t="shared" si="23"/>
        <v>7.3367571533382242E-3</v>
      </c>
      <c r="Q171" s="189" t="s">
        <v>887</v>
      </c>
      <c r="R171" s="158">
        <v>0</v>
      </c>
      <c r="S171" s="158">
        <v>0</v>
      </c>
      <c r="T171" s="158">
        <v>0</v>
      </c>
    </row>
    <row r="172" spans="1:20" s="115" customFormat="1" x14ac:dyDescent="0.2">
      <c r="A172" s="58" t="s">
        <v>888</v>
      </c>
      <c r="B172" s="58" t="s">
        <v>889</v>
      </c>
      <c r="C172" s="58" t="s">
        <v>879</v>
      </c>
      <c r="D172" s="58" t="s">
        <v>1199</v>
      </c>
      <c r="E172" s="243">
        <v>728</v>
      </c>
      <c r="F172" s="244">
        <f t="shared" si="21"/>
        <v>336</v>
      </c>
      <c r="G172" s="239">
        <f t="shared" si="24"/>
        <v>0.46153846153846151</v>
      </c>
      <c r="H172" s="245" t="str">
        <f t="shared" si="22"/>
        <v>42.6% - 49.8%</v>
      </c>
      <c r="I172" s="244">
        <v>255</v>
      </c>
      <c r="J172" s="239">
        <f t="shared" si="25"/>
        <v>0.35027472527472525</v>
      </c>
      <c r="K172" s="247">
        <v>81</v>
      </c>
      <c r="L172" s="239">
        <f t="shared" si="26"/>
        <v>0.11126373626373626</v>
      </c>
      <c r="M172" s="244">
        <v>377</v>
      </c>
      <c r="N172" s="239">
        <f t="shared" si="27"/>
        <v>0.5178571428571429</v>
      </c>
      <c r="O172" s="244">
        <v>15</v>
      </c>
      <c r="P172" s="239">
        <f t="shared" si="23"/>
        <v>2.0604395604395604E-2</v>
      </c>
      <c r="Q172" s="189" t="s">
        <v>890</v>
      </c>
      <c r="R172" s="158">
        <v>0</v>
      </c>
      <c r="S172" s="158">
        <v>0</v>
      </c>
      <c r="T172" s="158">
        <v>0</v>
      </c>
    </row>
    <row r="173" spans="1:20" s="115" customFormat="1" x14ac:dyDescent="0.2">
      <c r="A173" s="58" t="s">
        <v>891</v>
      </c>
      <c r="B173" s="58" t="s">
        <v>892</v>
      </c>
      <c r="C173" s="58" t="s">
        <v>893</v>
      </c>
      <c r="D173" s="58" t="s">
        <v>1209</v>
      </c>
      <c r="E173" s="243">
        <v>1292</v>
      </c>
      <c r="F173" s="244">
        <f t="shared" si="21"/>
        <v>596</v>
      </c>
      <c r="G173" s="239"/>
      <c r="H173" s="245" t="str">
        <f t="shared" si="22"/>
        <v/>
      </c>
      <c r="I173" s="244">
        <v>460</v>
      </c>
      <c r="J173" s="239"/>
      <c r="K173" s="247">
        <v>136</v>
      </c>
      <c r="L173" s="239"/>
      <c r="M173" s="244">
        <v>573</v>
      </c>
      <c r="N173" s="239"/>
      <c r="O173" s="244">
        <v>123</v>
      </c>
      <c r="P173" s="239">
        <f t="shared" si="23"/>
        <v>9.5201238390092882E-2</v>
      </c>
      <c r="Q173" s="189" t="s">
        <v>895</v>
      </c>
      <c r="R173" s="158">
        <v>0</v>
      </c>
      <c r="S173" s="158">
        <v>1</v>
      </c>
      <c r="T173" s="158">
        <v>0</v>
      </c>
    </row>
    <row r="174" spans="1:20" s="115" customFormat="1" x14ac:dyDescent="0.2">
      <c r="A174" s="58" t="s">
        <v>896</v>
      </c>
      <c r="B174" s="58" t="s">
        <v>897</v>
      </c>
      <c r="C174" s="58" t="s">
        <v>893</v>
      </c>
      <c r="D174" s="58" t="s">
        <v>1209</v>
      </c>
      <c r="E174" s="243">
        <v>2270</v>
      </c>
      <c r="F174" s="244">
        <f t="shared" si="21"/>
        <v>1086</v>
      </c>
      <c r="G174" s="239">
        <f t="shared" si="24"/>
        <v>0.47841409691629955</v>
      </c>
      <c r="H174" s="245" t="str">
        <f t="shared" si="22"/>
        <v>45.8% - 49.9%</v>
      </c>
      <c r="I174" s="244">
        <v>868</v>
      </c>
      <c r="J174" s="239">
        <f t="shared" si="25"/>
        <v>0.38237885462555066</v>
      </c>
      <c r="K174" s="247">
        <v>218</v>
      </c>
      <c r="L174" s="239">
        <f t="shared" si="26"/>
        <v>9.6035242290748904E-2</v>
      </c>
      <c r="M174" s="244">
        <v>1113</v>
      </c>
      <c r="N174" s="239">
        <f t="shared" si="27"/>
        <v>0.49030837004405287</v>
      </c>
      <c r="O174" s="244">
        <v>71</v>
      </c>
      <c r="P174" s="239">
        <f t="shared" si="23"/>
        <v>3.127753303964758E-2</v>
      </c>
      <c r="Q174" s="189" t="s">
        <v>898</v>
      </c>
      <c r="R174" s="158">
        <v>0</v>
      </c>
      <c r="S174" s="158">
        <v>0</v>
      </c>
      <c r="T174" s="158">
        <v>0</v>
      </c>
    </row>
    <row r="175" spans="1:20" s="115" customFormat="1" x14ac:dyDescent="0.2">
      <c r="A175" s="58" t="s">
        <v>899</v>
      </c>
      <c r="B175" s="58" t="s">
        <v>900</v>
      </c>
      <c r="C175" s="58" t="s">
        <v>893</v>
      </c>
      <c r="D175" s="58" t="s">
        <v>1209</v>
      </c>
      <c r="E175" s="243">
        <v>644</v>
      </c>
      <c r="F175" s="244">
        <f t="shared" si="21"/>
        <v>285</v>
      </c>
      <c r="G175" s="239">
        <f t="shared" si="24"/>
        <v>0.44254658385093171</v>
      </c>
      <c r="H175" s="245" t="str">
        <f t="shared" si="22"/>
        <v>40.5% - 48.1%</v>
      </c>
      <c r="I175" s="244">
        <v>221</v>
      </c>
      <c r="J175" s="239">
        <f t="shared" si="25"/>
        <v>0.34316770186335405</v>
      </c>
      <c r="K175" s="247">
        <v>64</v>
      </c>
      <c r="L175" s="239">
        <f t="shared" si="26"/>
        <v>9.9378881987577633E-2</v>
      </c>
      <c r="M175" s="244">
        <v>342</v>
      </c>
      <c r="N175" s="239">
        <f t="shared" si="27"/>
        <v>0.53105590062111796</v>
      </c>
      <c r="O175" s="244">
        <v>17</v>
      </c>
      <c r="P175" s="239">
        <f t="shared" si="23"/>
        <v>2.6397515527950312E-2</v>
      </c>
      <c r="Q175" s="189" t="s">
        <v>901</v>
      </c>
      <c r="R175" s="158">
        <v>0</v>
      </c>
      <c r="S175" s="158">
        <v>0</v>
      </c>
      <c r="T175" s="158">
        <v>0</v>
      </c>
    </row>
    <row r="176" spans="1:20" s="115" customFormat="1" x14ac:dyDescent="0.2">
      <c r="A176" s="58" t="s">
        <v>902</v>
      </c>
      <c r="B176" s="58" t="s">
        <v>903</v>
      </c>
      <c r="C176" s="58" t="s">
        <v>904</v>
      </c>
      <c r="D176" s="58" t="s">
        <v>1207</v>
      </c>
      <c r="E176" s="243">
        <v>332</v>
      </c>
      <c r="F176" s="244">
        <f t="shared" si="21"/>
        <v>126</v>
      </c>
      <c r="G176" s="239"/>
      <c r="H176" s="245" t="str">
        <f t="shared" si="22"/>
        <v/>
      </c>
      <c r="I176" s="244">
        <v>89</v>
      </c>
      <c r="J176" s="239"/>
      <c r="K176" s="247">
        <v>37</v>
      </c>
      <c r="L176" s="239"/>
      <c r="M176" s="244">
        <v>176</v>
      </c>
      <c r="N176" s="239"/>
      <c r="O176" s="244">
        <v>30</v>
      </c>
      <c r="P176" s="239">
        <f t="shared" si="23"/>
        <v>9.036144578313253E-2</v>
      </c>
      <c r="Q176" s="189" t="s">
        <v>906</v>
      </c>
      <c r="R176" s="158">
        <v>0</v>
      </c>
      <c r="S176" s="158">
        <v>1</v>
      </c>
      <c r="T176" s="158">
        <v>0</v>
      </c>
    </row>
    <row r="177" spans="1:20" s="115" customFormat="1" x14ac:dyDescent="0.2">
      <c r="A177" s="58" t="s">
        <v>907</v>
      </c>
      <c r="B177" s="58" t="s">
        <v>908</v>
      </c>
      <c r="C177" s="58" t="s">
        <v>904</v>
      </c>
      <c r="D177" s="58" t="s">
        <v>1207</v>
      </c>
      <c r="E177" s="243">
        <v>464</v>
      </c>
      <c r="F177" s="244">
        <f t="shared" si="21"/>
        <v>180</v>
      </c>
      <c r="G177" s="239"/>
      <c r="H177" s="245" t="str">
        <f t="shared" si="22"/>
        <v/>
      </c>
      <c r="I177" s="244">
        <v>130</v>
      </c>
      <c r="J177" s="239"/>
      <c r="K177" s="247">
        <v>50</v>
      </c>
      <c r="L177" s="239"/>
      <c r="M177" s="244">
        <v>190</v>
      </c>
      <c r="N177" s="239"/>
      <c r="O177" s="244">
        <v>94</v>
      </c>
      <c r="P177" s="239">
        <f t="shared" si="23"/>
        <v>0.20258620689655171</v>
      </c>
      <c r="Q177" s="189" t="s">
        <v>909</v>
      </c>
      <c r="R177" s="158">
        <v>0</v>
      </c>
      <c r="S177" s="158">
        <v>1</v>
      </c>
      <c r="T177" s="158">
        <v>0</v>
      </c>
    </row>
    <row r="178" spans="1:20" s="115" customFormat="1" x14ac:dyDescent="0.2">
      <c r="A178" s="58" t="s">
        <v>910</v>
      </c>
      <c r="B178" s="58" t="s">
        <v>911</v>
      </c>
      <c r="C178" s="58" t="s">
        <v>904</v>
      </c>
      <c r="D178" s="58" t="s">
        <v>1207</v>
      </c>
      <c r="E178" s="243">
        <v>797</v>
      </c>
      <c r="F178" s="244">
        <f t="shared" si="21"/>
        <v>281</v>
      </c>
      <c r="G178" s="239"/>
      <c r="H178" s="245" t="str">
        <f t="shared" si="22"/>
        <v/>
      </c>
      <c r="I178" s="244">
        <v>182</v>
      </c>
      <c r="J178" s="239"/>
      <c r="K178" s="247">
        <v>99</v>
      </c>
      <c r="L178" s="239"/>
      <c r="M178" s="244">
        <v>396</v>
      </c>
      <c r="N178" s="239"/>
      <c r="O178" s="244">
        <v>120</v>
      </c>
      <c r="P178" s="239">
        <f t="shared" si="23"/>
        <v>0.15056461731493098</v>
      </c>
      <c r="Q178" s="189" t="s">
        <v>912</v>
      </c>
      <c r="R178" s="158">
        <v>0</v>
      </c>
      <c r="S178" s="158">
        <v>1</v>
      </c>
      <c r="T178" s="158">
        <v>0</v>
      </c>
    </row>
    <row r="179" spans="1:20" s="115" customFormat="1" x14ac:dyDescent="0.2">
      <c r="A179" s="58" t="s">
        <v>913</v>
      </c>
      <c r="B179" s="58" t="s">
        <v>914</v>
      </c>
      <c r="C179" s="58" t="s">
        <v>904</v>
      </c>
      <c r="D179" s="58" t="s">
        <v>1207</v>
      </c>
      <c r="E179" s="243">
        <v>942</v>
      </c>
      <c r="F179" s="244">
        <f t="shared" si="21"/>
        <v>537</v>
      </c>
      <c r="G179" s="239"/>
      <c r="H179" s="245" t="str">
        <f t="shared" si="22"/>
        <v/>
      </c>
      <c r="I179" s="244">
        <v>426</v>
      </c>
      <c r="J179" s="239"/>
      <c r="K179" s="247">
        <v>111</v>
      </c>
      <c r="L179" s="239"/>
      <c r="M179" s="244">
        <v>352</v>
      </c>
      <c r="N179" s="239"/>
      <c r="O179" s="244">
        <v>53</v>
      </c>
      <c r="P179" s="239">
        <f t="shared" si="23"/>
        <v>5.6263269639065819E-2</v>
      </c>
      <c r="Q179" s="189" t="s">
        <v>915</v>
      </c>
      <c r="R179" s="158">
        <v>0</v>
      </c>
      <c r="S179" s="158">
        <v>1</v>
      </c>
      <c r="T179" s="158">
        <v>0</v>
      </c>
    </row>
    <row r="180" spans="1:20" s="115" customFormat="1" x14ac:dyDescent="0.2">
      <c r="A180" s="58" t="s">
        <v>916</v>
      </c>
      <c r="B180" s="58" t="s">
        <v>917</v>
      </c>
      <c r="C180" s="58" t="s">
        <v>904</v>
      </c>
      <c r="D180" s="58" t="s">
        <v>1207</v>
      </c>
      <c r="E180" s="243">
        <v>550</v>
      </c>
      <c r="F180" s="244">
        <f t="shared" si="21"/>
        <v>166</v>
      </c>
      <c r="G180" s="239"/>
      <c r="H180" s="245" t="str">
        <f t="shared" si="22"/>
        <v/>
      </c>
      <c r="I180" s="244">
        <v>119</v>
      </c>
      <c r="J180" s="239"/>
      <c r="K180" s="247">
        <v>47</v>
      </c>
      <c r="L180" s="239"/>
      <c r="M180" s="244">
        <v>274</v>
      </c>
      <c r="N180" s="239"/>
      <c r="O180" s="244">
        <v>110</v>
      </c>
      <c r="P180" s="239">
        <f t="shared" si="23"/>
        <v>0.2</v>
      </c>
      <c r="Q180" s="189" t="s">
        <v>918</v>
      </c>
      <c r="R180" s="158">
        <v>0</v>
      </c>
      <c r="S180" s="158">
        <v>1</v>
      </c>
      <c r="T180" s="158">
        <v>0</v>
      </c>
    </row>
    <row r="181" spans="1:20" s="115" customFormat="1" x14ac:dyDescent="0.2">
      <c r="A181" s="58" t="s">
        <v>919</v>
      </c>
      <c r="B181" s="58" t="s">
        <v>920</v>
      </c>
      <c r="C181" s="58" t="s">
        <v>904</v>
      </c>
      <c r="D181" s="58" t="s">
        <v>1207</v>
      </c>
      <c r="E181" s="243">
        <v>355</v>
      </c>
      <c r="F181" s="244">
        <f t="shared" si="21"/>
        <v>149</v>
      </c>
      <c r="G181" s="239">
        <f t="shared" si="24"/>
        <v>0.41971830985915493</v>
      </c>
      <c r="H181" s="245" t="str">
        <f t="shared" si="22"/>
        <v>37.0% - 47.2%</v>
      </c>
      <c r="I181" s="244">
        <v>117</v>
      </c>
      <c r="J181" s="239">
        <f t="shared" si="25"/>
        <v>0.3295774647887324</v>
      </c>
      <c r="K181" s="247">
        <v>32</v>
      </c>
      <c r="L181" s="239">
        <f t="shared" si="26"/>
        <v>9.014084507042254E-2</v>
      </c>
      <c r="M181" s="244">
        <v>195</v>
      </c>
      <c r="N181" s="239">
        <f t="shared" si="27"/>
        <v>0.54929577464788737</v>
      </c>
      <c r="O181" s="244">
        <v>11</v>
      </c>
      <c r="P181" s="239">
        <f t="shared" si="23"/>
        <v>3.0985915492957747E-2</v>
      </c>
      <c r="Q181" s="189" t="s">
        <v>921</v>
      </c>
      <c r="R181" s="158">
        <v>0</v>
      </c>
      <c r="S181" s="158">
        <v>0</v>
      </c>
      <c r="T181" s="158">
        <v>0</v>
      </c>
    </row>
    <row r="182" spans="1:20" s="115" customFormat="1" x14ac:dyDescent="0.2">
      <c r="A182" s="58" t="s">
        <v>922</v>
      </c>
      <c r="B182" s="58" t="s">
        <v>923</v>
      </c>
      <c r="C182" s="58" t="s">
        <v>904</v>
      </c>
      <c r="D182" s="58" t="s">
        <v>1207</v>
      </c>
      <c r="E182" s="243">
        <v>382</v>
      </c>
      <c r="F182" s="244">
        <f t="shared" si="21"/>
        <v>99</v>
      </c>
      <c r="G182" s="239"/>
      <c r="H182" s="245" t="str">
        <f t="shared" si="22"/>
        <v/>
      </c>
      <c r="I182" s="244">
        <v>78</v>
      </c>
      <c r="J182" s="239"/>
      <c r="K182" s="247">
        <v>21</v>
      </c>
      <c r="L182" s="239"/>
      <c r="M182" s="244">
        <v>174</v>
      </c>
      <c r="N182" s="239"/>
      <c r="O182" s="244">
        <v>109</v>
      </c>
      <c r="P182" s="239">
        <f t="shared" si="23"/>
        <v>0.28534031413612565</v>
      </c>
      <c r="Q182" s="189" t="s">
        <v>924</v>
      </c>
      <c r="R182" s="158">
        <v>0</v>
      </c>
      <c r="S182" s="158">
        <v>1</v>
      </c>
      <c r="T182" s="158">
        <v>0</v>
      </c>
    </row>
    <row r="183" spans="1:20" s="115" customFormat="1" x14ac:dyDescent="0.2">
      <c r="A183" s="58" t="s">
        <v>925</v>
      </c>
      <c r="B183" s="58" t="s">
        <v>926</v>
      </c>
      <c r="C183" s="58" t="s">
        <v>904</v>
      </c>
      <c r="D183" s="58" t="s">
        <v>1207</v>
      </c>
      <c r="E183" s="243">
        <v>1255</v>
      </c>
      <c r="F183" s="244">
        <f t="shared" si="21"/>
        <v>537</v>
      </c>
      <c r="G183" s="239"/>
      <c r="H183" s="245" t="str">
        <f t="shared" si="22"/>
        <v/>
      </c>
      <c r="I183" s="244">
        <v>387</v>
      </c>
      <c r="J183" s="239"/>
      <c r="K183" s="247">
        <v>150</v>
      </c>
      <c r="L183" s="239"/>
      <c r="M183" s="244">
        <v>447</v>
      </c>
      <c r="N183" s="239"/>
      <c r="O183" s="244">
        <v>271</v>
      </c>
      <c r="P183" s="239">
        <f t="shared" si="23"/>
        <v>0.21593625498007968</v>
      </c>
      <c r="Q183" s="189" t="s">
        <v>927</v>
      </c>
      <c r="R183" s="158">
        <v>0</v>
      </c>
      <c r="S183" s="158">
        <v>1</v>
      </c>
      <c r="T183" s="158">
        <v>0</v>
      </c>
    </row>
    <row r="184" spans="1:20" s="115" customFormat="1" x14ac:dyDescent="0.2">
      <c r="A184" s="58" t="s">
        <v>928</v>
      </c>
      <c r="B184" s="58" t="s">
        <v>929</v>
      </c>
      <c r="C184" s="58" t="s">
        <v>930</v>
      </c>
      <c r="D184" s="58" t="s">
        <v>1169</v>
      </c>
      <c r="E184" s="243">
        <v>702</v>
      </c>
      <c r="F184" s="244">
        <f t="shared" si="21"/>
        <v>497</v>
      </c>
      <c r="G184" s="239"/>
      <c r="H184" s="245" t="str">
        <f t="shared" si="22"/>
        <v/>
      </c>
      <c r="I184" s="244">
        <v>416</v>
      </c>
      <c r="J184" s="239"/>
      <c r="K184" s="247">
        <v>81</v>
      </c>
      <c r="L184" s="239"/>
      <c r="M184" s="244">
        <v>156</v>
      </c>
      <c r="N184" s="239"/>
      <c r="O184" s="244">
        <v>49</v>
      </c>
      <c r="P184" s="239">
        <f t="shared" si="23"/>
        <v>6.9800569800569798E-2</v>
      </c>
      <c r="Q184" s="189" t="s">
        <v>932</v>
      </c>
      <c r="R184" s="158">
        <v>0</v>
      </c>
      <c r="S184" s="158">
        <v>1</v>
      </c>
      <c r="T184" s="158">
        <v>0</v>
      </c>
    </row>
    <row r="185" spans="1:20" s="115" customFormat="1" x14ac:dyDescent="0.2">
      <c r="A185" s="58" t="s">
        <v>933</v>
      </c>
      <c r="B185" s="58" t="s">
        <v>934</v>
      </c>
      <c r="C185" s="58" t="s">
        <v>930</v>
      </c>
      <c r="D185" s="58" t="s">
        <v>1169</v>
      </c>
      <c r="E185" s="243">
        <v>1103</v>
      </c>
      <c r="F185" s="244">
        <f t="shared" si="21"/>
        <v>380</v>
      </c>
      <c r="G185" s="239"/>
      <c r="H185" s="245" t="str">
        <f t="shared" si="22"/>
        <v/>
      </c>
      <c r="I185" s="244">
        <v>268</v>
      </c>
      <c r="J185" s="239"/>
      <c r="K185" s="247">
        <v>112</v>
      </c>
      <c r="L185" s="239"/>
      <c r="M185" s="244">
        <v>287</v>
      </c>
      <c r="N185" s="239"/>
      <c r="O185" s="244">
        <v>436</v>
      </c>
      <c r="P185" s="239">
        <f t="shared" si="23"/>
        <v>0.39528558476881231</v>
      </c>
      <c r="Q185" s="189" t="s">
        <v>935</v>
      </c>
      <c r="R185" s="158">
        <v>0</v>
      </c>
      <c r="S185" s="158">
        <v>1</v>
      </c>
      <c r="T185" s="158">
        <v>0</v>
      </c>
    </row>
    <row r="186" spans="1:20" s="115" customFormat="1" x14ac:dyDescent="0.2">
      <c r="A186" s="58" t="s">
        <v>936</v>
      </c>
      <c r="B186" s="58" t="s">
        <v>937</v>
      </c>
      <c r="C186" s="58" t="s">
        <v>930</v>
      </c>
      <c r="D186" s="58" t="s">
        <v>1169</v>
      </c>
      <c r="E186" s="243">
        <v>398</v>
      </c>
      <c r="F186" s="244">
        <f t="shared" si="21"/>
        <v>156</v>
      </c>
      <c r="G186" s="239"/>
      <c r="H186" s="245" t="str">
        <f t="shared" si="22"/>
        <v/>
      </c>
      <c r="I186" s="244">
        <v>104</v>
      </c>
      <c r="J186" s="239"/>
      <c r="K186" s="247">
        <v>52</v>
      </c>
      <c r="L186" s="239"/>
      <c r="M186" s="244">
        <v>109</v>
      </c>
      <c r="N186" s="239"/>
      <c r="O186" s="244">
        <v>133</v>
      </c>
      <c r="P186" s="239">
        <f t="shared" si="23"/>
        <v>0.33417085427135679</v>
      </c>
      <c r="Q186" s="189" t="s">
        <v>938</v>
      </c>
      <c r="R186" s="158">
        <v>0</v>
      </c>
      <c r="S186" s="158">
        <v>1</v>
      </c>
      <c r="T186" s="158">
        <v>0</v>
      </c>
    </row>
    <row r="187" spans="1:20" s="115" customFormat="1" x14ac:dyDescent="0.2">
      <c r="A187" s="58" t="s">
        <v>939</v>
      </c>
      <c r="B187" s="58" t="s">
        <v>940</v>
      </c>
      <c r="C187" s="58" t="s">
        <v>930</v>
      </c>
      <c r="D187" s="58" t="s">
        <v>1169</v>
      </c>
      <c r="E187" s="243">
        <v>545</v>
      </c>
      <c r="F187" s="244">
        <f t="shared" si="21"/>
        <v>303</v>
      </c>
      <c r="G187" s="239">
        <f t="shared" si="24"/>
        <v>0.55596330275229366</v>
      </c>
      <c r="H187" s="245" t="str">
        <f t="shared" si="22"/>
        <v>51.4% - 59.7%</v>
      </c>
      <c r="I187" s="244">
        <v>227</v>
      </c>
      <c r="J187" s="239">
        <f t="shared" si="25"/>
        <v>0.41651376146788993</v>
      </c>
      <c r="K187" s="247">
        <v>76</v>
      </c>
      <c r="L187" s="239">
        <f t="shared" si="26"/>
        <v>0.13944954128440368</v>
      </c>
      <c r="M187" s="244">
        <v>222</v>
      </c>
      <c r="N187" s="239">
        <f t="shared" si="27"/>
        <v>0.40733944954128443</v>
      </c>
      <c r="O187" s="244">
        <v>20</v>
      </c>
      <c r="P187" s="239">
        <f t="shared" si="23"/>
        <v>3.669724770642202E-2</v>
      </c>
      <c r="Q187" s="189" t="s">
        <v>941</v>
      </c>
      <c r="R187" s="158">
        <v>0</v>
      </c>
      <c r="S187" s="158">
        <v>0</v>
      </c>
      <c r="T187" s="158">
        <v>0</v>
      </c>
    </row>
    <row r="188" spans="1:20" s="115" customFormat="1" x14ac:dyDescent="0.2">
      <c r="A188" s="58" t="s">
        <v>942</v>
      </c>
      <c r="B188" s="58" t="s">
        <v>943</v>
      </c>
      <c r="C188" s="58" t="s">
        <v>930</v>
      </c>
      <c r="D188" s="58" t="s">
        <v>1169</v>
      </c>
      <c r="E188" s="243">
        <v>475</v>
      </c>
      <c r="F188" s="244">
        <f t="shared" si="21"/>
        <v>210</v>
      </c>
      <c r="G188" s="239"/>
      <c r="H188" s="245" t="str">
        <f t="shared" si="22"/>
        <v/>
      </c>
      <c r="I188" s="244">
        <v>152</v>
      </c>
      <c r="J188" s="239"/>
      <c r="K188" s="247">
        <v>58</v>
      </c>
      <c r="L188" s="239"/>
      <c r="M188" s="244">
        <v>208</v>
      </c>
      <c r="N188" s="239"/>
      <c r="O188" s="244">
        <v>57</v>
      </c>
      <c r="P188" s="239">
        <f t="shared" si="23"/>
        <v>0.12</v>
      </c>
      <c r="Q188" s="189" t="s">
        <v>944</v>
      </c>
      <c r="R188" s="158">
        <v>0</v>
      </c>
      <c r="S188" s="158">
        <v>1</v>
      </c>
      <c r="T188" s="158">
        <v>0</v>
      </c>
    </row>
    <row r="189" spans="1:20" s="115" customFormat="1" x14ac:dyDescent="0.2">
      <c r="A189" s="58" t="s">
        <v>945</v>
      </c>
      <c r="B189" s="58" t="s">
        <v>946</v>
      </c>
      <c r="C189" s="58" t="s">
        <v>930</v>
      </c>
      <c r="D189" s="58" t="s">
        <v>1169</v>
      </c>
      <c r="E189" s="243">
        <v>568</v>
      </c>
      <c r="F189" s="244">
        <f t="shared" si="21"/>
        <v>355</v>
      </c>
      <c r="G189" s="239">
        <f t="shared" si="24"/>
        <v>0.625</v>
      </c>
      <c r="H189" s="245" t="str">
        <f t="shared" si="22"/>
        <v>58.4% - 66.4%</v>
      </c>
      <c r="I189" s="244">
        <v>257</v>
      </c>
      <c r="J189" s="239">
        <f t="shared" si="25"/>
        <v>0.45246478873239437</v>
      </c>
      <c r="K189" s="247">
        <v>98</v>
      </c>
      <c r="L189" s="239">
        <f t="shared" si="26"/>
        <v>0.17253521126760563</v>
      </c>
      <c r="M189" s="244">
        <v>200</v>
      </c>
      <c r="N189" s="239">
        <f t="shared" si="27"/>
        <v>0.352112676056338</v>
      </c>
      <c r="O189" s="244">
        <v>13</v>
      </c>
      <c r="P189" s="239">
        <f t="shared" si="23"/>
        <v>2.2887323943661973E-2</v>
      </c>
      <c r="Q189" s="189" t="s">
        <v>947</v>
      </c>
      <c r="R189" s="158">
        <v>0</v>
      </c>
      <c r="S189" s="158">
        <v>0</v>
      </c>
      <c r="T189" s="158">
        <v>0</v>
      </c>
    </row>
    <row r="190" spans="1:20" s="115" customFormat="1" x14ac:dyDescent="0.2">
      <c r="A190" s="58" t="s">
        <v>948</v>
      </c>
      <c r="B190" s="58" t="s">
        <v>949</v>
      </c>
      <c r="C190" s="58" t="s">
        <v>930</v>
      </c>
      <c r="D190" s="58" t="s">
        <v>1169</v>
      </c>
      <c r="E190" s="243">
        <v>435</v>
      </c>
      <c r="F190" s="244">
        <f t="shared" si="21"/>
        <v>117</v>
      </c>
      <c r="G190" s="239"/>
      <c r="H190" s="245" t="str">
        <f t="shared" si="22"/>
        <v/>
      </c>
      <c r="I190" s="244">
        <v>81</v>
      </c>
      <c r="J190" s="239"/>
      <c r="K190" s="247">
        <v>36</v>
      </c>
      <c r="L190" s="239"/>
      <c r="M190" s="244">
        <v>169</v>
      </c>
      <c r="N190" s="239"/>
      <c r="O190" s="244">
        <v>149</v>
      </c>
      <c r="P190" s="239">
        <f t="shared" si="23"/>
        <v>0.34252873563218389</v>
      </c>
      <c r="Q190" s="189" t="s">
        <v>950</v>
      </c>
      <c r="R190" s="158">
        <v>0</v>
      </c>
      <c r="S190" s="158">
        <v>1</v>
      </c>
      <c r="T190" s="158">
        <v>0</v>
      </c>
    </row>
    <row r="191" spans="1:20" s="115" customFormat="1" x14ac:dyDescent="0.2">
      <c r="A191" s="58" t="s">
        <v>951</v>
      </c>
      <c r="B191" s="58" t="s">
        <v>952</v>
      </c>
      <c r="C191" s="58" t="s">
        <v>930</v>
      </c>
      <c r="D191" s="58" t="s">
        <v>1169</v>
      </c>
      <c r="E191" s="243">
        <v>371</v>
      </c>
      <c r="F191" s="244">
        <f t="shared" si="21"/>
        <v>193</v>
      </c>
      <c r="G191" s="239"/>
      <c r="H191" s="245" t="str">
        <f t="shared" si="22"/>
        <v/>
      </c>
      <c r="I191" s="244">
        <v>154</v>
      </c>
      <c r="J191" s="239"/>
      <c r="K191" s="247">
        <v>39</v>
      </c>
      <c r="L191" s="239"/>
      <c r="M191" s="244">
        <v>128</v>
      </c>
      <c r="N191" s="239"/>
      <c r="O191" s="244">
        <v>50</v>
      </c>
      <c r="P191" s="239">
        <f t="shared" si="23"/>
        <v>0.13477088948787061</v>
      </c>
      <c r="Q191" s="189" t="s">
        <v>953</v>
      </c>
      <c r="R191" s="158">
        <v>0</v>
      </c>
      <c r="S191" s="158">
        <v>1</v>
      </c>
      <c r="T191" s="158">
        <v>0</v>
      </c>
    </row>
    <row r="192" spans="1:20" s="115" customFormat="1" x14ac:dyDescent="0.2">
      <c r="A192" s="58" t="s">
        <v>954</v>
      </c>
      <c r="B192" s="58" t="s">
        <v>955</v>
      </c>
      <c r="C192" s="58" t="s">
        <v>930</v>
      </c>
      <c r="D192" s="58" t="s">
        <v>1169</v>
      </c>
      <c r="E192" s="243">
        <v>552</v>
      </c>
      <c r="F192" s="244">
        <f t="shared" si="21"/>
        <v>222</v>
      </c>
      <c r="G192" s="239"/>
      <c r="H192" s="245" t="str">
        <f t="shared" si="22"/>
        <v/>
      </c>
      <c r="I192" s="244">
        <v>166</v>
      </c>
      <c r="J192" s="239"/>
      <c r="K192" s="247">
        <v>56</v>
      </c>
      <c r="L192" s="239"/>
      <c r="M192" s="244">
        <v>113</v>
      </c>
      <c r="N192" s="239"/>
      <c r="O192" s="244">
        <v>217</v>
      </c>
      <c r="P192" s="239">
        <f t="shared" si="23"/>
        <v>0.39311594202898553</v>
      </c>
      <c r="Q192" s="189" t="s">
        <v>956</v>
      </c>
      <c r="R192" s="158">
        <v>0</v>
      </c>
      <c r="S192" s="158">
        <v>1</v>
      </c>
      <c r="T192" s="158">
        <v>0</v>
      </c>
    </row>
    <row r="193" spans="1:20" s="115" customFormat="1" x14ac:dyDescent="0.2">
      <c r="A193" s="58" t="s">
        <v>957</v>
      </c>
      <c r="B193" s="58" t="s">
        <v>958</v>
      </c>
      <c r="C193" s="58" t="s">
        <v>930</v>
      </c>
      <c r="D193" s="58" t="s">
        <v>1169</v>
      </c>
      <c r="E193" s="243">
        <v>1035</v>
      </c>
      <c r="F193" s="244">
        <f t="shared" si="21"/>
        <v>588</v>
      </c>
      <c r="G193" s="239"/>
      <c r="H193" s="245" t="str">
        <f t="shared" si="22"/>
        <v/>
      </c>
      <c r="I193" s="244">
        <v>421</v>
      </c>
      <c r="J193" s="239"/>
      <c r="K193" s="247">
        <v>167</v>
      </c>
      <c r="L193" s="239"/>
      <c r="M193" s="244">
        <v>386</v>
      </c>
      <c r="N193" s="239"/>
      <c r="O193" s="244">
        <v>61</v>
      </c>
      <c r="P193" s="239">
        <f t="shared" si="23"/>
        <v>5.8937198067632847E-2</v>
      </c>
      <c r="Q193" s="189" t="s">
        <v>959</v>
      </c>
      <c r="R193" s="158">
        <v>0</v>
      </c>
      <c r="S193" s="158">
        <v>1</v>
      </c>
      <c r="T193" s="158">
        <v>0</v>
      </c>
    </row>
    <row r="194" spans="1:20" s="115" customFormat="1" x14ac:dyDescent="0.2">
      <c r="A194" s="58" t="s">
        <v>960</v>
      </c>
      <c r="B194" s="58" t="s">
        <v>961</v>
      </c>
      <c r="C194" s="58" t="s">
        <v>930</v>
      </c>
      <c r="D194" s="58" t="s">
        <v>1169</v>
      </c>
      <c r="E194" s="243">
        <v>739</v>
      </c>
      <c r="F194" s="244">
        <f t="shared" si="21"/>
        <v>383</v>
      </c>
      <c r="G194" s="239"/>
      <c r="H194" s="245" t="str">
        <f t="shared" si="22"/>
        <v/>
      </c>
      <c r="I194" s="244">
        <v>290</v>
      </c>
      <c r="J194" s="239"/>
      <c r="K194" s="247">
        <v>93</v>
      </c>
      <c r="L194" s="239"/>
      <c r="M194" s="244">
        <v>206</v>
      </c>
      <c r="N194" s="239"/>
      <c r="O194" s="244">
        <v>150</v>
      </c>
      <c r="P194" s="239">
        <f t="shared" si="23"/>
        <v>0.20297699594046009</v>
      </c>
      <c r="Q194" s="189" t="s">
        <v>962</v>
      </c>
      <c r="R194" s="158">
        <v>0</v>
      </c>
      <c r="S194" s="158">
        <v>1</v>
      </c>
      <c r="T194" s="158">
        <v>0</v>
      </c>
    </row>
    <row r="195" spans="1:20" s="115" customFormat="1" x14ac:dyDescent="0.2">
      <c r="A195" s="58" t="s">
        <v>963</v>
      </c>
      <c r="B195" s="58" t="s">
        <v>964</v>
      </c>
      <c r="C195" s="58" t="s">
        <v>930</v>
      </c>
      <c r="D195" s="58" t="s">
        <v>1169</v>
      </c>
      <c r="E195" s="243">
        <v>258</v>
      </c>
      <c r="F195" s="244">
        <f t="shared" si="21"/>
        <v>138</v>
      </c>
      <c r="G195" s="239">
        <f t="shared" si="24"/>
        <v>0.53488372093023262</v>
      </c>
      <c r="H195" s="245" t="str">
        <f t="shared" si="22"/>
        <v>47.4% - 59.5%</v>
      </c>
      <c r="I195" s="244">
        <v>92</v>
      </c>
      <c r="J195" s="239">
        <f t="shared" si="25"/>
        <v>0.35658914728682173</v>
      </c>
      <c r="K195" s="247">
        <v>46</v>
      </c>
      <c r="L195" s="239">
        <f t="shared" si="26"/>
        <v>0.17829457364341086</v>
      </c>
      <c r="M195" s="244">
        <v>108</v>
      </c>
      <c r="N195" s="239">
        <f t="shared" si="27"/>
        <v>0.41860465116279072</v>
      </c>
      <c r="O195" s="244">
        <v>12</v>
      </c>
      <c r="P195" s="239">
        <f t="shared" si="23"/>
        <v>4.6511627906976744E-2</v>
      </c>
      <c r="Q195" s="189" t="s">
        <v>965</v>
      </c>
      <c r="R195" s="158">
        <v>0</v>
      </c>
      <c r="S195" s="158">
        <v>0</v>
      </c>
      <c r="T195" s="158">
        <v>0</v>
      </c>
    </row>
    <row r="196" spans="1:20" s="115" customFormat="1" x14ac:dyDescent="0.2">
      <c r="A196" s="58" t="s">
        <v>966</v>
      </c>
      <c r="B196" s="58" t="s">
        <v>967</v>
      </c>
      <c r="C196" s="58" t="s">
        <v>968</v>
      </c>
      <c r="D196" s="58" t="s">
        <v>969</v>
      </c>
      <c r="E196" s="243">
        <v>555</v>
      </c>
      <c r="F196" s="244">
        <f t="shared" si="21"/>
        <v>186</v>
      </c>
      <c r="G196" s="239"/>
      <c r="H196" s="245" t="str">
        <f t="shared" si="22"/>
        <v/>
      </c>
      <c r="I196" s="244">
        <v>131</v>
      </c>
      <c r="J196" s="239"/>
      <c r="K196" s="247">
        <v>55</v>
      </c>
      <c r="L196" s="239"/>
      <c r="M196" s="244">
        <v>152</v>
      </c>
      <c r="N196" s="239"/>
      <c r="O196" s="244">
        <v>217</v>
      </c>
      <c r="P196" s="239">
        <f t="shared" si="23"/>
        <v>0.39099099099099099</v>
      </c>
      <c r="Q196" s="189" t="s">
        <v>970</v>
      </c>
      <c r="R196" s="158">
        <v>0</v>
      </c>
      <c r="S196" s="158">
        <v>1</v>
      </c>
      <c r="T196" s="158">
        <v>0</v>
      </c>
    </row>
    <row r="197" spans="1:20" s="115" customFormat="1" x14ac:dyDescent="0.2">
      <c r="A197" s="58" t="s">
        <v>971</v>
      </c>
      <c r="B197" s="58" t="s">
        <v>972</v>
      </c>
      <c r="C197" s="58" t="s">
        <v>968</v>
      </c>
      <c r="D197" s="58" t="s">
        <v>969</v>
      </c>
      <c r="E197" s="243">
        <v>400</v>
      </c>
      <c r="F197" s="244">
        <f t="shared" si="21"/>
        <v>199</v>
      </c>
      <c r="G197" s="239"/>
      <c r="H197" s="245" t="str">
        <f t="shared" si="22"/>
        <v/>
      </c>
      <c r="I197" s="244">
        <v>147</v>
      </c>
      <c r="J197" s="239"/>
      <c r="K197" s="247">
        <v>52</v>
      </c>
      <c r="L197" s="239"/>
      <c r="M197" s="244">
        <v>150</v>
      </c>
      <c r="N197" s="239"/>
      <c r="O197" s="244">
        <v>51</v>
      </c>
      <c r="P197" s="239">
        <f t="shared" si="23"/>
        <v>0.1275</v>
      </c>
      <c r="Q197" s="189" t="s">
        <v>973</v>
      </c>
      <c r="R197" s="158">
        <v>0</v>
      </c>
      <c r="S197" s="158">
        <v>1</v>
      </c>
      <c r="T197" s="158">
        <v>0</v>
      </c>
    </row>
    <row r="198" spans="1:20" s="115" customFormat="1" x14ac:dyDescent="0.2">
      <c r="A198" s="58" t="s">
        <v>974</v>
      </c>
      <c r="B198" s="58" t="s">
        <v>975</v>
      </c>
      <c r="C198" s="58" t="s">
        <v>968</v>
      </c>
      <c r="D198" s="58" t="s">
        <v>969</v>
      </c>
      <c r="E198" s="243">
        <v>892</v>
      </c>
      <c r="F198" s="244">
        <f t="shared" si="21"/>
        <v>402</v>
      </c>
      <c r="G198" s="239"/>
      <c r="H198" s="245" t="str">
        <f t="shared" si="22"/>
        <v/>
      </c>
      <c r="I198" s="244">
        <v>273</v>
      </c>
      <c r="J198" s="239"/>
      <c r="K198" s="247">
        <v>129</v>
      </c>
      <c r="L198" s="239"/>
      <c r="M198" s="244">
        <v>305</v>
      </c>
      <c r="N198" s="239"/>
      <c r="O198" s="244">
        <v>185</v>
      </c>
      <c r="P198" s="239">
        <f t="shared" si="23"/>
        <v>0.20739910313901344</v>
      </c>
      <c r="Q198" s="189" t="s">
        <v>976</v>
      </c>
      <c r="R198" s="158">
        <v>0</v>
      </c>
      <c r="S198" s="158">
        <v>1</v>
      </c>
      <c r="T198" s="158">
        <v>0</v>
      </c>
    </row>
    <row r="199" spans="1:20" s="115" customFormat="1" x14ac:dyDescent="0.2">
      <c r="A199" s="58" t="s">
        <v>977</v>
      </c>
      <c r="B199" s="58" t="s">
        <v>978</v>
      </c>
      <c r="C199" s="58" t="s">
        <v>968</v>
      </c>
      <c r="D199" s="58" t="s">
        <v>969</v>
      </c>
      <c r="E199" s="243">
        <v>367</v>
      </c>
      <c r="F199" s="244">
        <f t="shared" si="21"/>
        <v>183</v>
      </c>
      <c r="G199" s="239"/>
      <c r="H199" s="245" t="str">
        <f t="shared" si="22"/>
        <v/>
      </c>
      <c r="I199" s="244">
        <v>130</v>
      </c>
      <c r="J199" s="239"/>
      <c r="K199" s="247">
        <v>53</v>
      </c>
      <c r="L199" s="239"/>
      <c r="M199" s="244">
        <v>144</v>
      </c>
      <c r="N199" s="239"/>
      <c r="O199" s="244">
        <v>40</v>
      </c>
      <c r="P199" s="239">
        <f t="shared" si="23"/>
        <v>0.10899182561307902</v>
      </c>
      <c r="Q199" s="189" t="s">
        <v>979</v>
      </c>
      <c r="R199" s="158">
        <v>0</v>
      </c>
      <c r="S199" s="158">
        <v>1</v>
      </c>
      <c r="T199" s="158">
        <v>0</v>
      </c>
    </row>
    <row r="200" spans="1:20" s="115" customFormat="1" x14ac:dyDescent="0.2">
      <c r="A200" s="58" t="s">
        <v>980</v>
      </c>
      <c r="B200" s="58" t="s">
        <v>981</v>
      </c>
      <c r="C200" s="58" t="s">
        <v>968</v>
      </c>
      <c r="D200" s="58" t="s">
        <v>969</v>
      </c>
      <c r="E200" s="243">
        <v>327</v>
      </c>
      <c r="F200" s="244">
        <f t="shared" si="21"/>
        <v>175</v>
      </c>
      <c r="G200" s="239"/>
      <c r="H200" s="245" t="str">
        <f t="shared" si="22"/>
        <v/>
      </c>
      <c r="I200" s="244">
        <v>122</v>
      </c>
      <c r="J200" s="239"/>
      <c r="K200" s="247">
        <v>53</v>
      </c>
      <c r="L200" s="239"/>
      <c r="M200" s="244">
        <v>115</v>
      </c>
      <c r="N200" s="239"/>
      <c r="O200" s="244">
        <v>37</v>
      </c>
      <c r="P200" s="239">
        <f t="shared" si="23"/>
        <v>0.11314984709480122</v>
      </c>
      <c r="Q200" s="189" t="s">
        <v>982</v>
      </c>
      <c r="R200" s="158">
        <v>0</v>
      </c>
      <c r="S200" s="158">
        <v>1</v>
      </c>
      <c r="T200" s="158">
        <v>0</v>
      </c>
    </row>
    <row r="201" spans="1:20" s="115" customFormat="1" x14ac:dyDescent="0.2">
      <c r="A201" s="58" t="s">
        <v>983</v>
      </c>
      <c r="B201" s="58" t="s">
        <v>984</v>
      </c>
      <c r="C201" s="58" t="s">
        <v>968</v>
      </c>
      <c r="D201" s="58" t="s">
        <v>969</v>
      </c>
      <c r="E201" s="243">
        <v>1829</v>
      </c>
      <c r="F201" s="244">
        <f t="shared" si="21"/>
        <v>1101</v>
      </c>
      <c r="G201" s="239">
        <f t="shared" si="24"/>
        <v>0.60196828868234009</v>
      </c>
      <c r="H201" s="245" t="str">
        <f t="shared" si="22"/>
        <v>57.9% - 62.4%</v>
      </c>
      <c r="I201" s="244">
        <v>830</v>
      </c>
      <c r="J201" s="239">
        <f t="shared" si="25"/>
        <v>0.45379989065062876</v>
      </c>
      <c r="K201" s="247">
        <v>271</v>
      </c>
      <c r="L201" s="239">
        <f t="shared" si="26"/>
        <v>0.14816839803171131</v>
      </c>
      <c r="M201" s="244">
        <v>720</v>
      </c>
      <c r="N201" s="239">
        <f t="shared" si="27"/>
        <v>0.39365773646801533</v>
      </c>
      <c r="O201" s="244">
        <v>8</v>
      </c>
      <c r="P201" s="239">
        <f t="shared" si="23"/>
        <v>4.3739748496446143E-3</v>
      </c>
      <c r="Q201" s="189" t="s">
        <v>985</v>
      </c>
      <c r="R201" s="158">
        <v>0</v>
      </c>
      <c r="S201" s="158">
        <v>0</v>
      </c>
      <c r="T201" s="158">
        <v>0</v>
      </c>
    </row>
    <row r="202" spans="1:20" s="115" customFormat="1" x14ac:dyDescent="0.2">
      <c r="A202" s="58" t="s">
        <v>986</v>
      </c>
      <c r="B202" s="58" t="s">
        <v>987</v>
      </c>
      <c r="C202" s="58" t="s">
        <v>968</v>
      </c>
      <c r="D202" s="58" t="s">
        <v>969</v>
      </c>
      <c r="E202" s="243">
        <v>587</v>
      </c>
      <c r="F202" s="244">
        <f t="shared" si="21"/>
        <v>307</v>
      </c>
      <c r="G202" s="239"/>
      <c r="H202" s="245" t="str">
        <f t="shared" si="22"/>
        <v/>
      </c>
      <c r="I202" s="244">
        <v>161</v>
      </c>
      <c r="J202" s="239"/>
      <c r="K202" s="247">
        <v>146</v>
      </c>
      <c r="L202" s="239"/>
      <c r="M202" s="244">
        <v>227</v>
      </c>
      <c r="N202" s="239"/>
      <c r="O202" s="244">
        <v>53</v>
      </c>
      <c r="P202" s="239">
        <f t="shared" si="23"/>
        <v>9.0289608177172062E-2</v>
      </c>
      <c r="Q202" s="189" t="s">
        <v>988</v>
      </c>
      <c r="R202" s="158">
        <v>0</v>
      </c>
      <c r="S202" s="158">
        <v>1</v>
      </c>
      <c r="T202" s="158">
        <v>0</v>
      </c>
    </row>
    <row r="203" spans="1:20" s="115" customFormat="1" x14ac:dyDescent="0.2">
      <c r="A203" s="58" t="s">
        <v>989</v>
      </c>
      <c r="B203" s="58" t="s">
        <v>990</v>
      </c>
      <c r="C203" s="58" t="s">
        <v>968</v>
      </c>
      <c r="D203" s="58" t="s">
        <v>969</v>
      </c>
      <c r="E203" s="243">
        <v>469</v>
      </c>
      <c r="F203" s="244">
        <f t="shared" si="21"/>
        <v>254</v>
      </c>
      <c r="G203" s="239"/>
      <c r="H203" s="245" t="str">
        <f t="shared" si="22"/>
        <v/>
      </c>
      <c r="I203" s="244">
        <v>153</v>
      </c>
      <c r="J203" s="239"/>
      <c r="K203" s="247">
        <v>101</v>
      </c>
      <c r="L203" s="239"/>
      <c r="M203" s="244">
        <v>159</v>
      </c>
      <c r="N203" s="239"/>
      <c r="O203" s="244">
        <v>56</v>
      </c>
      <c r="P203" s="239">
        <f t="shared" si="23"/>
        <v>0.11940298507462686</v>
      </c>
      <c r="Q203" s="189" t="s">
        <v>991</v>
      </c>
      <c r="R203" s="158">
        <v>0</v>
      </c>
      <c r="S203" s="158">
        <v>1</v>
      </c>
      <c r="T203" s="158">
        <v>0</v>
      </c>
    </row>
    <row r="204" spans="1:20" s="115" customFormat="1" x14ac:dyDescent="0.2">
      <c r="A204" s="58" t="s">
        <v>992</v>
      </c>
      <c r="B204" s="58" t="s">
        <v>993</v>
      </c>
      <c r="C204" s="58" t="s">
        <v>968</v>
      </c>
      <c r="D204" s="58" t="s">
        <v>969</v>
      </c>
      <c r="E204" s="243">
        <v>420</v>
      </c>
      <c r="F204" s="244">
        <f t="shared" si="21"/>
        <v>230</v>
      </c>
      <c r="G204" s="239"/>
      <c r="H204" s="245" t="str">
        <f t="shared" si="22"/>
        <v/>
      </c>
      <c r="I204" s="244">
        <v>152</v>
      </c>
      <c r="J204" s="239"/>
      <c r="K204" s="247">
        <v>78</v>
      </c>
      <c r="L204" s="239"/>
      <c r="M204" s="244">
        <v>117</v>
      </c>
      <c r="N204" s="239"/>
      <c r="O204" s="244">
        <v>73</v>
      </c>
      <c r="P204" s="239">
        <f t="shared" si="23"/>
        <v>0.1738095238095238</v>
      </c>
      <c r="Q204" s="189" t="s">
        <v>994</v>
      </c>
      <c r="R204" s="158">
        <v>0</v>
      </c>
      <c r="S204" s="158">
        <v>1</v>
      </c>
      <c r="T204" s="158">
        <v>0</v>
      </c>
    </row>
    <row r="205" spans="1:20" s="115" customFormat="1" x14ac:dyDescent="0.2">
      <c r="A205" s="58" t="s">
        <v>995</v>
      </c>
      <c r="B205" s="58" t="s">
        <v>996</v>
      </c>
      <c r="C205" s="58" t="s">
        <v>968</v>
      </c>
      <c r="D205" s="58" t="s">
        <v>969</v>
      </c>
      <c r="E205" s="243">
        <v>425</v>
      </c>
      <c r="F205" s="244">
        <f t="shared" si="21"/>
        <v>219</v>
      </c>
      <c r="G205" s="239"/>
      <c r="H205" s="245" t="str">
        <f t="shared" si="22"/>
        <v/>
      </c>
      <c r="I205" s="244">
        <v>163</v>
      </c>
      <c r="J205" s="239"/>
      <c r="K205" s="247">
        <v>56</v>
      </c>
      <c r="L205" s="239"/>
      <c r="M205" s="244">
        <v>137</v>
      </c>
      <c r="N205" s="239"/>
      <c r="O205" s="244">
        <v>69</v>
      </c>
      <c r="P205" s="239">
        <f t="shared" si="23"/>
        <v>0.16235294117647059</v>
      </c>
      <c r="Q205" s="189" t="s">
        <v>997</v>
      </c>
      <c r="R205" s="158">
        <v>0</v>
      </c>
      <c r="S205" s="158">
        <v>1</v>
      </c>
      <c r="T205" s="158">
        <v>0</v>
      </c>
    </row>
    <row r="206" spans="1:20" s="115" customFormat="1" x14ac:dyDescent="0.2">
      <c r="A206" s="58" t="s">
        <v>998</v>
      </c>
      <c r="B206" s="58" t="s">
        <v>999</v>
      </c>
      <c r="C206" s="58" t="s">
        <v>1000</v>
      </c>
      <c r="D206" s="58" t="s">
        <v>1001</v>
      </c>
      <c r="E206" s="243">
        <v>1726</v>
      </c>
      <c r="F206" s="244">
        <f t="shared" si="21"/>
        <v>893</v>
      </c>
      <c r="G206" s="239"/>
      <c r="H206" s="245" t="str">
        <f t="shared" si="22"/>
        <v/>
      </c>
      <c r="I206" s="244">
        <v>664</v>
      </c>
      <c r="J206" s="239"/>
      <c r="K206" s="247">
        <v>229</v>
      </c>
      <c r="L206" s="239"/>
      <c r="M206" s="244">
        <v>740</v>
      </c>
      <c r="N206" s="239"/>
      <c r="O206" s="244">
        <v>93</v>
      </c>
      <c r="P206" s="239">
        <f t="shared" si="23"/>
        <v>5.3881807647740441E-2</v>
      </c>
      <c r="Q206" s="189" t="s">
        <v>1002</v>
      </c>
      <c r="R206" s="158">
        <v>0</v>
      </c>
      <c r="S206" s="158">
        <v>1</v>
      </c>
      <c r="T206" s="158">
        <v>0</v>
      </c>
    </row>
    <row r="207" spans="1:20" s="115" customFormat="1" x14ac:dyDescent="0.2">
      <c r="A207" s="58" t="s">
        <v>1003</v>
      </c>
      <c r="B207" s="58" t="s">
        <v>1004</v>
      </c>
      <c r="C207" s="58" t="s">
        <v>1000</v>
      </c>
      <c r="D207" s="58" t="s">
        <v>1001</v>
      </c>
      <c r="E207" s="243">
        <v>587</v>
      </c>
      <c r="F207" s="244">
        <f t="shared" si="21"/>
        <v>225</v>
      </c>
      <c r="G207" s="239">
        <f t="shared" si="24"/>
        <v>0.38330494037478702</v>
      </c>
      <c r="H207" s="245" t="str">
        <f t="shared" si="22"/>
        <v>34.5% - 42.3%</v>
      </c>
      <c r="I207" s="244">
        <v>167</v>
      </c>
      <c r="J207" s="239">
        <f t="shared" si="25"/>
        <v>0.28449744463373083</v>
      </c>
      <c r="K207" s="247">
        <v>58</v>
      </c>
      <c r="L207" s="239">
        <f t="shared" si="26"/>
        <v>9.8807495741056212E-2</v>
      </c>
      <c r="M207" s="244">
        <v>358</v>
      </c>
      <c r="N207" s="239">
        <f t="shared" si="27"/>
        <v>0.60988074957410565</v>
      </c>
      <c r="O207" s="244">
        <v>4</v>
      </c>
      <c r="P207" s="239">
        <f t="shared" si="23"/>
        <v>6.8143100511073255E-3</v>
      </c>
      <c r="Q207" s="189" t="s">
        <v>1005</v>
      </c>
      <c r="R207" s="158">
        <v>0</v>
      </c>
      <c r="S207" s="158">
        <v>0</v>
      </c>
      <c r="T207" s="158">
        <v>0</v>
      </c>
    </row>
    <row r="208" spans="1:20" s="115" customFormat="1" x14ac:dyDescent="0.2">
      <c r="A208" s="58" t="s">
        <v>1006</v>
      </c>
      <c r="B208" s="58" t="s">
        <v>1007</v>
      </c>
      <c r="C208" s="58" t="s">
        <v>1000</v>
      </c>
      <c r="D208" s="58" t="s">
        <v>1001</v>
      </c>
      <c r="E208" s="243">
        <v>307</v>
      </c>
      <c r="F208" s="244">
        <f t="shared" si="21"/>
        <v>135</v>
      </c>
      <c r="G208" s="239">
        <f t="shared" si="24"/>
        <v>0.43973941368078173</v>
      </c>
      <c r="H208" s="245" t="str">
        <f t="shared" si="22"/>
        <v>38.5% - 49.6%</v>
      </c>
      <c r="I208" s="244">
        <v>96</v>
      </c>
      <c r="J208" s="239">
        <f t="shared" si="25"/>
        <v>0.31270358306188922</v>
      </c>
      <c r="K208" s="247">
        <v>39</v>
      </c>
      <c r="L208" s="239">
        <f t="shared" si="26"/>
        <v>0.12703583061889251</v>
      </c>
      <c r="M208" s="244">
        <v>172</v>
      </c>
      <c r="N208" s="239">
        <f t="shared" si="27"/>
        <v>0.56026058631921827</v>
      </c>
      <c r="O208" s="244">
        <v>0</v>
      </c>
      <c r="P208" s="239">
        <f t="shared" si="23"/>
        <v>0</v>
      </c>
      <c r="Q208" s="189" t="s">
        <v>1008</v>
      </c>
      <c r="R208" s="158">
        <v>0</v>
      </c>
      <c r="S208" s="158">
        <v>0</v>
      </c>
      <c r="T208" s="158">
        <v>0</v>
      </c>
    </row>
    <row r="209" spans="1:20" s="115" customFormat="1" x14ac:dyDescent="0.2">
      <c r="A209" s="58" t="s">
        <v>1009</v>
      </c>
      <c r="B209" s="58" t="s">
        <v>1010</v>
      </c>
      <c r="C209" s="58" t="s">
        <v>1000</v>
      </c>
      <c r="D209" s="58" t="s">
        <v>1001</v>
      </c>
      <c r="E209" s="243">
        <v>705</v>
      </c>
      <c r="F209" s="244">
        <f t="shared" si="21"/>
        <v>328</v>
      </c>
      <c r="G209" s="239"/>
      <c r="H209" s="245" t="str">
        <f t="shared" si="22"/>
        <v/>
      </c>
      <c r="I209" s="244">
        <v>227</v>
      </c>
      <c r="J209" s="239"/>
      <c r="K209" s="247">
        <v>101</v>
      </c>
      <c r="L209" s="239"/>
      <c r="M209" s="244">
        <v>277</v>
      </c>
      <c r="N209" s="239"/>
      <c r="O209" s="244">
        <v>100</v>
      </c>
      <c r="P209" s="239">
        <f t="shared" si="23"/>
        <v>0.14184397163120568</v>
      </c>
      <c r="Q209" s="189" t="s">
        <v>1011</v>
      </c>
      <c r="R209" s="158">
        <v>0</v>
      </c>
      <c r="S209" s="158">
        <v>1</v>
      </c>
      <c r="T209" s="158">
        <v>0</v>
      </c>
    </row>
    <row r="210" spans="1:20" s="115" customFormat="1" x14ac:dyDescent="0.2">
      <c r="A210" s="58" t="s">
        <v>1012</v>
      </c>
      <c r="B210" s="58" t="s">
        <v>1013</v>
      </c>
      <c r="C210" s="58" t="s">
        <v>1000</v>
      </c>
      <c r="D210" s="58" t="s">
        <v>1001</v>
      </c>
      <c r="E210" s="243">
        <v>653</v>
      </c>
      <c r="F210" s="244">
        <f t="shared" si="21"/>
        <v>341</v>
      </c>
      <c r="G210" s="239">
        <f t="shared" si="24"/>
        <v>0.52220520673813164</v>
      </c>
      <c r="H210" s="245" t="str">
        <f t="shared" si="22"/>
        <v>48.4% - 56.0%</v>
      </c>
      <c r="I210" s="244">
        <v>266</v>
      </c>
      <c r="J210" s="239">
        <f t="shared" si="25"/>
        <v>0.40735068912710565</v>
      </c>
      <c r="K210" s="247">
        <v>75</v>
      </c>
      <c r="L210" s="239">
        <f t="shared" si="26"/>
        <v>0.11485451761102604</v>
      </c>
      <c r="M210" s="244">
        <v>300</v>
      </c>
      <c r="N210" s="239">
        <f t="shared" si="27"/>
        <v>0.45941807044410415</v>
      </c>
      <c r="O210" s="244">
        <v>12</v>
      </c>
      <c r="P210" s="239">
        <f t="shared" si="23"/>
        <v>1.8376722817764167E-2</v>
      </c>
      <c r="Q210" s="189" t="s">
        <v>1014</v>
      </c>
      <c r="R210" s="158">
        <v>0</v>
      </c>
      <c r="S210" s="158">
        <v>0</v>
      </c>
      <c r="T210" s="158">
        <v>0</v>
      </c>
    </row>
    <row r="211" spans="1:20" s="115" customFormat="1" x14ac:dyDescent="0.2">
      <c r="A211" s="58" t="s">
        <v>1015</v>
      </c>
      <c r="B211" s="58" t="s">
        <v>1016</v>
      </c>
      <c r="C211" s="58" t="s">
        <v>1000</v>
      </c>
      <c r="D211" s="58" t="s">
        <v>1001</v>
      </c>
      <c r="E211" s="243">
        <v>604</v>
      </c>
      <c r="F211" s="244">
        <f t="shared" si="21"/>
        <v>202</v>
      </c>
      <c r="G211" s="239"/>
      <c r="H211" s="245" t="str">
        <f t="shared" si="22"/>
        <v/>
      </c>
      <c r="I211" s="244">
        <v>136</v>
      </c>
      <c r="J211" s="239"/>
      <c r="K211" s="247">
        <v>66</v>
      </c>
      <c r="L211" s="239"/>
      <c r="M211" s="244">
        <v>251</v>
      </c>
      <c r="N211" s="239"/>
      <c r="O211" s="244">
        <v>151</v>
      </c>
      <c r="P211" s="239">
        <f t="shared" si="23"/>
        <v>0.25</v>
      </c>
      <c r="Q211" s="189" t="s">
        <v>1017</v>
      </c>
      <c r="R211" s="158">
        <v>0</v>
      </c>
      <c r="S211" s="158">
        <v>1</v>
      </c>
      <c r="T211" s="158">
        <v>0</v>
      </c>
    </row>
    <row r="212" spans="1:20" s="115" customFormat="1" x14ac:dyDescent="0.2">
      <c r="A212" s="58" t="s">
        <v>1018</v>
      </c>
      <c r="B212" s="58" t="s">
        <v>1019</v>
      </c>
      <c r="C212" s="58" t="s">
        <v>1000</v>
      </c>
      <c r="D212" s="58" t="s">
        <v>1001</v>
      </c>
      <c r="E212" s="243">
        <v>543</v>
      </c>
      <c r="F212" s="244">
        <f t="shared" si="21"/>
        <v>205</v>
      </c>
      <c r="G212" s="239">
        <f t="shared" si="24"/>
        <v>0.37753222836095768</v>
      </c>
      <c r="H212" s="245" t="str">
        <f t="shared" si="22"/>
        <v>33.8% - 41.9%</v>
      </c>
      <c r="I212" s="244">
        <v>141</v>
      </c>
      <c r="J212" s="239">
        <f t="shared" si="25"/>
        <v>0.25966850828729282</v>
      </c>
      <c r="K212" s="247">
        <v>64</v>
      </c>
      <c r="L212" s="239">
        <f t="shared" si="26"/>
        <v>0.11786372007366483</v>
      </c>
      <c r="M212" s="244">
        <v>329</v>
      </c>
      <c r="N212" s="239">
        <f t="shared" si="27"/>
        <v>0.60589318600368325</v>
      </c>
      <c r="O212" s="244">
        <v>9</v>
      </c>
      <c r="P212" s="239">
        <f t="shared" si="23"/>
        <v>1.6574585635359115E-2</v>
      </c>
      <c r="Q212" s="189" t="s">
        <v>1020</v>
      </c>
      <c r="R212" s="158">
        <v>0</v>
      </c>
      <c r="S212" s="158">
        <v>0</v>
      </c>
      <c r="T212" s="158">
        <v>0</v>
      </c>
    </row>
    <row r="213" spans="1:20" s="115" customFormat="1" x14ac:dyDescent="0.2">
      <c r="A213" s="58" t="s">
        <v>1021</v>
      </c>
      <c r="B213" s="58" t="s">
        <v>1022</v>
      </c>
      <c r="C213" s="58" t="s">
        <v>1000</v>
      </c>
      <c r="D213" s="58" t="s">
        <v>1001</v>
      </c>
      <c r="E213" s="243">
        <v>751</v>
      </c>
      <c r="F213" s="244">
        <f t="shared" si="21"/>
        <v>264</v>
      </c>
      <c r="G213" s="239"/>
      <c r="H213" s="245" t="str">
        <f t="shared" si="22"/>
        <v/>
      </c>
      <c r="I213" s="244">
        <v>195</v>
      </c>
      <c r="J213" s="239"/>
      <c r="K213" s="247">
        <v>69</v>
      </c>
      <c r="L213" s="239"/>
      <c r="M213" s="244">
        <v>296</v>
      </c>
      <c r="N213" s="239"/>
      <c r="O213" s="244">
        <v>191</v>
      </c>
      <c r="P213" s="239">
        <f t="shared" si="23"/>
        <v>0.25432756324900135</v>
      </c>
      <c r="Q213" s="189" t="s">
        <v>1023</v>
      </c>
      <c r="R213" s="158">
        <v>0</v>
      </c>
      <c r="S213" s="158">
        <v>1</v>
      </c>
      <c r="T213" s="158">
        <v>0</v>
      </c>
    </row>
    <row r="214" spans="1:20" s="115" customFormat="1" x14ac:dyDescent="0.2">
      <c r="A214" s="58" t="s">
        <v>1024</v>
      </c>
      <c r="B214" s="58" t="s">
        <v>1025</v>
      </c>
      <c r="C214" s="58" t="s">
        <v>1000</v>
      </c>
      <c r="D214" s="58" t="s">
        <v>1001</v>
      </c>
      <c r="E214" s="243">
        <v>1450</v>
      </c>
      <c r="F214" s="244">
        <f t="shared" si="21"/>
        <v>750</v>
      </c>
      <c r="G214" s="239">
        <f t="shared" si="24"/>
        <v>0.51724137931034475</v>
      </c>
      <c r="H214" s="245" t="str">
        <f t="shared" si="22"/>
        <v>49.2% - 54.3%</v>
      </c>
      <c r="I214" s="244">
        <v>545</v>
      </c>
      <c r="J214" s="239">
        <f t="shared" si="25"/>
        <v>0.37586206896551722</v>
      </c>
      <c r="K214" s="247">
        <v>205</v>
      </c>
      <c r="L214" s="239">
        <f t="shared" si="26"/>
        <v>0.14137931034482759</v>
      </c>
      <c r="M214" s="244">
        <v>641</v>
      </c>
      <c r="N214" s="239">
        <f t="shared" si="27"/>
        <v>0.4420689655172414</v>
      </c>
      <c r="O214" s="244">
        <v>59</v>
      </c>
      <c r="P214" s="239">
        <f t="shared" si="23"/>
        <v>4.068965517241379E-2</v>
      </c>
      <c r="Q214" s="189" t="s">
        <v>1026</v>
      </c>
      <c r="R214" s="158">
        <v>0</v>
      </c>
      <c r="S214" s="158">
        <v>0</v>
      </c>
      <c r="T214" s="158">
        <v>0</v>
      </c>
    </row>
    <row r="215" spans="1:20" s="115" customFormat="1" x14ac:dyDescent="0.2">
      <c r="A215" s="58" t="s">
        <v>1027</v>
      </c>
      <c r="B215" s="58" t="s">
        <v>1028</v>
      </c>
      <c r="C215" s="58" t="s">
        <v>1029</v>
      </c>
      <c r="D215" s="58" t="s">
        <v>1030</v>
      </c>
      <c r="E215" s="243">
        <v>1005</v>
      </c>
      <c r="F215" s="244">
        <f t="shared" si="21"/>
        <v>534</v>
      </c>
      <c r="G215" s="239"/>
      <c r="H215" s="245" t="str">
        <f t="shared" si="22"/>
        <v/>
      </c>
      <c r="I215" s="244">
        <v>234</v>
      </c>
      <c r="J215" s="239"/>
      <c r="K215" s="247">
        <v>300</v>
      </c>
      <c r="L215" s="239"/>
      <c r="M215" s="244">
        <v>389</v>
      </c>
      <c r="N215" s="239"/>
      <c r="O215" s="244">
        <v>82</v>
      </c>
      <c r="P215" s="239">
        <f t="shared" si="23"/>
        <v>8.1592039800995025E-2</v>
      </c>
      <c r="Q215" s="189" t="s">
        <v>1031</v>
      </c>
      <c r="R215" s="158">
        <v>0</v>
      </c>
      <c r="S215" s="158">
        <v>1</v>
      </c>
      <c r="T215" s="158">
        <v>0</v>
      </c>
    </row>
    <row r="216" spans="1:20" s="115" customFormat="1" x14ac:dyDescent="0.2">
      <c r="A216" s="58" t="s">
        <v>1032</v>
      </c>
      <c r="B216" s="58" t="s">
        <v>1033</v>
      </c>
      <c r="C216" s="58" t="s">
        <v>1029</v>
      </c>
      <c r="D216" s="58" t="s">
        <v>1030</v>
      </c>
      <c r="E216" s="243">
        <v>10</v>
      </c>
      <c r="F216" s="244">
        <f t="shared" si="21"/>
        <v>1</v>
      </c>
      <c r="G216" s="239"/>
      <c r="H216" s="245" t="str">
        <f t="shared" si="22"/>
        <v/>
      </c>
      <c r="I216" s="244">
        <v>0</v>
      </c>
      <c r="J216" s="239"/>
      <c r="K216" s="247">
        <v>1</v>
      </c>
      <c r="L216" s="239"/>
      <c r="M216" s="244">
        <v>0</v>
      </c>
      <c r="N216" s="239"/>
      <c r="O216" s="244">
        <v>9</v>
      </c>
      <c r="P216" s="239">
        <f t="shared" si="23"/>
        <v>0.9</v>
      </c>
      <c r="Q216" s="189" t="s">
        <v>1034</v>
      </c>
      <c r="R216" s="158">
        <v>1</v>
      </c>
      <c r="S216" s="158">
        <v>1</v>
      </c>
      <c r="T216" s="158">
        <v>0</v>
      </c>
    </row>
    <row r="217" spans="1:20" s="115" customFormat="1" x14ac:dyDescent="0.2">
      <c r="A217" s="58" t="s">
        <v>1035</v>
      </c>
      <c r="B217" s="58" t="s">
        <v>1036</v>
      </c>
      <c r="C217" s="58" t="s">
        <v>1029</v>
      </c>
      <c r="D217" s="58" t="s">
        <v>1030</v>
      </c>
      <c r="E217" s="243">
        <v>808</v>
      </c>
      <c r="F217" s="244">
        <f t="shared" si="21"/>
        <v>80</v>
      </c>
      <c r="G217" s="239"/>
      <c r="H217" s="245" t="str">
        <f t="shared" si="22"/>
        <v/>
      </c>
      <c r="I217" s="244">
        <v>53</v>
      </c>
      <c r="J217" s="239"/>
      <c r="K217" s="247">
        <v>27</v>
      </c>
      <c r="L217" s="239"/>
      <c r="M217" s="244">
        <v>57</v>
      </c>
      <c r="N217" s="239"/>
      <c r="O217" s="244">
        <v>671</v>
      </c>
      <c r="P217" s="239">
        <f t="shared" si="23"/>
        <v>0.83044554455445541</v>
      </c>
      <c r="Q217" s="189" t="s">
        <v>1037</v>
      </c>
      <c r="R217" s="158">
        <v>0</v>
      </c>
      <c r="S217" s="158">
        <v>1</v>
      </c>
      <c r="T217" s="158">
        <v>0</v>
      </c>
    </row>
    <row r="218" spans="1:20" s="115" customFormat="1" x14ac:dyDescent="0.2">
      <c r="A218" s="58" t="s">
        <v>1038</v>
      </c>
      <c r="B218" s="58" t="s">
        <v>1039</v>
      </c>
      <c r="C218" s="58" t="s">
        <v>1029</v>
      </c>
      <c r="D218" s="58" t="s">
        <v>1030</v>
      </c>
      <c r="E218" s="243">
        <v>1261</v>
      </c>
      <c r="F218" s="244">
        <f t="shared" si="21"/>
        <v>916</v>
      </c>
      <c r="G218" s="239"/>
      <c r="H218" s="245" t="str">
        <f t="shared" si="22"/>
        <v/>
      </c>
      <c r="I218" s="244">
        <v>526</v>
      </c>
      <c r="J218" s="239"/>
      <c r="K218" s="247">
        <v>390</v>
      </c>
      <c r="L218" s="239"/>
      <c r="M218" s="244">
        <v>240</v>
      </c>
      <c r="N218" s="239"/>
      <c r="O218" s="244">
        <v>105</v>
      </c>
      <c r="P218" s="239">
        <f t="shared" si="23"/>
        <v>8.326724821570182E-2</v>
      </c>
      <c r="Q218" s="189" t="s">
        <v>1040</v>
      </c>
      <c r="R218" s="158">
        <v>0</v>
      </c>
      <c r="S218" s="158">
        <v>1</v>
      </c>
      <c r="T218" s="158">
        <v>0</v>
      </c>
    </row>
    <row r="219" spans="1:20" s="115" customFormat="1" x14ac:dyDescent="0.2">
      <c r="A219" s="58" t="s">
        <v>1041</v>
      </c>
      <c r="B219" s="58" t="s">
        <v>1042</v>
      </c>
      <c r="C219" s="58" t="s">
        <v>1029</v>
      </c>
      <c r="D219" s="58" t="s">
        <v>1030</v>
      </c>
      <c r="E219" s="243">
        <v>908</v>
      </c>
      <c r="F219" s="244">
        <f t="shared" si="21"/>
        <v>528</v>
      </c>
      <c r="G219" s="239">
        <f t="shared" si="24"/>
        <v>0.58149779735682816</v>
      </c>
      <c r="H219" s="245" t="str">
        <f t="shared" si="22"/>
        <v>54.9% - 61.3%</v>
      </c>
      <c r="I219" s="244">
        <v>367</v>
      </c>
      <c r="J219" s="239">
        <f t="shared" si="25"/>
        <v>0.4041850220264317</v>
      </c>
      <c r="K219" s="247">
        <v>161</v>
      </c>
      <c r="L219" s="239">
        <f t="shared" si="26"/>
        <v>0.17731277533039647</v>
      </c>
      <c r="M219" s="244">
        <v>377</v>
      </c>
      <c r="N219" s="239">
        <f t="shared" si="27"/>
        <v>0.41519823788546256</v>
      </c>
      <c r="O219" s="244">
        <v>3</v>
      </c>
      <c r="P219" s="239">
        <f t="shared" si="23"/>
        <v>3.3039647577092512E-3</v>
      </c>
      <c r="Q219" s="189" t="s">
        <v>1043</v>
      </c>
      <c r="R219" s="158">
        <v>0</v>
      </c>
      <c r="S219" s="158">
        <v>0</v>
      </c>
      <c r="T219" s="158">
        <v>0</v>
      </c>
    </row>
    <row r="220" spans="1:20" s="115" customFormat="1" x14ac:dyDescent="0.2">
      <c r="A220" s="58" t="s">
        <v>1044</v>
      </c>
      <c r="B220" s="58" t="s">
        <v>1045</v>
      </c>
      <c r="C220" s="58" t="s">
        <v>1029</v>
      </c>
      <c r="D220" s="58" t="s">
        <v>1030</v>
      </c>
      <c r="E220" s="243">
        <v>552</v>
      </c>
      <c r="F220" s="244">
        <f t="shared" si="21"/>
        <v>374</v>
      </c>
      <c r="G220" s="239"/>
      <c r="H220" s="245" t="str">
        <f t="shared" si="22"/>
        <v/>
      </c>
      <c r="I220" s="244">
        <v>233</v>
      </c>
      <c r="J220" s="239"/>
      <c r="K220" s="247">
        <v>141</v>
      </c>
      <c r="L220" s="239"/>
      <c r="M220" s="244">
        <v>89</v>
      </c>
      <c r="N220" s="239"/>
      <c r="O220" s="244">
        <v>89</v>
      </c>
      <c r="P220" s="239">
        <f t="shared" si="23"/>
        <v>0.16123188405797101</v>
      </c>
      <c r="Q220" s="189" t="s">
        <v>1046</v>
      </c>
      <c r="R220" s="158">
        <v>1</v>
      </c>
      <c r="S220" s="158">
        <v>1</v>
      </c>
      <c r="T220" s="158">
        <v>0</v>
      </c>
    </row>
    <row r="221" spans="1:20" s="115" customFormat="1" x14ac:dyDescent="0.2">
      <c r="A221" s="58" t="s">
        <v>1047</v>
      </c>
      <c r="B221" s="58" t="s">
        <v>1048</v>
      </c>
      <c r="C221" s="58" t="s">
        <v>1029</v>
      </c>
      <c r="D221" s="58" t="s">
        <v>1030</v>
      </c>
      <c r="E221" s="243">
        <v>457</v>
      </c>
      <c r="F221" s="244">
        <f t="shared" si="21"/>
        <v>332</v>
      </c>
      <c r="G221" s="239"/>
      <c r="H221" s="245" t="str">
        <f t="shared" si="22"/>
        <v/>
      </c>
      <c r="I221" s="244">
        <v>222</v>
      </c>
      <c r="J221" s="239"/>
      <c r="K221" s="247">
        <v>110</v>
      </c>
      <c r="L221" s="239"/>
      <c r="M221" s="244">
        <v>74</v>
      </c>
      <c r="N221" s="239"/>
      <c r="O221" s="244">
        <v>51</v>
      </c>
      <c r="P221" s="239">
        <f t="shared" si="23"/>
        <v>0.11159737417943107</v>
      </c>
      <c r="Q221" s="189" t="s">
        <v>1049</v>
      </c>
      <c r="R221" s="158">
        <v>0</v>
      </c>
      <c r="S221" s="158">
        <v>1</v>
      </c>
      <c r="T221" s="158">
        <v>0</v>
      </c>
    </row>
    <row r="222" spans="1:20" s="115" customFormat="1" x14ac:dyDescent="0.2">
      <c r="A222" s="58" t="s">
        <v>1050</v>
      </c>
      <c r="B222" s="58" t="s">
        <v>1051</v>
      </c>
      <c r="C222" s="58" t="s">
        <v>1029</v>
      </c>
      <c r="D222" s="58" t="s">
        <v>1030</v>
      </c>
      <c r="E222" s="243">
        <v>1081</v>
      </c>
      <c r="F222" s="244">
        <f t="shared" si="21"/>
        <v>887</v>
      </c>
      <c r="G222" s="239">
        <f t="shared" si="24"/>
        <v>0.82053654024051803</v>
      </c>
      <c r="H222" s="245" t="str">
        <f t="shared" si="22"/>
        <v>79.7% - 84.2%</v>
      </c>
      <c r="I222" s="244">
        <v>546</v>
      </c>
      <c r="J222" s="239">
        <f t="shared" si="25"/>
        <v>0.50508788159111928</v>
      </c>
      <c r="K222" s="247">
        <v>341</v>
      </c>
      <c r="L222" s="239">
        <f t="shared" si="26"/>
        <v>0.31544865864939869</v>
      </c>
      <c r="M222" s="244">
        <v>172</v>
      </c>
      <c r="N222" s="239">
        <f t="shared" si="27"/>
        <v>0.15911193339500462</v>
      </c>
      <c r="O222" s="244">
        <v>22</v>
      </c>
      <c r="P222" s="239">
        <f t="shared" si="23"/>
        <v>2.0351526364477335E-2</v>
      </c>
      <c r="Q222" s="189" t="s">
        <v>1052</v>
      </c>
      <c r="R222" s="158">
        <v>0</v>
      </c>
      <c r="S222" s="158">
        <v>0</v>
      </c>
      <c r="T222" s="158">
        <v>0</v>
      </c>
    </row>
    <row r="223" spans="1:20" x14ac:dyDescent="0.2">
      <c r="A223" s="58" t="s">
        <v>1053</v>
      </c>
      <c r="B223" s="58" t="s">
        <v>1054</v>
      </c>
      <c r="C223" s="58" t="s">
        <v>1029</v>
      </c>
      <c r="D223" s="58" t="s">
        <v>1030</v>
      </c>
      <c r="E223" s="243">
        <v>1331</v>
      </c>
      <c r="F223" s="244">
        <f t="shared" si="21"/>
        <v>950</v>
      </c>
      <c r="G223" s="239">
        <f t="shared" si="24"/>
        <v>0.71374906085649892</v>
      </c>
      <c r="H223" s="245" t="str">
        <f t="shared" si="22"/>
        <v>68.9% - 73.7%</v>
      </c>
      <c r="I223" s="244">
        <v>514</v>
      </c>
      <c r="J223" s="239">
        <f t="shared" si="25"/>
        <v>0.38617580766341097</v>
      </c>
      <c r="K223" s="247">
        <v>436</v>
      </c>
      <c r="L223" s="239">
        <f t="shared" si="26"/>
        <v>0.32757325319308789</v>
      </c>
      <c r="M223" s="244">
        <v>377</v>
      </c>
      <c r="N223" s="239">
        <f t="shared" si="27"/>
        <v>0.2832456799398948</v>
      </c>
      <c r="O223" s="244">
        <v>4</v>
      </c>
      <c r="P223" s="239">
        <f t="shared" si="23"/>
        <v>3.0052592036063112E-3</v>
      </c>
      <c r="Q223" s="189" t="s">
        <v>1055</v>
      </c>
      <c r="R223" s="158">
        <v>0</v>
      </c>
      <c r="S223" s="158">
        <v>0</v>
      </c>
      <c r="T223" s="158">
        <v>0</v>
      </c>
    </row>
    <row r="224" spans="1:20" x14ac:dyDescent="0.2">
      <c r="A224" s="58" t="s">
        <v>1056</v>
      </c>
      <c r="B224" s="58" t="s">
        <v>1057</v>
      </c>
      <c r="C224" s="58" t="s">
        <v>1029</v>
      </c>
      <c r="D224" s="58" t="s">
        <v>1030</v>
      </c>
      <c r="E224" s="243">
        <v>1230</v>
      </c>
      <c r="F224" s="244">
        <f t="shared" si="21"/>
        <v>23</v>
      </c>
      <c r="G224" s="239"/>
      <c r="H224" s="245" t="str">
        <f t="shared" si="22"/>
        <v/>
      </c>
      <c r="I224" s="244">
        <v>10</v>
      </c>
      <c r="J224" s="239"/>
      <c r="K224" s="247">
        <v>13</v>
      </c>
      <c r="L224" s="239"/>
      <c r="M224" s="244">
        <v>13</v>
      </c>
      <c r="N224" s="239"/>
      <c r="O224" s="244">
        <v>1194</v>
      </c>
      <c r="P224" s="239">
        <f t="shared" si="23"/>
        <v>0.97073170731707314</v>
      </c>
      <c r="Q224" s="189" t="s">
        <v>1058</v>
      </c>
      <c r="R224" s="158">
        <v>0</v>
      </c>
      <c r="S224" s="158">
        <v>1</v>
      </c>
      <c r="T224" s="158">
        <v>0</v>
      </c>
    </row>
    <row r="225" spans="1:20" x14ac:dyDescent="0.2">
      <c r="A225" s="58" t="s">
        <v>1059</v>
      </c>
      <c r="B225" s="58" t="s">
        <v>1060</v>
      </c>
      <c r="C225" s="58" t="s">
        <v>1029</v>
      </c>
      <c r="D225" s="58" t="s">
        <v>1030</v>
      </c>
      <c r="E225" s="243">
        <v>871</v>
      </c>
      <c r="F225" s="244">
        <f t="shared" si="21"/>
        <v>585</v>
      </c>
      <c r="G225" s="239"/>
      <c r="H225" s="245" t="str">
        <f t="shared" si="22"/>
        <v/>
      </c>
      <c r="I225" s="244">
        <v>346</v>
      </c>
      <c r="J225" s="239"/>
      <c r="K225" s="247">
        <v>239</v>
      </c>
      <c r="L225" s="239"/>
      <c r="M225" s="244">
        <v>286</v>
      </c>
      <c r="N225" s="239"/>
      <c r="O225" s="244">
        <v>0</v>
      </c>
      <c r="P225" s="239"/>
      <c r="Q225" s="189" t="s">
        <v>1061</v>
      </c>
      <c r="R225" s="158">
        <v>1</v>
      </c>
      <c r="S225" s="158">
        <v>0</v>
      </c>
      <c r="T225" s="158">
        <v>0</v>
      </c>
    </row>
    <row r="226" spans="1:20" x14ac:dyDescent="0.2">
      <c r="A226" s="58" t="s">
        <v>1062</v>
      </c>
      <c r="B226" s="58" t="s">
        <v>1063</v>
      </c>
      <c r="C226" s="58" t="s">
        <v>1029</v>
      </c>
      <c r="D226" s="58" t="s">
        <v>1030</v>
      </c>
      <c r="E226" s="243">
        <v>1351</v>
      </c>
      <c r="F226" s="244">
        <f t="shared" si="21"/>
        <v>359</v>
      </c>
      <c r="G226" s="239"/>
      <c r="H226" s="245" t="str">
        <f t="shared" si="22"/>
        <v/>
      </c>
      <c r="I226" s="244">
        <v>218</v>
      </c>
      <c r="J226" s="239"/>
      <c r="K226" s="247">
        <v>141</v>
      </c>
      <c r="L226" s="239"/>
      <c r="M226" s="244">
        <v>177</v>
      </c>
      <c r="N226" s="239"/>
      <c r="O226" s="244">
        <v>815</v>
      </c>
      <c r="P226" s="239">
        <f t="shared" si="23"/>
        <v>0.60325684678016289</v>
      </c>
      <c r="Q226" s="189" t="s">
        <v>1064</v>
      </c>
      <c r="R226" s="158">
        <v>0</v>
      </c>
      <c r="S226" s="158">
        <v>1</v>
      </c>
      <c r="T226" s="158">
        <v>0</v>
      </c>
    </row>
    <row r="227" spans="1:20" x14ac:dyDescent="0.2">
      <c r="A227" s="58" t="s">
        <v>1065</v>
      </c>
      <c r="B227" s="58" t="s">
        <v>1066</v>
      </c>
      <c r="C227" s="58" t="s">
        <v>1029</v>
      </c>
      <c r="D227" s="58" t="s">
        <v>1030</v>
      </c>
      <c r="E227" s="243">
        <v>564</v>
      </c>
      <c r="F227" s="244">
        <f t="shared" si="21"/>
        <v>406</v>
      </c>
      <c r="G227" s="239"/>
      <c r="H227" s="245" t="str">
        <f t="shared" si="22"/>
        <v/>
      </c>
      <c r="I227" s="244">
        <v>269</v>
      </c>
      <c r="J227" s="239"/>
      <c r="K227" s="247">
        <v>137</v>
      </c>
      <c r="L227" s="239"/>
      <c r="M227" s="244">
        <v>119</v>
      </c>
      <c r="N227" s="239"/>
      <c r="O227" s="244">
        <v>39</v>
      </c>
      <c r="P227" s="239">
        <f t="shared" si="23"/>
        <v>6.9148936170212769E-2</v>
      </c>
      <c r="Q227" s="189" t="s">
        <v>1067</v>
      </c>
      <c r="R227" s="158">
        <v>0</v>
      </c>
      <c r="S227" s="158">
        <v>1</v>
      </c>
      <c r="T227" s="158">
        <v>0</v>
      </c>
    </row>
    <row r="228" spans="1:20" x14ac:dyDescent="0.2">
      <c r="A228" s="58" t="s">
        <v>1068</v>
      </c>
      <c r="B228" s="58" t="s">
        <v>1069</v>
      </c>
      <c r="C228" s="58" t="s">
        <v>1029</v>
      </c>
      <c r="D228" s="58" t="s">
        <v>1030</v>
      </c>
      <c r="E228" s="243">
        <v>624</v>
      </c>
      <c r="F228" s="244">
        <f t="shared" si="21"/>
        <v>455</v>
      </c>
      <c r="G228" s="239"/>
      <c r="H228" s="245" t="str">
        <f t="shared" si="22"/>
        <v/>
      </c>
      <c r="I228" s="244">
        <v>283</v>
      </c>
      <c r="J228" s="239"/>
      <c r="K228" s="247">
        <v>172</v>
      </c>
      <c r="L228" s="239"/>
      <c r="M228" s="244">
        <v>137</v>
      </c>
      <c r="N228" s="239"/>
      <c r="O228" s="244">
        <v>32</v>
      </c>
      <c r="P228" s="239">
        <f t="shared" si="23"/>
        <v>5.128205128205128E-2</v>
      </c>
      <c r="Q228" s="189" t="s">
        <v>1070</v>
      </c>
      <c r="R228" s="158">
        <v>1</v>
      </c>
      <c r="S228" s="158">
        <v>1</v>
      </c>
      <c r="T228" s="158">
        <v>0</v>
      </c>
    </row>
    <row r="229" spans="1:20" x14ac:dyDescent="0.2">
      <c r="A229" s="58" t="s">
        <v>1071</v>
      </c>
      <c r="B229" s="58" t="s">
        <v>1072</v>
      </c>
      <c r="C229" s="58" t="s">
        <v>1029</v>
      </c>
      <c r="D229" s="58" t="s">
        <v>1030</v>
      </c>
      <c r="E229" s="243">
        <v>739</v>
      </c>
      <c r="F229" s="244">
        <f t="shared" ref="F229:F246" si="28">I229+K229</f>
        <v>1</v>
      </c>
      <c r="G229" s="239"/>
      <c r="H229" s="245" t="str">
        <f t="shared" ref="H229:H246" si="29">IF(ISNUMBER(G229),TEXT(((2*F229)+(1.96^2)-(1.96*((1.96^2)+(4*F229*(100%-G229)))^0.5))/(2*(E229+(1.96^2))),"0.0%")&amp;" - "&amp;TEXT(((2*F229)+(1.96^2)+(1.96*((1.96^2)+(4*F229*(100%-G229)))^0.5))/(2*(E229+(1.96^2))),"0.0%"),"")</f>
        <v/>
      </c>
      <c r="I229" s="244">
        <v>1</v>
      </c>
      <c r="J229" s="239"/>
      <c r="K229" s="247">
        <v>0</v>
      </c>
      <c r="L229" s="239"/>
      <c r="M229" s="244">
        <v>0</v>
      </c>
      <c r="N229" s="239"/>
      <c r="O229" s="244">
        <v>738</v>
      </c>
      <c r="P229" s="239">
        <f t="shared" ref="P229:P246" si="30">O229/E229</f>
        <v>0.99864682002706362</v>
      </c>
      <c r="Q229" s="189" t="s">
        <v>1073</v>
      </c>
      <c r="R229" s="158">
        <v>1</v>
      </c>
      <c r="S229" s="158">
        <v>1</v>
      </c>
      <c r="T229" s="158">
        <v>0</v>
      </c>
    </row>
    <row r="230" spans="1:20" x14ac:dyDescent="0.2">
      <c r="A230" s="58" t="s">
        <v>1074</v>
      </c>
      <c r="B230" s="58" t="s">
        <v>1075</v>
      </c>
      <c r="C230" s="58" t="s">
        <v>1029</v>
      </c>
      <c r="D230" s="58" t="s">
        <v>1030</v>
      </c>
      <c r="E230" s="243">
        <v>1068</v>
      </c>
      <c r="F230" s="244">
        <f t="shared" si="28"/>
        <v>386</v>
      </c>
      <c r="G230" s="239"/>
      <c r="H230" s="245" t="str">
        <f t="shared" si="29"/>
        <v/>
      </c>
      <c r="I230" s="244">
        <v>207</v>
      </c>
      <c r="J230" s="239"/>
      <c r="K230" s="247">
        <v>179</v>
      </c>
      <c r="L230" s="239"/>
      <c r="M230" s="244">
        <v>454</v>
      </c>
      <c r="N230" s="239"/>
      <c r="O230" s="244">
        <v>228</v>
      </c>
      <c r="P230" s="239">
        <f t="shared" si="30"/>
        <v>0.21348314606741572</v>
      </c>
      <c r="Q230" s="189" t="s">
        <v>1076</v>
      </c>
      <c r="R230" s="158">
        <v>1</v>
      </c>
      <c r="S230" s="158">
        <v>1</v>
      </c>
      <c r="T230" s="158">
        <v>0</v>
      </c>
    </row>
    <row r="231" spans="1:20" x14ac:dyDescent="0.2">
      <c r="A231" s="58" t="s">
        <v>1077</v>
      </c>
      <c r="B231" s="58" t="s">
        <v>1078</v>
      </c>
      <c r="C231" s="58" t="s">
        <v>1029</v>
      </c>
      <c r="D231" s="58" t="s">
        <v>1030</v>
      </c>
      <c r="E231" s="243">
        <v>918</v>
      </c>
      <c r="F231" s="244">
        <f t="shared" si="28"/>
        <v>589</v>
      </c>
      <c r="G231" s="239"/>
      <c r="H231" s="245" t="str">
        <f t="shared" si="29"/>
        <v/>
      </c>
      <c r="I231" s="244">
        <v>359</v>
      </c>
      <c r="J231" s="239"/>
      <c r="K231" s="247">
        <v>230</v>
      </c>
      <c r="L231" s="239"/>
      <c r="M231" s="244">
        <v>319</v>
      </c>
      <c r="N231" s="239"/>
      <c r="O231" s="244">
        <v>10</v>
      </c>
      <c r="P231" s="239"/>
      <c r="Q231" s="189" t="s">
        <v>1079</v>
      </c>
      <c r="R231" s="158">
        <v>1</v>
      </c>
      <c r="S231" s="158">
        <v>0</v>
      </c>
      <c r="T231" s="158">
        <v>0</v>
      </c>
    </row>
    <row r="232" spans="1:20" x14ac:dyDescent="0.2">
      <c r="A232" s="58" t="s">
        <v>1080</v>
      </c>
      <c r="B232" s="58" t="s">
        <v>1081</v>
      </c>
      <c r="C232" s="58" t="s">
        <v>1029</v>
      </c>
      <c r="D232" s="58" t="s">
        <v>1030</v>
      </c>
      <c r="E232" s="243">
        <v>956</v>
      </c>
      <c r="F232" s="244">
        <f t="shared" si="28"/>
        <v>337</v>
      </c>
      <c r="G232" s="239"/>
      <c r="H232" s="245" t="str">
        <f t="shared" si="29"/>
        <v/>
      </c>
      <c r="I232" s="244">
        <v>218</v>
      </c>
      <c r="J232" s="239"/>
      <c r="K232" s="247">
        <v>119</v>
      </c>
      <c r="L232" s="239"/>
      <c r="M232" s="244">
        <v>125</v>
      </c>
      <c r="N232" s="239"/>
      <c r="O232" s="244">
        <v>494</v>
      </c>
      <c r="P232" s="239">
        <f t="shared" si="30"/>
        <v>0.51673640167364021</v>
      </c>
      <c r="Q232" s="189" t="s">
        <v>1082</v>
      </c>
      <c r="R232" s="158">
        <v>0</v>
      </c>
      <c r="S232" s="158">
        <v>1</v>
      </c>
      <c r="T232" s="158">
        <v>0</v>
      </c>
    </row>
    <row r="233" spans="1:20" x14ac:dyDescent="0.2">
      <c r="A233" s="58" t="s">
        <v>1083</v>
      </c>
      <c r="B233" s="58" t="s">
        <v>1084</v>
      </c>
      <c r="C233" s="58" t="s">
        <v>1029</v>
      </c>
      <c r="D233" s="58" t="s">
        <v>1030</v>
      </c>
      <c r="E233" s="243">
        <v>655</v>
      </c>
      <c r="F233" s="244">
        <f t="shared" si="28"/>
        <v>462</v>
      </c>
      <c r="G233" s="239"/>
      <c r="H233" s="245" t="str">
        <f t="shared" si="29"/>
        <v/>
      </c>
      <c r="I233" s="244">
        <v>330</v>
      </c>
      <c r="J233" s="239"/>
      <c r="K233" s="247">
        <v>132</v>
      </c>
      <c r="L233" s="239"/>
      <c r="M233" s="244">
        <v>160</v>
      </c>
      <c r="N233" s="239"/>
      <c r="O233" s="244">
        <v>33</v>
      </c>
      <c r="P233" s="239">
        <f t="shared" si="30"/>
        <v>5.0381679389312976E-2</v>
      </c>
      <c r="Q233" s="189" t="s">
        <v>1085</v>
      </c>
      <c r="R233" s="158">
        <v>0</v>
      </c>
      <c r="S233" s="158">
        <v>1</v>
      </c>
      <c r="T233" s="158">
        <v>0</v>
      </c>
    </row>
    <row r="234" spans="1:20" x14ac:dyDescent="0.2">
      <c r="A234" s="58" t="s">
        <v>1086</v>
      </c>
      <c r="B234" s="58" t="s">
        <v>1087</v>
      </c>
      <c r="C234" s="58" t="s">
        <v>1029</v>
      </c>
      <c r="D234" s="58" t="s">
        <v>1030</v>
      </c>
      <c r="E234" s="243">
        <v>642</v>
      </c>
      <c r="F234" s="244">
        <f t="shared" si="28"/>
        <v>459</v>
      </c>
      <c r="G234" s="239">
        <f t="shared" ref="G234:G242" si="31">J234+L234</f>
        <v>0.7149532710280373</v>
      </c>
      <c r="H234" s="245" t="str">
        <f t="shared" si="29"/>
        <v>67.9% - 74.9%</v>
      </c>
      <c r="I234" s="244">
        <v>328</v>
      </c>
      <c r="J234" s="239">
        <f t="shared" ref="J234:J242" si="32">I234/E234</f>
        <v>0.5109034267912772</v>
      </c>
      <c r="K234" s="247">
        <v>131</v>
      </c>
      <c r="L234" s="239">
        <f t="shared" ref="L234:L242" si="33">K234/E234</f>
        <v>0.20404984423676012</v>
      </c>
      <c r="M234" s="244">
        <v>155</v>
      </c>
      <c r="N234" s="239">
        <f t="shared" ref="N234:N242" si="34">M234/E234</f>
        <v>0.24143302180685358</v>
      </c>
      <c r="O234" s="244">
        <v>28</v>
      </c>
      <c r="P234" s="239">
        <f t="shared" si="30"/>
        <v>4.3613707165109032E-2</v>
      </c>
      <c r="Q234" s="189" t="s">
        <v>1088</v>
      </c>
      <c r="R234" s="158">
        <v>0</v>
      </c>
      <c r="S234" s="158">
        <v>0</v>
      </c>
      <c r="T234" s="158">
        <v>0</v>
      </c>
    </row>
    <row r="235" spans="1:20" x14ac:dyDescent="0.2">
      <c r="A235" s="58" t="s">
        <v>1089</v>
      </c>
      <c r="B235" s="58" t="s">
        <v>1090</v>
      </c>
      <c r="C235" s="58" t="s">
        <v>1029</v>
      </c>
      <c r="D235" s="58" t="s">
        <v>1030</v>
      </c>
      <c r="E235" s="243">
        <v>1222</v>
      </c>
      <c r="F235" s="244">
        <f t="shared" si="28"/>
        <v>946</v>
      </c>
      <c r="G235" s="239"/>
      <c r="H235" s="245" t="str">
        <f t="shared" si="29"/>
        <v/>
      </c>
      <c r="I235" s="244">
        <v>620</v>
      </c>
      <c r="J235" s="239"/>
      <c r="K235" s="247">
        <v>326</v>
      </c>
      <c r="L235" s="239"/>
      <c r="M235" s="244">
        <v>167</v>
      </c>
      <c r="N235" s="239"/>
      <c r="O235" s="244">
        <v>109</v>
      </c>
      <c r="P235" s="239">
        <f t="shared" si="30"/>
        <v>8.9198036006546647E-2</v>
      </c>
      <c r="Q235" s="189" t="s">
        <v>1091</v>
      </c>
      <c r="R235" s="158">
        <v>0</v>
      </c>
      <c r="S235" s="158">
        <v>1</v>
      </c>
      <c r="T235" s="158">
        <v>0</v>
      </c>
    </row>
    <row r="236" spans="1:20" x14ac:dyDescent="0.2">
      <c r="A236" s="58" t="s">
        <v>1092</v>
      </c>
      <c r="B236" s="58" t="s">
        <v>1093</v>
      </c>
      <c r="C236" s="58" t="s">
        <v>1029</v>
      </c>
      <c r="D236" s="58" t="s">
        <v>1030</v>
      </c>
      <c r="E236" s="243">
        <v>1073</v>
      </c>
      <c r="F236" s="244">
        <f t="shared" si="28"/>
        <v>803</v>
      </c>
      <c r="G236" s="239">
        <f t="shared" si="31"/>
        <v>0.74836905871388626</v>
      </c>
      <c r="H236" s="245" t="str">
        <f t="shared" si="29"/>
        <v>72.2% - 77.3%</v>
      </c>
      <c r="I236" s="244">
        <v>498</v>
      </c>
      <c r="J236" s="239">
        <f t="shared" si="32"/>
        <v>0.46411929170549859</v>
      </c>
      <c r="K236" s="247">
        <v>305</v>
      </c>
      <c r="L236" s="239">
        <f t="shared" si="33"/>
        <v>0.28424976700838772</v>
      </c>
      <c r="M236" s="244">
        <v>233</v>
      </c>
      <c r="N236" s="239">
        <f t="shared" si="34"/>
        <v>0.21714818266542404</v>
      </c>
      <c r="O236" s="244">
        <v>37</v>
      </c>
      <c r="P236" s="239">
        <f t="shared" si="30"/>
        <v>3.4482758620689655E-2</v>
      </c>
      <c r="Q236" s="189" t="s">
        <v>1094</v>
      </c>
      <c r="R236" s="158">
        <v>0</v>
      </c>
      <c r="S236" s="158">
        <v>0</v>
      </c>
      <c r="T236" s="158">
        <v>0</v>
      </c>
    </row>
    <row r="237" spans="1:20" x14ac:dyDescent="0.2">
      <c r="A237" s="58" t="s">
        <v>1095</v>
      </c>
      <c r="B237" s="58" t="s">
        <v>1096</v>
      </c>
      <c r="C237" s="58" t="s">
        <v>1029</v>
      </c>
      <c r="D237" s="58" t="s">
        <v>1030</v>
      </c>
      <c r="E237" s="243">
        <v>715</v>
      </c>
      <c r="F237" s="244">
        <f t="shared" si="28"/>
        <v>492</v>
      </c>
      <c r="G237" s="239"/>
      <c r="H237" s="245" t="str">
        <f t="shared" si="29"/>
        <v/>
      </c>
      <c r="I237" s="244">
        <v>330</v>
      </c>
      <c r="J237" s="239"/>
      <c r="K237" s="247">
        <v>162</v>
      </c>
      <c r="L237" s="239"/>
      <c r="M237" s="244">
        <v>203</v>
      </c>
      <c r="N237" s="239"/>
      <c r="O237" s="244">
        <v>20</v>
      </c>
      <c r="P237" s="239"/>
      <c r="Q237" s="189" t="s">
        <v>1097</v>
      </c>
      <c r="R237" s="158">
        <v>1</v>
      </c>
      <c r="S237" s="158">
        <v>0</v>
      </c>
      <c r="T237" s="158">
        <v>0</v>
      </c>
    </row>
    <row r="238" spans="1:20" x14ac:dyDescent="0.2">
      <c r="A238" s="58" t="s">
        <v>1098</v>
      </c>
      <c r="B238" s="58" t="s">
        <v>1099</v>
      </c>
      <c r="C238" s="58" t="s">
        <v>1029</v>
      </c>
      <c r="D238" s="58" t="s">
        <v>1030</v>
      </c>
      <c r="E238" s="243">
        <v>1484</v>
      </c>
      <c r="F238" s="244">
        <f t="shared" si="28"/>
        <v>489</v>
      </c>
      <c r="G238" s="239"/>
      <c r="H238" s="245" t="str">
        <f t="shared" si="29"/>
        <v/>
      </c>
      <c r="I238" s="244">
        <v>209</v>
      </c>
      <c r="J238" s="239"/>
      <c r="K238" s="247">
        <v>280</v>
      </c>
      <c r="L238" s="239"/>
      <c r="M238" s="244">
        <v>222</v>
      </c>
      <c r="N238" s="239"/>
      <c r="O238" s="244">
        <v>773</v>
      </c>
      <c r="P238" s="239">
        <f t="shared" si="30"/>
        <v>0.52088948787061995</v>
      </c>
      <c r="Q238" s="189" t="s">
        <v>1100</v>
      </c>
      <c r="R238" s="158">
        <v>0</v>
      </c>
      <c r="S238" s="158">
        <v>1</v>
      </c>
      <c r="T238" s="158">
        <v>0</v>
      </c>
    </row>
    <row r="239" spans="1:20" x14ac:dyDescent="0.2">
      <c r="A239" s="58" t="s">
        <v>1101</v>
      </c>
      <c r="B239" s="58" t="s">
        <v>1102</v>
      </c>
      <c r="C239" s="58" t="s">
        <v>1029</v>
      </c>
      <c r="D239" s="58" t="s">
        <v>1030</v>
      </c>
      <c r="E239" s="243">
        <v>1165</v>
      </c>
      <c r="F239" s="244">
        <f t="shared" si="28"/>
        <v>750</v>
      </c>
      <c r="G239" s="239"/>
      <c r="H239" s="245" t="str">
        <f t="shared" si="29"/>
        <v/>
      </c>
      <c r="I239" s="244">
        <v>365</v>
      </c>
      <c r="J239" s="239"/>
      <c r="K239" s="247">
        <v>385</v>
      </c>
      <c r="L239" s="239"/>
      <c r="M239" s="244">
        <v>304</v>
      </c>
      <c r="N239" s="239"/>
      <c r="O239" s="244">
        <v>111</v>
      </c>
      <c r="P239" s="239">
        <f t="shared" si="30"/>
        <v>9.5278969957081544E-2</v>
      </c>
      <c r="Q239" s="189" t="s">
        <v>1103</v>
      </c>
      <c r="R239" s="158">
        <v>0</v>
      </c>
      <c r="S239" s="158">
        <v>1</v>
      </c>
      <c r="T239" s="158">
        <v>0</v>
      </c>
    </row>
    <row r="240" spans="1:20" x14ac:dyDescent="0.2">
      <c r="A240" s="58" t="s">
        <v>1104</v>
      </c>
      <c r="B240" s="58" t="s">
        <v>1105</v>
      </c>
      <c r="C240" s="58" t="s">
        <v>1029</v>
      </c>
      <c r="D240" s="58" t="s">
        <v>1030</v>
      </c>
      <c r="E240" s="243">
        <v>647</v>
      </c>
      <c r="F240" s="244">
        <f t="shared" si="28"/>
        <v>105</v>
      </c>
      <c r="G240" s="239"/>
      <c r="H240" s="245" t="str">
        <f t="shared" si="29"/>
        <v/>
      </c>
      <c r="I240" s="244">
        <v>82</v>
      </c>
      <c r="J240" s="239"/>
      <c r="K240" s="247">
        <v>23</v>
      </c>
      <c r="L240" s="239"/>
      <c r="M240" s="244">
        <v>25</v>
      </c>
      <c r="N240" s="239"/>
      <c r="O240" s="244">
        <v>517</v>
      </c>
      <c r="P240" s="239">
        <f t="shared" si="30"/>
        <v>0.79907264296754255</v>
      </c>
      <c r="Q240" s="189" t="s">
        <v>1106</v>
      </c>
      <c r="R240" s="158">
        <v>0</v>
      </c>
      <c r="S240" s="158">
        <v>1</v>
      </c>
      <c r="T240" s="158">
        <v>0</v>
      </c>
    </row>
    <row r="241" spans="1:20" x14ac:dyDescent="0.2">
      <c r="A241" s="58" t="s">
        <v>1107</v>
      </c>
      <c r="B241" s="58" t="s">
        <v>1108</v>
      </c>
      <c r="C241" s="58" t="s">
        <v>1029</v>
      </c>
      <c r="D241" s="58" t="s">
        <v>1030</v>
      </c>
      <c r="E241" s="243">
        <v>1105</v>
      </c>
      <c r="F241" s="244">
        <f t="shared" si="28"/>
        <v>874</v>
      </c>
      <c r="G241" s="239"/>
      <c r="H241" s="245" t="str">
        <f t="shared" si="29"/>
        <v/>
      </c>
      <c r="I241" s="244">
        <v>495</v>
      </c>
      <c r="J241" s="239"/>
      <c r="K241" s="247">
        <v>379</v>
      </c>
      <c r="L241" s="239"/>
      <c r="M241" s="244">
        <v>156</v>
      </c>
      <c r="N241" s="239"/>
      <c r="O241" s="244">
        <v>75</v>
      </c>
      <c r="P241" s="239">
        <f t="shared" si="30"/>
        <v>6.7873303167420809E-2</v>
      </c>
      <c r="Q241" s="189" t="s">
        <v>1109</v>
      </c>
      <c r="R241" s="158">
        <v>0</v>
      </c>
      <c r="S241" s="158">
        <v>1</v>
      </c>
      <c r="T241" s="158">
        <v>0</v>
      </c>
    </row>
    <row r="242" spans="1:20" x14ac:dyDescent="0.2">
      <c r="A242" s="58" t="s">
        <v>1110</v>
      </c>
      <c r="B242" s="58" t="s">
        <v>1111</v>
      </c>
      <c r="C242" s="58" t="s">
        <v>1029</v>
      </c>
      <c r="D242" s="58" t="s">
        <v>1030</v>
      </c>
      <c r="E242" s="243">
        <v>614</v>
      </c>
      <c r="F242" s="244">
        <f t="shared" si="28"/>
        <v>334</v>
      </c>
      <c r="G242" s="239">
        <f t="shared" si="31"/>
        <v>0.5439739413680782</v>
      </c>
      <c r="H242" s="245" t="str">
        <f t="shared" si="29"/>
        <v>50.4% - 58.3%</v>
      </c>
      <c r="I242" s="244">
        <v>204</v>
      </c>
      <c r="J242" s="239">
        <f t="shared" si="32"/>
        <v>0.33224755700325731</v>
      </c>
      <c r="K242" s="247">
        <v>130</v>
      </c>
      <c r="L242" s="239">
        <f t="shared" si="33"/>
        <v>0.21172638436482086</v>
      </c>
      <c r="M242" s="244">
        <v>262</v>
      </c>
      <c r="N242" s="239">
        <f t="shared" si="34"/>
        <v>0.42671009771986973</v>
      </c>
      <c r="O242" s="244">
        <v>18</v>
      </c>
      <c r="P242" s="239">
        <f t="shared" si="30"/>
        <v>2.9315960912052116E-2</v>
      </c>
      <c r="Q242" s="189" t="s">
        <v>1112</v>
      </c>
      <c r="R242" s="158">
        <v>0</v>
      </c>
      <c r="S242" s="158">
        <v>0</v>
      </c>
      <c r="T242" s="158">
        <v>0</v>
      </c>
    </row>
    <row r="243" spans="1:20" x14ac:dyDescent="0.2">
      <c r="A243" s="58" t="s">
        <v>1113</v>
      </c>
      <c r="B243" s="58" t="s">
        <v>1114</v>
      </c>
      <c r="C243" s="58" t="s">
        <v>1029</v>
      </c>
      <c r="D243" s="58" t="s">
        <v>1030</v>
      </c>
      <c r="E243" s="243">
        <v>1120</v>
      </c>
      <c r="F243" s="244">
        <f t="shared" si="28"/>
        <v>739</v>
      </c>
      <c r="G243" s="239"/>
      <c r="H243" s="245" t="str">
        <f t="shared" si="29"/>
        <v/>
      </c>
      <c r="I243" s="244">
        <v>384</v>
      </c>
      <c r="J243" s="239"/>
      <c r="K243" s="247">
        <v>355</v>
      </c>
      <c r="L243" s="239"/>
      <c r="M243" s="244">
        <v>314</v>
      </c>
      <c r="N243" s="239"/>
      <c r="O243" s="244">
        <v>67</v>
      </c>
      <c r="P243" s="239">
        <f t="shared" si="30"/>
        <v>5.9821428571428574E-2</v>
      </c>
      <c r="Q243" s="189" t="s">
        <v>1115</v>
      </c>
      <c r="R243" s="158">
        <v>0</v>
      </c>
      <c r="S243" s="158">
        <v>1</v>
      </c>
      <c r="T243" s="158">
        <v>0</v>
      </c>
    </row>
    <row r="244" spans="1:20" x14ac:dyDescent="0.2">
      <c r="A244" s="58" t="s">
        <v>1116</v>
      </c>
      <c r="B244" s="58" t="s">
        <v>1117</v>
      </c>
      <c r="C244" s="58" t="s">
        <v>1029</v>
      </c>
      <c r="D244" s="205" t="s">
        <v>1030</v>
      </c>
      <c r="E244" s="243">
        <v>1018</v>
      </c>
      <c r="F244" s="244">
        <f t="shared" si="28"/>
        <v>538</v>
      </c>
      <c r="G244" s="239"/>
      <c r="H244" s="245" t="str">
        <f t="shared" si="29"/>
        <v/>
      </c>
      <c r="I244" s="244">
        <v>289</v>
      </c>
      <c r="J244" s="239"/>
      <c r="K244" s="247">
        <v>249</v>
      </c>
      <c r="L244" s="239"/>
      <c r="M244" s="244">
        <v>202</v>
      </c>
      <c r="N244" s="239"/>
      <c r="O244" s="244">
        <v>278</v>
      </c>
      <c r="P244" s="239">
        <f t="shared" si="30"/>
        <v>0.2730844793713163</v>
      </c>
      <c r="Q244" s="189" t="s">
        <v>1118</v>
      </c>
      <c r="R244" s="158">
        <v>0</v>
      </c>
      <c r="S244" s="158">
        <v>1</v>
      </c>
      <c r="T244" s="158">
        <v>0</v>
      </c>
    </row>
    <row r="245" spans="1:20" x14ac:dyDescent="0.2">
      <c r="A245" s="58" t="s">
        <v>1119</v>
      </c>
      <c r="B245" s="58" t="s">
        <v>1120</v>
      </c>
      <c r="C245" s="58" t="s">
        <v>1029</v>
      </c>
      <c r="D245" s="205" t="s">
        <v>1030</v>
      </c>
      <c r="E245" s="243">
        <v>1351</v>
      </c>
      <c r="F245" s="244">
        <f t="shared" si="28"/>
        <v>615</v>
      </c>
      <c r="G245" s="239"/>
      <c r="H245" s="245" t="str">
        <f t="shared" si="29"/>
        <v/>
      </c>
      <c r="I245" s="244">
        <v>414</v>
      </c>
      <c r="J245" s="239"/>
      <c r="K245" s="247">
        <v>201</v>
      </c>
      <c r="L245" s="239"/>
      <c r="M245" s="244">
        <v>160</v>
      </c>
      <c r="N245" s="239"/>
      <c r="O245" s="244">
        <v>576</v>
      </c>
      <c r="P245" s="239">
        <f t="shared" si="30"/>
        <v>0.42635085122131755</v>
      </c>
      <c r="Q245" s="189" t="s">
        <v>1121</v>
      </c>
      <c r="R245" s="158">
        <v>0</v>
      </c>
      <c r="S245" s="158">
        <v>1</v>
      </c>
      <c r="T245" s="158">
        <v>0</v>
      </c>
    </row>
    <row r="246" spans="1:20" x14ac:dyDescent="0.2">
      <c r="A246" s="58" t="s">
        <v>1122</v>
      </c>
      <c r="B246" s="58" t="s">
        <v>1123</v>
      </c>
      <c r="C246" s="58" t="s">
        <v>1029</v>
      </c>
      <c r="D246" s="205" t="s">
        <v>1030</v>
      </c>
      <c r="E246" s="243">
        <v>645</v>
      </c>
      <c r="F246" s="244">
        <f t="shared" si="28"/>
        <v>451</v>
      </c>
      <c r="G246" s="239"/>
      <c r="H246" s="245" t="str">
        <f t="shared" si="29"/>
        <v/>
      </c>
      <c r="I246" s="244">
        <v>315</v>
      </c>
      <c r="J246" s="239"/>
      <c r="K246" s="247">
        <v>136</v>
      </c>
      <c r="L246" s="239"/>
      <c r="M246" s="244">
        <v>99</v>
      </c>
      <c r="N246" s="239"/>
      <c r="O246" s="244">
        <v>95</v>
      </c>
      <c r="P246" s="239">
        <f t="shared" si="30"/>
        <v>0.14728682170542637</v>
      </c>
      <c r="Q246" s="189" t="s">
        <v>1124</v>
      </c>
      <c r="R246" s="158">
        <v>0</v>
      </c>
      <c r="S246" s="158">
        <v>1</v>
      </c>
      <c r="T246" s="158">
        <v>0</v>
      </c>
    </row>
    <row r="247" spans="1:20" x14ac:dyDescent="0.2">
      <c r="A247" s="58"/>
      <c r="B247" s="58"/>
      <c r="C247" s="58"/>
      <c r="D247" s="205"/>
      <c r="E247" s="244"/>
      <c r="F247" s="244"/>
      <c r="G247" s="239"/>
      <c r="H247" s="245"/>
      <c r="I247" s="244"/>
      <c r="J247" s="239"/>
      <c r="K247" s="247"/>
      <c r="L247" s="239"/>
      <c r="M247" s="244"/>
      <c r="N247" s="239"/>
      <c r="O247" s="244"/>
      <c r="P247" s="239"/>
      <c r="Q247" s="189"/>
      <c r="R247" s="158"/>
      <c r="S247" s="158"/>
      <c r="T247" s="158"/>
    </row>
    <row r="248" spans="1:20" x14ac:dyDescent="0.2">
      <c r="A248" s="58" t="s">
        <v>1396</v>
      </c>
      <c r="B248" s="58" t="s">
        <v>1397</v>
      </c>
      <c r="C248" s="58" t="s">
        <v>1396</v>
      </c>
      <c r="D248" s="205" t="s">
        <v>1398</v>
      </c>
      <c r="E248" s="244">
        <v>144</v>
      </c>
      <c r="F248" s="244">
        <f>I248+K248</f>
        <v>58</v>
      </c>
      <c r="G248" s="239"/>
      <c r="H248" s="245" t="str">
        <f>IF(ISNUMBER(G248),TEXT(((2*F248)+(1.96^2)-(1.96*((1.96^2)+(4*F248*(100%-G248)))^0.5))/(2*(E248+(1.96^2))),"0.0%")&amp;" - "&amp;TEXT(((2*F248)+(1.96^2)+(1.96*((1.96^2)+(4*F248*(100%-G248)))^0.5))/(2*(E248+(1.96^2))),"0.0%"),"")</f>
        <v/>
      </c>
      <c r="I248" s="244">
        <v>42</v>
      </c>
      <c r="J248" s="248"/>
      <c r="K248" s="247">
        <v>16</v>
      </c>
      <c r="L248" s="239"/>
      <c r="M248" s="244">
        <v>63</v>
      </c>
      <c r="N248" s="239"/>
      <c r="O248" s="244">
        <v>23</v>
      </c>
      <c r="P248" s="239">
        <f>O248/E248</f>
        <v>0.15972222222222221</v>
      </c>
      <c r="Q248" s="189"/>
      <c r="R248" s="158"/>
      <c r="S248" s="158"/>
      <c r="T248" s="158"/>
    </row>
    <row r="249" spans="1:20" x14ac:dyDescent="0.2">
      <c r="A249" s="58" t="s">
        <v>1399</v>
      </c>
      <c r="B249" s="58" t="s">
        <v>1400</v>
      </c>
      <c r="C249" s="58" t="s">
        <v>464</v>
      </c>
      <c r="D249" s="205" t="s">
        <v>1401</v>
      </c>
      <c r="E249" s="244">
        <v>0</v>
      </c>
      <c r="F249" s="244">
        <f t="shared" ref="F249:F262" si="35">I249+K249</f>
        <v>0</v>
      </c>
      <c r="G249" s="239"/>
      <c r="H249" s="245" t="str">
        <f t="shared" ref="H249:H262" si="36">IF(ISNUMBER(G249),TEXT(((2*F249)+(1.96^2)-(1.96*((1.96^2)+(4*F249*(100%-G249)))^0.5))/(2*(E249+(1.96^2))),"0.0%")&amp;" - "&amp;TEXT(((2*F249)+(1.96^2)+(1.96*((1.96^2)+(4*F249*(100%-G249)))^0.5))/(2*(E249+(1.96^2))),"0.0%"),"")</f>
        <v/>
      </c>
      <c r="I249" s="244">
        <v>0</v>
      </c>
      <c r="J249" s="248"/>
      <c r="K249" s="247">
        <v>0</v>
      </c>
      <c r="L249" s="239"/>
      <c r="M249" s="244">
        <v>0</v>
      </c>
      <c r="N249" s="239"/>
      <c r="O249" s="244">
        <v>0</v>
      </c>
      <c r="P249" s="239"/>
      <c r="Q249" s="189"/>
      <c r="R249" s="158"/>
      <c r="S249" s="158"/>
      <c r="T249" s="158"/>
    </row>
    <row r="250" spans="1:20" x14ac:dyDescent="0.2">
      <c r="A250" s="58" t="s">
        <v>1402</v>
      </c>
      <c r="B250" s="58" t="s">
        <v>1403</v>
      </c>
      <c r="C250" s="58" t="s">
        <v>519</v>
      </c>
      <c r="D250" s="205" t="s">
        <v>322</v>
      </c>
      <c r="E250" s="244">
        <v>0</v>
      </c>
      <c r="F250" s="244">
        <f t="shared" si="35"/>
        <v>0</v>
      </c>
      <c r="G250" s="239"/>
      <c r="H250" s="245" t="str">
        <f t="shared" si="36"/>
        <v/>
      </c>
      <c r="I250" s="244">
        <v>0</v>
      </c>
      <c r="J250" s="248"/>
      <c r="K250" s="247">
        <v>0</v>
      </c>
      <c r="L250" s="239"/>
      <c r="M250" s="244">
        <v>0</v>
      </c>
      <c r="N250" s="239"/>
      <c r="O250" s="244">
        <v>0</v>
      </c>
      <c r="P250" s="239"/>
      <c r="Q250" s="189"/>
      <c r="R250" s="158"/>
      <c r="S250" s="158"/>
      <c r="T250" s="158"/>
    </row>
    <row r="251" spans="1:20" x14ac:dyDescent="0.2">
      <c r="A251" s="58" t="s">
        <v>1404</v>
      </c>
      <c r="B251" s="58" t="s">
        <v>1405</v>
      </c>
      <c r="C251" s="58" t="s">
        <v>565</v>
      </c>
      <c r="D251" s="205" t="s">
        <v>1406</v>
      </c>
      <c r="E251" s="244">
        <v>0</v>
      </c>
      <c r="F251" s="244">
        <f t="shared" si="35"/>
        <v>0</v>
      </c>
      <c r="G251" s="239"/>
      <c r="H251" s="245" t="str">
        <f t="shared" si="36"/>
        <v/>
      </c>
      <c r="I251" s="244">
        <v>0</v>
      </c>
      <c r="J251" s="248"/>
      <c r="K251" s="247">
        <v>0</v>
      </c>
      <c r="L251" s="239"/>
      <c r="M251" s="244">
        <v>0</v>
      </c>
      <c r="N251" s="239"/>
      <c r="O251" s="244">
        <v>0</v>
      </c>
      <c r="P251" s="239"/>
      <c r="Q251" s="189"/>
      <c r="R251" s="158"/>
      <c r="S251" s="158"/>
      <c r="T251" s="158"/>
    </row>
    <row r="252" spans="1:20" x14ac:dyDescent="0.2">
      <c r="A252" s="58" t="s">
        <v>1407</v>
      </c>
      <c r="B252" s="58" t="s">
        <v>1408</v>
      </c>
      <c r="C252" s="58" t="s">
        <v>634</v>
      </c>
      <c r="D252" s="205" t="s">
        <v>1409</v>
      </c>
      <c r="E252" s="244">
        <v>0</v>
      </c>
      <c r="F252" s="244">
        <f t="shared" si="35"/>
        <v>0</v>
      </c>
      <c r="G252" s="239"/>
      <c r="H252" s="245" t="str">
        <f t="shared" si="36"/>
        <v/>
      </c>
      <c r="I252" s="244">
        <v>0</v>
      </c>
      <c r="J252" s="248"/>
      <c r="K252" s="247">
        <v>0</v>
      </c>
      <c r="L252" s="239"/>
      <c r="M252" s="244">
        <v>0</v>
      </c>
      <c r="N252" s="239"/>
      <c r="O252" s="244">
        <v>0</v>
      </c>
      <c r="P252" s="239"/>
      <c r="Q252" s="189"/>
      <c r="R252" s="158"/>
      <c r="S252" s="158"/>
      <c r="T252" s="158"/>
    </row>
    <row r="253" spans="1:20" x14ac:dyDescent="0.2">
      <c r="A253" s="58" t="s">
        <v>1410</v>
      </c>
      <c r="B253" s="58" t="s">
        <v>1411</v>
      </c>
      <c r="C253" s="58" t="s">
        <v>712</v>
      </c>
      <c r="D253" s="205" t="s">
        <v>1412</v>
      </c>
      <c r="E253" s="244">
        <v>0</v>
      </c>
      <c r="F253" s="244">
        <f t="shared" si="35"/>
        <v>0</v>
      </c>
      <c r="G253" s="239"/>
      <c r="H253" s="245" t="str">
        <f t="shared" si="36"/>
        <v/>
      </c>
      <c r="I253" s="244">
        <v>0</v>
      </c>
      <c r="J253" s="248"/>
      <c r="K253" s="247">
        <v>0</v>
      </c>
      <c r="L253" s="239"/>
      <c r="M253" s="244">
        <v>0</v>
      </c>
      <c r="N253" s="239"/>
      <c r="O253" s="244">
        <v>0</v>
      </c>
      <c r="P253" s="239"/>
      <c r="Q253" s="189"/>
      <c r="R253" s="158"/>
      <c r="S253" s="158"/>
      <c r="T253" s="158"/>
    </row>
    <row r="254" spans="1:20" x14ac:dyDescent="0.2">
      <c r="A254" s="58" t="s">
        <v>1413</v>
      </c>
      <c r="B254" s="58" t="s">
        <v>1414</v>
      </c>
      <c r="C254" s="58" t="s">
        <v>744</v>
      </c>
      <c r="D254" s="205" t="s">
        <v>1415</v>
      </c>
      <c r="E254" s="244">
        <v>0</v>
      </c>
      <c r="F254" s="244">
        <f t="shared" si="35"/>
        <v>0</v>
      </c>
      <c r="G254" s="239"/>
      <c r="H254" s="245" t="str">
        <f t="shared" si="36"/>
        <v/>
      </c>
      <c r="I254" s="244">
        <v>0</v>
      </c>
      <c r="J254" s="248"/>
      <c r="K254" s="247">
        <v>0</v>
      </c>
      <c r="L254" s="239"/>
      <c r="M254" s="244">
        <v>0</v>
      </c>
      <c r="N254" s="239"/>
      <c r="O254" s="244">
        <v>0</v>
      </c>
      <c r="P254" s="239"/>
      <c r="Q254" s="189"/>
      <c r="R254" s="158"/>
      <c r="S254" s="158"/>
      <c r="T254" s="158"/>
    </row>
    <row r="255" spans="1:20" x14ac:dyDescent="0.2">
      <c r="A255" s="58" t="s">
        <v>1416</v>
      </c>
      <c r="B255" s="58" t="s">
        <v>1417</v>
      </c>
      <c r="C255" s="58" t="s">
        <v>839</v>
      </c>
      <c r="D255" s="205" t="s">
        <v>1418</v>
      </c>
      <c r="E255" s="244">
        <v>0</v>
      </c>
      <c r="F255" s="244">
        <f t="shared" si="35"/>
        <v>0</v>
      </c>
      <c r="G255" s="239"/>
      <c r="H255" s="245" t="str">
        <f t="shared" si="36"/>
        <v/>
      </c>
      <c r="I255" s="244">
        <v>0</v>
      </c>
      <c r="J255" s="248"/>
      <c r="K255" s="247">
        <v>0</v>
      </c>
      <c r="L255" s="239"/>
      <c r="M255" s="244">
        <v>0</v>
      </c>
      <c r="N255" s="239"/>
      <c r="O255" s="244">
        <v>0</v>
      </c>
      <c r="P255" s="239"/>
      <c r="Q255" s="189"/>
      <c r="R255" s="158"/>
      <c r="S255" s="158"/>
      <c r="T255" s="158"/>
    </row>
    <row r="256" spans="1:20" x14ac:dyDescent="0.2">
      <c r="A256" s="58" t="s">
        <v>1419</v>
      </c>
      <c r="B256" s="58" t="s">
        <v>1420</v>
      </c>
      <c r="C256" s="58" t="s">
        <v>1029</v>
      </c>
      <c r="D256" s="205" t="s">
        <v>1421</v>
      </c>
      <c r="E256" s="244">
        <v>0</v>
      </c>
      <c r="F256" s="244">
        <f t="shared" si="35"/>
        <v>0</v>
      </c>
      <c r="G256" s="239"/>
      <c r="H256" s="245" t="str">
        <f t="shared" si="36"/>
        <v/>
      </c>
      <c r="I256" s="244">
        <v>0</v>
      </c>
      <c r="J256" s="248"/>
      <c r="K256" s="247">
        <v>0</v>
      </c>
      <c r="L256" s="239"/>
      <c r="M256" s="244">
        <v>0</v>
      </c>
      <c r="N256" s="239"/>
      <c r="O256" s="244">
        <v>0</v>
      </c>
      <c r="P256" s="239"/>
      <c r="Q256" s="189"/>
      <c r="R256" s="158"/>
      <c r="S256" s="158"/>
      <c r="T256" s="158"/>
    </row>
    <row r="257" spans="1:36" x14ac:dyDescent="0.2">
      <c r="A257" s="58" t="s">
        <v>1422</v>
      </c>
      <c r="B257" s="58" t="s">
        <v>1423</v>
      </c>
      <c r="C257" s="58" t="s">
        <v>1029</v>
      </c>
      <c r="D257" s="205" t="s">
        <v>1421</v>
      </c>
      <c r="E257" s="244">
        <v>0</v>
      </c>
      <c r="F257" s="244">
        <f t="shared" si="35"/>
        <v>0</v>
      </c>
      <c r="G257" s="239"/>
      <c r="H257" s="245" t="str">
        <f t="shared" si="36"/>
        <v/>
      </c>
      <c r="I257" s="244">
        <v>0</v>
      </c>
      <c r="J257" s="248"/>
      <c r="K257" s="247">
        <v>0</v>
      </c>
      <c r="L257" s="239"/>
      <c r="M257" s="244">
        <v>0</v>
      </c>
      <c r="N257" s="239"/>
      <c r="O257" s="244">
        <v>0</v>
      </c>
      <c r="P257" s="239"/>
      <c r="Q257" s="189"/>
      <c r="R257" s="158"/>
      <c r="S257" s="158"/>
      <c r="T257" s="158"/>
    </row>
    <row r="258" spans="1:36" x14ac:dyDescent="0.2">
      <c r="A258" s="58" t="s">
        <v>1424</v>
      </c>
      <c r="B258" s="58" t="s">
        <v>1425</v>
      </c>
      <c r="C258" s="58" t="s">
        <v>879</v>
      </c>
      <c r="D258" s="205" t="s">
        <v>1426</v>
      </c>
      <c r="E258" s="244">
        <v>0</v>
      </c>
      <c r="F258" s="244">
        <f t="shared" si="35"/>
        <v>0</v>
      </c>
      <c r="G258" s="239"/>
      <c r="H258" s="245" t="str">
        <f t="shared" si="36"/>
        <v/>
      </c>
      <c r="I258" s="244">
        <v>0</v>
      </c>
      <c r="J258" s="248"/>
      <c r="K258" s="247">
        <v>0</v>
      </c>
      <c r="L258" s="239"/>
      <c r="M258" s="244">
        <v>0</v>
      </c>
      <c r="N258" s="239"/>
      <c r="O258" s="244">
        <v>0</v>
      </c>
      <c r="P258" s="239"/>
      <c r="Q258" s="189"/>
      <c r="R258" s="158"/>
      <c r="S258" s="158"/>
      <c r="T258" s="158"/>
    </row>
    <row r="259" spans="1:36" x14ac:dyDescent="0.2">
      <c r="A259" s="58" t="s">
        <v>1427</v>
      </c>
      <c r="B259" s="58" t="s">
        <v>1428</v>
      </c>
      <c r="C259" s="58" t="s">
        <v>904</v>
      </c>
      <c r="D259" s="205" t="s">
        <v>1429</v>
      </c>
      <c r="E259" s="244">
        <v>0</v>
      </c>
      <c r="F259" s="244">
        <f t="shared" si="35"/>
        <v>0</v>
      </c>
      <c r="G259" s="239"/>
      <c r="H259" s="245" t="str">
        <f t="shared" si="36"/>
        <v/>
      </c>
      <c r="I259" s="244">
        <v>0</v>
      </c>
      <c r="J259" s="248"/>
      <c r="K259" s="247">
        <v>0</v>
      </c>
      <c r="L259" s="239"/>
      <c r="M259" s="244">
        <v>0</v>
      </c>
      <c r="N259" s="239"/>
      <c r="O259" s="244">
        <v>0</v>
      </c>
      <c r="P259" s="239"/>
      <c r="Q259" s="189"/>
      <c r="R259" s="158"/>
      <c r="S259" s="158"/>
      <c r="T259" s="158"/>
    </row>
    <row r="260" spans="1:36" x14ac:dyDescent="0.2">
      <c r="A260" s="58" t="s">
        <v>1430</v>
      </c>
      <c r="B260" s="58" t="s">
        <v>1431</v>
      </c>
      <c r="C260" s="58" t="s">
        <v>968</v>
      </c>
      <c r="D260" s="205" t="s">
        <v>1432</v>
      </c>
      <c r="E260" s="244">
        <v>0</v>
      </c>
      <c r="F260" s="244">
        <f t="shared" si="35"/>
        <v>0</v>
      </c>
      <c r="G260" s="239"/>
      <c r="H260" s="245" t="str">
        <f t="shared" si="36"/>
        <v/>
      </c>
      <c r="I260" s="244">
        <v>0</v>
      </c>
      <c r="J260" s="248"/>
      <c r="K260" s="247">
        <v>0</v>
      </c>
      <c r="L260" s="239"/>
      <c r="M260" s="244">
        <v>0</v>
      </c>
      <c r="N260" s="239"/>
      <c r="O260" s="244">
        <v>0</v>
      </c>
      <c r="P260" s="239"/>
      <c r="Q260" s="189"/>
      <c r="R260" s="158"/>
      <c r="S260" s="158"/>
      <c r="T260" s="158"/>
    </row>
    <row r="261" spans="1:36" x14ac:dyDescent="0.2">
      <c r="A261" s="76" t="s">
        <v>1433</v>
      </c>
      <c r="B261" s="76" t="s">
        <v>1435</v>
      </c>
      <c r="C261" s="76" t="s">
        <v>816</v>
      </c>
      <c r="D261" s="203" t="s">
        <v>1186</v>
      </c>
      <c r="E261" s="244">
        <v>0</v>
      </c>
      <c r="F261" s="244">
        <f t="shared" si="35"/>
        <v>0</v>
      </c>
      <c r="G261" s="239"/>
      <c r="H261" s="245" t="str">
        <f t="shared" si="36"/>
        <v/>
      </c>
      <c r="I261" s="244">
        <v>0</v>
      </c>
      <c r="J261" s="248"/>
      <c r="K261" s="247">
        <v>0</v>
      </c>
      <c r="L261" s="239"/>
      <c r="M261" s="244">
        <v>0</v>
      </c>
      <c r="N261" s="239"/>
      <c r="O261" s="244">
        <v>0</v>
      </c>
      <c r="P261" s="239"/>
      <c r="Q261" s="205"/>
      <c r="R261" s="158"/>
    </row>
    <row r="262" spans="1:36" x14ac:dyDescent="0.2">
      <c r="A262" s="97" t="s">
        <v>1434</v>
      </c>
      <c r="B262" s="97" t="s">
        <v>1436</v>
      </c>
      <c r="C262" s="97" t="s">
        <v>1029</v>
      </c>
      <c r="D262" s="204" t="s">
        <v>1421</v>
      </c>
      <c r="E262" s="249">
        <v>0</v>
      </c>
      <c r="F262" s="249">
        <f t="shared" si="35"/>
        <v>0</v>
      </c>
      <c r="G262" s="250"/>
      <c r="H262" s="251" t="str">
        <f t="shared" si="36"/>
        <v/>
      </c>
      <c r="I262" s="249">
        <v>0</v>
      </c>
      <c r="J262" s="252"/>
      <c r="K262" s="253">
        <v>0</v>
      </c>
      <c r="L262" s="250"/>
      <c r="M262" s="249">
        <v>0</v>
      </c>
      <c r="N262" s="250"/>
      <c r="O262" s="249">
        <v>0</v>
      </c>
      <c r="P262" s="250"/>
      <c r="Q262" s="206"/>
      <c r="R262" s="158"/>
    </row>
    <row r="263" spans="1:36" x14ac:dyDescent="0.2">
      <c r="A263" s="58"/>
      <c r="B263" s="58"/>
      <c r="C263" s="58"/>
      <c r="D263" s="58"/>
      <c r="E263" s="175"/>
      <c r="F263" s="175"/>
      <c r="G263" s="175"/>
      <c r="H263" s="175"/>
      <c r="I263" s="175"/>
      <c r="J263" s="175"/>
      <c r="K263" s="175"/>
      <c r="L263" s="175"/>
      <c r="M263" s="175"/>
      <c r="N263" s="175"/>
      <c r="O263" s="175"/>
      <c r="P263" s="175"/>
      <c r="Q263" s="58"/>
      <c r="R263" s="158"/>
    </row>
    <row r="264" spans="1:36" x14ac:dyDescent="0.2">
      <c r="A264" s="112" t="s">
        <v>42</v>
      </c>
      <c r="B264" s="110"/>
      <c r="C264" s="102"/>
      <c r="D264" s="102"/>
      <c r="E264" s="58"/>
      <c r="F264" s="58"/>
      <c r="G264" s="58"/>
      <c r="H264" s="58"/>
      <c r="I264" s="58"/>
      <c r="J264" s="58"/>
      <c r="K264" s="58"/>
      <c r="L264" s="58"/>
      <c r="M264" s="58"/>
      <c r="N264" s="58"/>
      <c r="O264" s="58"/>
      <c r="P264" s="58"/>
      <c r="Q264" s="176"/>
      <c r="R264" s="158"/>
    </row>
    <row r="265" spans="1:36" x14ac:dyDescent="0.2">
      <c r="A265" s="114"/>
      <c r="B265" s="116" t="s">
        <v>1321</v>
      </c>
      <c r="C265" s="102"/>
      <c r="D265" s="102"/>
      <c r="E265" s="102"/>
      <c r="F265" s="102"/>
      <c r="G265" s="102"/>
      <c r="H265" s="102"/>
      <c r="I265" s="102"/>
      <c r="J265" s="102"/>
      <c r="K265" s="58"/>
      <c r="L265" s="58"/>
      <c r="M265" s="177"/>
      <c r="N265" s="58"/>
      <c r="O265" s="58"/>
      <c r="P265" s="58"/>
      <c r="Q265" s="58"/>
      <c r="R265" s="158"/>
    </row>
    <row r="266" spans="1:36" x14ac:dyDescent="0.2">
      <c r="A266" s="218"/>
      <c r="B266" s="116" t="s">
        <v>1322</v>
      </c>
      <c r="C266" s="102"/>
      <c r="D266" s="102"/>
      <c r="E266" s="102"/>
      <c r="F266" s="102"/>
      <c r="G266" s="102"/>
      <c r="H266" s="102"/>
      <c r="I266" s="102"/>
      <c r="J266" s="102"/>
      <c r="K266" s="58"/>
      <c r="L266" s="58"/>
      <c r="M266" s="177"/>
      <c r="N266" s="58"/>
      <c r="O266" s="58"/>
      <c r="P266" s="58"/>
      <c r="Q266" s="58"/>
      <c r="R266" s="158"/>
    </row>
    <row r="267" spans="1:36" x14ac:dyDescent="0.2">
      <c r="A267" s="219"/>
      <c r="B267" s="116" t="s">
        <v>1323</v>
      </c>
      <c r="C267" s="102"/>
      <c r="D267" s="102"/>
      <c r="E267" s="102"/>
      <c r="F267" s="102"/>
      <c r="G267" s="102"/>
      <c r="H267" s="102"/>
      <c r="I267" s="102"/>
      <c r="J267" s="102"/>
      <c r="K267" s="102"/>
      <c r="L267" s="102"/>
      <c r="M267" s="177"/>
      <c r="N267" s="58"/>
      <c r="O267" s="58"/>
      <c r="P267" s="58"/>
      <c r="Q267" s="58"/>
      <c r="R267" s="212"/>
    </row>
    <row r="268" spans="1:36" x14ac:dyDescent="0.2">
      <c r="B268" s="111" t="s">
        <v>1382</v>
      </c>
      <c r="C268"/>
      <c r="D268"/>
      <c r="E268"/>
      <c r="F268"/>
      <c r="G268"/>
      <c r="H268"/>
      <c r="I268"/>
      <c r="J268"/>
      <c r="K268"/>
      <c r="L268"/>
      <c r="M268"/>
      <c r="N268"/>
      <c r="O268"/>
      <c r="P268"/>
      <c r="Q268"/>
      <c r="R268" s="158"/>
    </row>
    <row r="269" spans="1:36" s="76" customFormat="1" x14ac:dyDescent="0.2">
      <c r="B269" s="217" t="s">
        <v>1450</v>
      </c>
      <c r="F269" s="101"/>
      <c r="G269" s="101"/>
      <c r="H269" s="101"/>
      <c r="I269" s="101"/>
      <c r="J269" s="101"/>
      <c r="K269" s="101"/>
      <c r="L269" s="101"/>
      <c r="M269" s="101"/>
      <c r="N269" s="101"/>
      <c r="O269" s="101"/>
      <c r="P269" s="101"/>
      <c r="Q269" s="101"/>
      <c r="R269" s="101"/>
      <c r="S269" s="101"/>
      <c r="T269" s="101"/>
      <c r="U269" s="101"/>
      <c r="V269" s="402"/>
      <c r="AE269" s="133"/>
      <c r="AF269" s="133"/>
      <c r="AG269" s="133"/>
      <c r="AH269" s="133"/>
      <c r="AI269" s="259"/>
      <c r="AJ269" s="259"/>
    </row>
    <row r="270" spans="1:36" x14ac:dyDescent="0.2">
      <c r="A270" s="158">
        <v>1</v>
      </c>
      <c r="B270"/>
      <c r="C270"/>
      <c r="D270"/>
      <c r="E270"/>
      <c r="F270"/>
      <c r="G270"/>
      <c r="H270"/>
      <c r="I270"/>
      <c r="J270"/>
      <c r="K270"/>
      <c r="L270"/>
      <c r="M270"/>
      <c r="N270"/>
      <c r="O270"/>
      <c r="P270"/>
      <c r="Q270"/>
      <c r="R270" s="158"/>
    </row>
  </sheetData>
  <mergeCells count="5">
    <mergeCell ref="F6:G6"/>
    <mergeCell ref="I6:J6"/>
    <mergeCell ref="K6:L6"/>
    <mergeCell ref="M6:N6"/>
    <mergeCell ref="O6:P6"/>
  </mergeCells>
  <conditionalFormatting sqref="E36:E262">
    <cfRule type="expression" dxfId="75" priority="10" stopIfTrue="1">
      <formula>R36=1</formula>
    </cfRule>
  </conditionalFormatting>
  <conditionalFormatting sqref="I36:I262">
    <cfRule type="expression" dxfId="74" priority="11" stopIfTrue="1">
      <formula>#REF!=1</formula>
    </cfRule>
  </conditionalFormatting>
  <conditionalFormatting sqref="P36:P262">
    <cfRule type="cellIs" dxfId="73" priority="12" stopIfTrue="1" operator="lessThan">
      <formula>0</formula>
    </cfRule>
    <cfRule type="cellIs" dxfId="72" priority="13" stopIfTrue="1" operator="greaterThan">
      <formula>0.05</formula>
    </cfRule>
  </conditionalFormatting>
  <conditionalFormatting sqref="E8:E34">
    <cfRule type="expression" dxfId="71" priority="9" stopIfTrue="1">
      <formula>R8=1</formula>
    </cfRule>
  </conditionalFormatting>
  <conditionalFormatting sqref="I35">
    <cfRule type="expression" dxfId="70" priority="8" stopIfTrue="1">
      <formula>#REF!=1</formula>
    </cfRule>
  </conditionalFormatting>
  <conditionalFormatting sqref="I8:I34">
    <cfRule type="expression" dxfId="69" priority="7" stopIfTrue="1">
      <formula>#REF!=1</formula>
    </cfRule>
  </conditionalFormatting>
  <conditionalFormatting sqref="M8:M262">
    <cfRule type="expression" dxfId="68" priority="6" stopIfTrue="1">
      <formula>#REF!=1</formula>
    </cfRule>
  </conditionalFormatting>
  <conditionalFormatting sqref="A265">
    <cfRule type="expression" dxfId="67" priority="3" stopIfTrue="1">
      <formula>A270=1</formula>
    </cfRule>
  </conditionalFormatting>
  <conditionalFormatting sqref="P10:P34">
    <cfRule type="cellIs" dxfId="66" priority="4" stopIfTrue="1" operator="lessThan">
      <formula>0</formula>
    </cfRule>
    <cfRule type="cellIs" dxfId="65" priority="5" stopIfTrue="1" operator="greaterThan">
      <formula>0.05</formula>
    </cfRule>
  </conditionalFormatting>
  <conditionalFormatting sqref="P8">
    <cfRule type="cellIs" dxfId="64" priority="1" operator="lessThan">
      <formula>0</formula>
    </cfRule>
    <cfRule type="cellIs" dxfId="63" priority="2" operator="greaterThan">
      <formula>0.1505</formula>
    </cfRule>
  </conditionalFormatting>
  <hyperlinks>
    <hyperlink ref="B269" location="'Data Quality'!A1" display="* See Data Quality note for explanation"/>
  </hyperlinks>
  <printOptions horizontalCentered="1"/>
  <pageMargins left="0.39370078740157483" right="0.39370078740157483" top="0.39370078740157483" bottom="0.59055118110236227" header="0.51181102362204722" footer="0.51181102362204722"/>
  <pageSetup paperSize="9" scale="41" fitToHeight="3" orientation="landscape" r:id="rId1"/>
  <headerFooter alignWithMargins="0">
    <oddFooter>&amp;L&amp;6&amp;F &amp;A&amp;R&amp;6Standards and Quality Analytical Team (SAT)</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pageSetUpPr fitToPage="1"/>
  </sheetPr>
  <dimension ref="A1:AJ270"/>
  <sheetViews>
    <sheetView showGridLines="0" zoomScaleNormal="100" zoomScaleSheetLayoutView="80" workbookViewId="0">
      <pane xSplit="2" ySplit="7" topLeftCell="C8" activePane="bottomRight" state="frozen"/>
      <selection activeCell="E10" sqref="E10:E34"/>
      <selection pane="topRight" activeCell="E10" sqref="E10:E34"/>
      <selection pane="bottomLeft" activeCell="E10" sqref="E10:E34"/>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63.85546875" style="111" bestFit="1" customWidth="1"/>
    <col min="5" max="5" width="17.140625" style="111" customWidth="1"/>
    <col min="6" max="7" width="12.7109375" style="111" customWidth="1"/>
    <col min="8" max="8" width="13.42578125" style="111" bestFit="1" customWidth="1"/>
    <col min="9" max="14" width="12.7109375" style="111" customWidth="1"/>
    <col min="15" max="16" width="15.7109375" style="111" customWidth="1"/>
    <col min="17" max="17" width="11.28515625" style="111" customWidth="1"/>
    <col min="18" max="21" width="9.140625" style="210"/>
    <col min="22" max="16384" width="9.140625" style="111"/>
  </cols>
  <sheetData>
    <row r="1" spans="1:21" ht="18" x14ac:dyDescent="0.25">
      <c r="A1" s="155" t="s">
        <v>2351</v>
      </c>
      <c r="B1" s="110"/>
      <c r="C1" s="110"/>
      <c r="D1" s="110"/>
      <c r="E1" s="110"/>
      <c r="F1" s="110"/>
      <c r="G1" s="110"/>
      <c r="H1" s="110"/>
      <c r="I1" s="110"/>
      <c r="J1" s="110"/>
      <c r="K1" s="110"/>
      <c r="L1" s="110"/>
      <c r="M1" s="110"/>
      <c r="N1" s="110"/>
      <c r="O1" s="110"/>
      <c r="P1" s="110"/>
      <c r="Q1" s="110"/>
      <c r="R1" s="214"/>
    </row>
    <row r="2" spans="1:21" x14ac:dyDescent="0.2">
      <c r="A2" s="110"/>
      <c r="B2" s="110"/>
      <c r="C2" s="110"/>
      <c r="D2" s="110"/>
      <c r="E2" s="110"/>
      <c r="F2" s="110"/>
      <c r="G2" s="110"/>
      <c r="H2" s="110"/>
      <c r="I2" s="110"/>
      <c r="J2" s="110"/>
      <c r="K2" s="110"/>
      <c r="L2" s="110"/>
      <c r="M2" s="110"/>
      <c r="N2" s="110"/>
      <c r="O2" s="110"/>
      <c r="P2" s="110"/>
      <c r="Q2" s="110"/>
      <c r="R2" s="214"/>
    </row>
    <row r="3" spans="1:21" x14ac:dyDescent="0.2">
      <c r="A3" s="78" t="s">
        <v>1374</v>
      </c>
      <c r="B3" s="110"/>
      <c r="C3" s="110"/>
      <c r="D3" s="110"/>
      <c r="E3" s="110"/>
      <c r="F3" s="110"/>
      <c r="G3" s="110"/>
      <c r="H3" s="110"/>
      <c r="I3" s="110"/>
      <c r="J3" s="110"/>
      <c r="K3" s="110"/>
      <c r="L3" s="110"/>
      <c r="M3" s="110"/>
      <c r="N3" s="110"/>
      <c r="O3" s="110"/>
      <c r="P3" s="110"/>
      <c r="Q3" s="110"/>
      <c r="R3" s="214"/>
    </row>
    <row r="4" spans="1:21" x14ac:dyDescent="0.2">
      <c r="A4" s="79" t="s">
        <v>1451</v>
      </c>
      <c r="B4" s="110"/>
      <c r="C4" s="110"/>
      <c r="D4" s="110"/>
      <c r="E4" s="110"/>
      <c r="F4" s="110"/>
      <c r="G4" s="110"/>
      <c r="H4" s="110"/>
      <c r="I4" s="112"/>
      <c r="J4" s="110"/>
      <c r="K4" s="110"/>
      <c r="L4" s="110"/>
      <c r="M4" s="110"/>
      <c r="N4" s="110"/>
      <c r="O4" s="110"/>
      <c r="P4" s="110"/>
      <c r="Q4" s="110"/>
      <c r="R4" s="214"/>
    </row>
    <row r="5" spans="1:21" x14ac:dyDescent="0.2">
      <c r="A5" s="110"/>
      <c r="B5" s="110"/>
      <c r="C5" s="110"/>
      <c r="D5" s="110"/>
      <c r="E5" s="110"/>
      <c r="F5" s="110"/>
      <c r="G5" s="110"/>
      <c r="H5" s="110"/>
      <c r="I5" s="110"/>
      <c r="J5" s="110"/>
      <c r="K5" s="110"/>
      <c r="L5" s="110"/>
      <c r="M5" s="110"/>
      <c r="N5" s="110"/>
      <c r="O5" s="110"/>
      <c r="P5" s="110"/>
      <c r="Q5" s="110"/>
      <c r="R5" s="214"/>
    </row>
    <row r="6" spans="1:21" s="113" customFormat="1" ht="25.5" customHeight="1" x14ac:dyDescent="0.2">
      <c r="A6" s="76"/>
      <c r="B6" s="76"/>
      <c r="C6" s="76"/>
      <c r="D6" s="76"/>
      <c r="E6" s="181" t="s">
        <v>1315</v>
      </c>
      <c r="F6" s="441" t="s">
        <v>1316</v>
      </c>
      <c r="G6" s="441"/>
      <c r="H6" s="213"/>
      <c r="I6" s="441" t="s">
        <v>1317</v>
      </c>
      <c r="J6" s="441"/>
      <c r="K6" s="441" t="s">
        <v>1318</v>
      </c>
      <c r="L6" s="441"/>
      <c r="M6" s="441" t="s">
        <v>1319</v>
      </c>
      <c r="N6" s="441"/>
      <c r="O6" s="441" t="s">
        <v>1320</v>
      </c>
      <c r="P6" s="441"/>
      <c r="Q6" s="182"/>
      <c r="R6" s="209"/>
      <c r="S6" s="210"/>
      <c r="T6" s="210"/>
      <c r="U6" s="210"/>
    </row>
    <row r="7" spans="1:21" s="113" customFormat="1" ht="39" thickBot="1" x14ac:dyDescent="0.25">
      <c r="A7" s="80" t="s">
        <v>69</v>
      </c>
      <c r="B7" s="80" t="s">
        <v>70</v>
      </c>
      <c r="C7" s="80" t="s">
        <v>69</v>
      </c>
      <c r="D7" s="80" t="s">
        <v>440</v>
      </c>
      <c r="E7" s="183" t="s">
        <v>33</v>
      </c>
      <c r="F7" s="184" t="s">
        <v>33</v>
      </c>
      <c r="G7" s="184" t="s">
        <v>36</v>
      </c>
      <c r="H7" s="185" t="s">
        <v>57</v>
      </c>
      <c r="I7" s="184" t="s">
        <v>33</v>
      </c>
      <c r="J7" s="184" t="s">
        <v>36</v>
      </c>
      <c r="K7" s="184" t="s">
        <v>33</v>
      </c>
      <c r="L7" s="184" t="s">
        <v>36</v>
      </c>
      <c r="M7" s="184" t="s">
        <v>33</v>
      </c>
      <c r="N7" s="184" t="s">
        <v>36</v>
      </c>
      <c r="O7" s="184" t="s">
        <v>33</v>
      </c>
      <c r="P7" s="184" t="s">
        <v>36</v>
      </c>
      <c r="Q7" s="186" t="s">
        <v>441</v>
      </c>
      <c r="R7" s="211" t="s">
        <v>1391</v>
      </c>
      <c r="S7" s="211" t="s">
        <v>1392</v>
      </c>
      <c r="T7" s="211" t="s">
        <v>1393</v>
      </c>
      <c r="U7" s="210"/>
    </row>
    <row r="8" spans="1:21" x14ac:dyDescent="0.2">
      <c r="A8" s="162" t="s">
        <v>1375</v>
      </c>
      <c r="B8" s="162" t="s">
        <v>1376</v>
      </c>
      <c r="C8" s="162"/>
      <c r="D8" s="162"/>
      <c r="E8" s="237">
        <v>160136</v>
      </c>
      <c r="F8" s="238">
        <f>I8+K8</f>
        <v>70606</v>
      </c>
      <c r="G8" s="239">
        <f>J8+L8</f>
        <v>0.44091272418444322</v>
      </c>
      <c r="H8" s="240" t="str">
        <f>IF(ISNUMBER(G8),TEXT(((2*F8)+(1.96^2)-(1.96*((1.96^2)+(4*F8*(100%-G8)))^0.5))/(2*(E8+(1.96^2))),"0.0%")&amp;" - "&amp;TEXT(((2*F8)+(1.96^2)+(1.96*((1.96^2)+(4*F8*(100%-G8)))^0.5))/(2*(E8+(1.96^2))),"0.0%"),"")</f>
        <v>43.8% - 44.3%</v>
      </c>
      <c r="I8" s="238">
        <v>48427</v>
      </c>
      <c r="J8" s="241">
        <f>I8/E8</f>
        <v>0.30241170005495327</v>
      </c>
      <c r="K8" s="242">
        <v>22179</v>
      </c>
      <c r="L8" s="241">
        <f>K8/E8</f>
        <v>0.13850102412948995</v>
      </c>
      <c r="M8" s="238">
        <v>68967</v>
      </c>
      <c r="N8" s="241">
        <f>M8/E8</f>
        <v>0.43067767397711942</v>
      </c>
      <c r="O8" s="238">
        <v>20563</v>
      </c>
      <c r="P8" s="241">
        <f>O8/E8</f>
        <v>0.12840960183843733</v>
      </c>
      <c r="Q8" s="187"/>
      <c r="R8" s="211">
        <v>0</v>
      </c>
      <c r="S8" s="211">
        <v>1</v>
      </c>
      <c r="T8" s="211">
        <v>0</v>
      </c>
    </row>
    <row r="9" spans="1:21" x14ac:dyDescent="0.2">
      <c r="A9" s="76"/>
      <c r="B9" s="76"/>
      <c r="C9" s="76"/>
      <c r="D9" s="76"/>
      <c r="E9" s="243"/>
      <c r="F9" s="244"/>
      <c r="G9" s="239"/>
      <c r="H9" s="245"/>
      <c r="I9" s="244"/>
      <c r="J9" s="239"/>
      <c r="K9" s="246"/>
      <c r="L9" s="239"/>
      <c r="M9" s="244"/>
      <c r="N9" s="239"/>
      <c r="O9" s="244"/>
      <c r="P9" s="239"/>
      <c r="Q9" s="188"/>
      <c r="R9" s="211"/>
    </row>
    <row r="10" spans="1:21" x14ac:dyDescent="0.2">
      <c r="A10" s="76" t="s">
        <v>444</v>
      </c>
      <c r="B10" s="76" t="s">
        <v>1130</v>
      </c>
      <c r="C10" s="76"/>
      <c r="D10" s="76"/>
      <c r="E10" s="243">
        <v>3277</v>
      </c>
      <c r="F10" s="244">
        <f>I10+K10</f>
        <v>1215</v>
      </c>
      <c r="G10" s="239">
        <f>J10+L10</f>
        <v>0.37076594446139766</v>
      </c>
      <c r="H10" s="245" t="str">
        <f>IF(ISNUMBER(G10),TEXT(((2*F10)+(1.96^2)-(1.96*((1.96^2)+(4*F10*(100%-G10)))^0.5))/(2*(E10+(1.96^2))),"0.0%")&amp;" - "&amp;TEXT(((2*F10)+(1.96^2)+(1.96*((1.96^2)+(4*F10*(100%-G10)))^0.5))/(2*(E10+(1.96^2))),"0.0%"),"")</f>
        <v>35.4% - 38.7%</v>
      </c>
      <c r="I10" s="244">
        <v>929</v>
      </c>
      <c r="J10" s="239">
        <f>I10/E10</f>
        <v>0.28349099786389992</v>
      </c>
      <c r="K10" s="247">
        <v>286</v>
      </c>
      <c r="L10" s="239">
        <f>K10/E10</f>
        <v>8.727494659749771E-2</v>
      </c>
      <c r="M10" s="244">
        <v>2032</v>
      </c>
      <c r="N10" s="239">
        <f>M10/E10</f>
        <v>0.62007934086054317</v>
      </c>
      <c r="O10" s="244">
        <v>30</v>
      </c>
      <c r="P10" s="239">
        <f>O10/E10</f>
        <v>9.1547146780592004E-3</v>
      </c>
      <c r="Q10" s="188"/>
      <c r="R10" s="211">
        <v>0</v>
      </c>
      <c r="S10" s="211">
        <v>0</v>
      </c>
      <c r="T10" s="211">
        <v>0</v>
      </c>
    </row>
    <row r="11" spans="1:21" x14ac:dyDescent="0.2">
      <c r="A11" s="76" t="s">
        <v>464</v>
      </c>
      <c r="B11" s="76" t="s">
        <v>1128</v>
      </c>
      <c r="C11" s="76"/>
      <c r="D11" s="76"/>
      <c r="E11" s="243">
        <v>3350</v>
      </c>
      <c r="F11" s="244">
        <f t="shared" ref="F11:F34" si="0">I11+K11</f>
        <v>941</v>
      </c>
      <c r="G11" s="239">
        <f t="shared" ref="G11:G28" si="1">J11+L11</f>
        <v>0.2808955223880597</v>
      </c>
      <c r="H11" s="245" t="str">
        <f t="shared" ref="H11:H34" si="2">IF(ISNUMBER(G11),TEXT(((2*F11)+(1.96^2)-(1.96*((1.96^2)+(4*F11*(100%-G11)))^0.5))/(2*(E11+(1.96^2))),"0.0%")&amp;" - "&amp;TEXT(((2*F11)+(1.96^2)+(1.96*((1.96^2)+(4*F11*(100%-G11)))^0.5))/(2*(E11+(1.96^2))),"0.0%"),"")</f>
        <v>26.6% - 29.6%</v>
      </c>
      <c r="I11" s="244">
        <v>689</v>
      </c>
      <c r="J11" s="239">
        <f t="shared" ref="J11:J28" si="3">I11/E11</f>
        <v>0.20567164179104477</v>
      </c>
      <c r="K11" s="247">
        <v>252</v>
      </c>
      <c r="L11" s="239">
        <f t="shared" ref="L11:L28" si="4">K11/E11</f>
        <v>7.522388059701493E-2</v>
      </c>
      <c r="M11" s="244">
        <v>2394</v>
      </c>
      <c r="N11" s="239">
        <f t="shared" ref="N11:N28" si="5">M11/E11</f>
        <v>0.7146268656716418</v>
      </c>
      <c r="O11" s="244">
        <v>15</v>
      </c>
      <c r="P11" s="239">
        <f t="shared" ref="P11:P34" si="6">O11/E11</f>
        <v>4.4776119402985077E-3</v>
      </c>
      <c r="Q11" s="188"/>
      <c r="R11" s="211">
        <v>0</v>
      </c>
      <c r="S11" s="211">
        <v>0</v>
      </c>
      <c r="T11" s="211">
        <v>0</v>
      </c>
    </row>
    <row r="12" spans="1:21" x14ac:dyDescent="0.2">
      <c r="A12" s="76" t="s">
        <v>481</v>
      </c>
      <c r="B12" s="76" t="s">
        <v>482</v>
      </c>
      <c r="C12" s="76"/>
      <c r="D12" s="76"/>
      <c r="E12" s="243">
        <v>9202</v>
      </c>
      <c r="F12" s="244">
        <f t="shared" si="0"/>
        <v>3434</v>
      </c>
      <c r="G12" s="239"/>
      <c r="H12" s="245" t="str">
        <f t="shared" si="2"/>
        <v/>
      </c>
      <c r="I12" s="244">
        <v>2481</v>
      </c>
      <c r="J12" s="239"/>
      <c r="K12" s="247">
        <v>953</v>
      </c>
      <c r="L12" s="239"/>
      <c r="M12" s="244">
        <v>4296</v>
      </c>
      <c r="N12" s="239"/>
      <c r="O12" s="244">
        <v>1472</v>
      </c>
      <c r="P12" s="239">
        <f t="shared" si="6"/>
        <v>0.15996522495109758</v>
      </c>
      <c r="Q12" s="188"/>
      <c r="R12" s="211">
        <v>0</v>
      </c>
      <c r="S12" s="211">
        <v>1</v>
      </c>
      <c r="T12" s="211">
        <v>0</v>
      </c>
    </row>
    <row r="13" spans="1:21" x14ac:dyDescent="0.2">
      <c r="A13" s="76" t="s">
        <v>519</v>
      </c>
      <c r="B13" s="76" t="s">
        <v>520</v>
      </c>
      <c r="C13" s="76"/>
      <c r="D13" s="76"/>
      <c r="E13" s="243">
        <v>4294</v>
      </c>
      <c r="F13" s="244">
        <f t="shared" si="0"/>
        <v>1094</v>
      </c>
      <c r="G13" s="239"/>
      <c r="H13" s="245" t="str">
        <f t="shared" si="2"/>
        <v/>
      </c>
      <c r="I13" s="244">
        <v>769</v>
      </c>
      <c r="J13" s="239"/>
      <c r="K13" s="247">
        <v>325</v>
      </c>
      <c r="L13" s="239"/>
      <c r="M13" s="244">
        <v>1923</v>
      </c>
      <c r="N13" s="239"/>
      <c r="O13" s="244">
        <v>1277</v>
      </c>
      <c r="P13" s="239">
        <f t="shared" si="6"/>
        <v>0.29739170936190035</v>
      </c>
      <c r="Q13" s="188"/>
      <c r="R13" s="211">
        <v>0</v>
      </c>
      <c r="S13" s="211">
        <v>1</v>
      </c>
      <c r="T13" s="211">
        <v>0</v>
      </c>
    </row>
    <row r="14" spans="1:21" x14ac:dyDescent="0.2">
      <c r="A14" s="76" t="s">
        <v>545</v>
      </c>
      <c r="B14" s="76" t="s">
        <v>546</v>
      </c>
      <c r="C14" s="76"/>
      <c r="D14" s="76"/>
      <c r="E14" s="243">
        <v>3449</v>
      </c>
      <c r="F14" s="244">
        <f t="shared" si="0"/>
        <v>875</v>
      </c>
      <c r="G14" s="239"/>
      <c r="H14" s="245" t="str">
        <f t="shared" si="2"/>
        <v/>
      </c>
      <c r="I14" s="244">
        <v>651</v>
      </c>
      <c r="J14" s="239"/>
      <c r="K14" s="247">
        <v>224</v>
      </c>
      <c r="L14" s="239"/>
      <c r="M14" s="244">
        <v>2284</v>
      </c>
      <c r="N14" s="239"/>
      <c r="O14" s="244">
        <v>290</v>
      </c>
      <c r="P14" s="239">
        <f t="shared" si="6"/>
        <v>8.4082342708031318E-2</v>
      </c>
      <c r="Q14" s="188"/>
      <c r="R14" s="211">
        <v>0</v>
      </c>
      <c r="S14" s="211">
        <v>1</v>
      </c>
      <c r="T14" s="211">
        <v>0</v>
      </c>
    </row>
    <row r="15" spans="1:21" x14ac:dyDescent="0.2">
      <c r="A15" s="76" t="s">
        <v>565</v>
      </c>
      <c r="B15" s="76" t="s">
        <v>1162</v>
      </c>
      <c r="C15" s="76"/>
      <c r="D15" s="76"/>
      <c r="E15" s="243">
        <v>5547</v>
      </c>
      <c r="F15" s="244">
        <f t="shared" si="0"/>
        <v>1687</v>
      </c>
      <c r="G15" s="239"/>
      <c r="H15" s="245" t="str">
        <f t="shared" si="2"/>
        <v/>
      </c>
      <c r="I15" s="244">
        <v>1298</v>
      </c>
      <c r="J15" s="239"/>
      <c r="K15" s="247">
        <v>389</v>
      </c>
      <c r="L15" s="239"/>
      <c r="M15" s="244">
        <v>2918</v>
      </c>
      <c r="N15" s="239"/>
      <c r="O15" s="244">
        <v>942</v>
      </c>
      <c r="P15" s="239">
        <f t="shared" si="6"/>
        <v>0.16982152514872903</v>
      </c>
      <c r="Q15" s="188"/>
      <c r="R15" s="211">
        <v>0</v>
      </c>
      <c r="S15" s="211">
        <v>1</v>
      </c>
      <c r="T15" s="211">
        <v>0</v>
      </c>
    </row>
    <row r="16" spans="1:21" x14ac:dyDescent="0.2">
      <c r="A16" s="76" t="s">
        <v>591</v>
      </c>
      <c r="B16" s="76" t="s">
        <v>1157</v>
      </c>
      <c r="C16" s="76"/>
      <c r="D16" s="76"/>
      <c r="E16" s="243">
        <v>3623</v>
      </c>
      <c r="F16" s="244">
        <f t="shared" si="0"/>
        <v>1301</v>
      </c>
      <c r="G16" s="239"/>
      <c r="H16" s="245" t="str">
        <f t="shared" si="2"/>
        <v/>
      </c>
      <c r="I16" s="244">
        <v>992</v>
      </c>
      <c r="J16" s="239"/>
      <c r="K16" s="247">
        <v>309</v>
      </c>
      <c r="L16" s="239"/>
      <c r="M16" s="244">
        <v>2043</v>
      </c>
      <c r="N16" s="239"/>
      <c r="O16" s="244">
        <v>279</v>
      </c>
      <c r="P16" s="239">
        <f t="shared" si="6"/>
        <v>7.7008004416229639E-2</v>
      </c>
      <c r="Q16" s="188"/>
      <c r="R16" s="211">
        <v>1</v>
      </c>
      <c r="S16" s="211">
        <v>1</v>
      </c>
      <c r="T16" s="211">
        <v>0</v>
      </c>
    </row>
    <row r="17" spans="1:21" x14ac:dyDescent="0.2">
      <c r="A17" s="76" t="s">
        <v>617</v>
      </c>
      <c r="B17" s="76" t="s">
        <v>1135</v>
      </c>
      <c r="C17" s="76"/>
      <c r="D17" s="76"/>
      <c r="E17" s="243">
        <v>4318</v>
      </c>
      <c r="F17" s="244">
        <f t="shared" si="0"/>
        <v>2025</v>
      </c>
      <c r="G17" s="239">
        <f t="shared" si="1"/>
        <v>0.46896711440481709</v>
      </c>
      <c r="H17" s="245" t="str">
        <f t="shared" si="2"/>
        <v>45.4% - 48.4%</v>
      </c>
      <c r="I17" s="244">
        <v>1261</v>
      </c>
      <c r="J17" s="239">
        <f t="shared" si="3"/>
        <v>0.29203334877257991</v>
      </c>
      <c r="K17" s="247">
        <v>764</v>
      </c>
      <c r="L17" s="239">
        <f t="shared" si="4"/>
        <v>0.17693376563223714</v>
      </c>
      <c r="M17" s="244">
        <v>2221</v>
      </c>
      <c r="N17" s="239">
        <f t="shared" si="5"/>
        <v>0.51435849930523392</v>
      </c>
      <c r="O17" s="244">
        <v>72</v>
      </c>
      <c r="P17" s="239">
        <f t="shared" si="6"/>
        <v>1.667438628994905E-2</v>
      </c>
      <c r="Q17" s="188"/>
      <c r="R17" s="211">
        <v>0</v>
      </c>
      <c r="S17" s="211">
        <v>0</v>
      </c>
      <c r="T17" s="211">
        <v>0</v>
      </c>
    </row>
    <row r="18" spans="1:21" x14ac:dyDescent="0.2">
      <c r="A18" s="76" t="s">
        <v>634</v>
      </c>
      <c r="B18" s="76" t="s">
        <v>635</v>
      </c>
      <c r="C18" s="76"/>
      <c r="D18" s="76"/>
      <c r="E18" s="243">
        <v>7694</v>
      </c>
      <c r="F18" s="244">
        <f t="shared" si="0"/>
        <v>3233</v>
      </c>
      <c r="G18" s="239">
        <f t="shared" si="1"/>
        <v>0.42019755653756174</v>
      </c>
      <c r="H18" s="245" t="str">
        <f t="shared" si="2"/>
        <v>40.9% - 43.1%</v>
      </c>
      <c r="I18" s="244">
        <v>2203</v>
      </c>
      <c r="J18" s="239">
        <f t="shared" si="3"/>
        <v>0.28632700805822719</v>
      </c>
      <c r="K18" s="247">
        <v>1030</v>
      </c>
      <c r="L18" s="239">
        <f t="shared" si="4"/>
        <v>0.13387054847933455</v>
      </c>
      <c r="M18" s="244">
        <v>4205</v>
      </c>
      <c r="N18" s="239">
        <f t="shared" si="5"/>
        <v>0.54652976345204052</v>
      </c>
      <c r="O18" s="244">
        <v>256</v>
      </c>
      <c r="P18" s="239">
        <f t="shared" si="6"/>
        <v>3.3272680010397709E-2</v>
      </c>
      <c r="Q18" s="188"/>
      <c r="R18" s="211">
        <v>0</v>
      </c>
      <c r="S18" s="211">
        <v>0</v>
      </c>
      <c r="T18" s="211">
        <v>0</v>
      </c>
    </row>
    <row r="19" spans="1:21" s="115" customFormat="1" x14ac:dyDescent="0.2">
      <c r="A19" s="76" t="s">
        <v>666</v>
      </c>
      <c r="B19" s="76" t="s">
        <v>1132</v>
      </c>
      <c r="C19" s="76"/>
      <c r="D19" s="76"/>
      <c r="E19" s="243">
        <v>4491</v>
      </c>
      <c r="F19" s="244">
        <f t="shared" si="0"/>
        <v>2059</v>
      </c>
      <c r="G19" s="239">
        <f t="shared" si="1"/>
        <v>0.45847250055666888</v>
      </c>
      <c r="H19" s="245" t="str">
        <f t="shared" si="2"/>
        <v>44.4% - 47.3%</v>
      </c>
      <c r="I19" s="244">
        <v>1470</v>
      </c>
      <c r="J19" s="239">
        <f t="shared" si="3"/>
        <v>0.32732130928523712</v>
      </c>
      <c r="K19" s="247">
        <v>589</v>
      </c>
      <c r="L19" s="239">
        <f t="shared" si="4"/>
        <v>0.13115119127143177</v>
      </c>
      <c r="M19" s="244">
        <v>2336</v>
      </c>
      <c r="N19" s="239">
        <f t="shared" si="5"/>
        <v>0.52015141393898912</v>
      </c>
      <c r="O19" s="244">
        <v>96</v>
      </c>
      <c r="P19" s="239">
        <f t="shared" si="6"/>
        <v>2.1376085504342019E-2</v>
      </c>
      <c r="Q19" s="188"/>
      <c r="R19" s="211">
        <v>0</v>
      </c>
      <c r="S19" s="211">
        <v>0</v>
      </c>
      <c r="T19" s="211">
        <v>0</v>
      </c>
      <c r="U19" s="210"/>
    </row>
    <row r="20" spans="1:21" s="115" customFormat="1" x14ac:dyDescent="0.2">
      <c r="A20" s="76" t="s">
        <v>689</v>
      </c>
      <c r="B20" s="76" t="s">
        <v>1138</v>
      </c>
      <c r="C20" s="76"/>
      <c r="D20" s="76"/>
      <c r="E20" s="243">
        <v>8723</v>
      </c>
      <c r="F20" s="244">
        <f t="shared" si="0"/>
        <v>3500</v>
      </c>
      <c r="G20" s="239"/>
      <c r="H20" s="245" t="str">
        <f t="shared" si="2"/>
        <v/>
      </c>
      <c r="I20" s="244">
        <v>2135</v>
      </c>
      <c r="J20" s="239"/>
      <c r="K20" s="247">
        <v>1365</v>
      </c>
      <c r="L20" s="239"/>
      <c r="M20" s="244">
        <v>4071</v>
      </c>
      <c r="N20" s="239"/>
      <c r="O20" s="244">
        <v>1152</v>
      </c>
      <c r="P20" s="239">
        <f t="shared" si="6"/>
        <v>0.13206465665482059</v>
      </c>
      <c r="Q20" s="188"/>
      <c r="R20" s="211">
        <v>0</v>
      </c>
      <c r="S20" s="211">
        <v>1</v>
      </c>
      <c r="T20" s="211">
        <v>0</v>
      </c>
      <c r="U20" s="210"/>
    </row>
    <row r="21" spans="1:21" s="115" customFormat="1" x14ac:dyDescent="0.2">
      <c r="A21" s="76" t="s">
        <v>712</v>
      </c>
      <c r="B21" s="76" t="s">
        <v>1147</v>
      </c>
      <c r="C21" s="76"/>
      <c r="D21" s="76"/>
      <c r="E21" s="243">
        <v>4690</v>
      </c>
      <c r="F21" s="244">
        <f t="shared" si="0"/>
        <v>1924</v>
      </c>
      <c r="G21" s="239"/>
      <c r="H21" s="245" t="str">
        <f t="shared" si="2"/>
        <v/>
      </c>
      <c r="I21" s="244">
        <v>1415</v>
      </c>
      <c r="J21" s="239"/>
      <c r="K21" s="247">
        <v>509</v>
      </c>
      <c r="L21" s="239"/>
      <c r="M21" s="244">
        <v>2749</v>
      </c>
      <c r="N21" s="239"/>
      <c r="O21" s="244">
        <v>17</v>
      </c>
      <c r="P21" s="239"/>
      <c r="Q21" s="188"/>
      <c r="R21" s="211">
        <v>1</v>
      </c>
      <c r="S21" s="211">
        <v>0</v>
      </c>
      <c r="T21" s="211">
        <v>0</v>
      </c>
      <c r="U21" s="210"/>
    </row>
    <row r="22" spans="1:21" s="115" customFormat="1" x14ac:dyDescent="0.2">
      <c r="A22" s="76" t="s">
        <v>744</v>
      </c>
      <c r="B22" s="76" t="s">
        <v>745</v>
      </c>
      <c r="C22" s="76"/>
      <c r="D22" s="76"/>
      <c r="E22" s="243">
        <v>5244</v>
      </c>
      <c r="F22" s="244">
        <f t="shared" si="0"/>
        <v>2684</v>
      </c>
      <c r="G22" s="239"/>
      <c r="H22" s="245" t="str">
        <f t="shared" si="2"/>
        <v/>
      </c>
      <c r="I22" s="244">
        <v>1969</v>
      </c>
      <c r="J22" s="239"/>
      <c r="K22" s="247">
        <v>715</v>
      </c>
      <c r="L22" s="239"/>
      <c r="M22" s="244">
        <v>2379</v>
      </c>
      <c r="N22" s="239"/>
      <c r="O22" s="244">
        <v>181</v>
      </c>
      <c r="P22" s="239"/>
      <c r="Q22" s="188"/>
      <c r="R22" s="211">
        <v>1</v>
      </c>
      <c r="S22" s="211">
        <v>0</v>
      </c>
      <c r="T22" s="211">
        <v>0</v>
      </c>
      <c r="U22" s="210"/>
    </row>
    <row r="23" spans="1:21" s="115" customFormat="1" x14ac:dyDescent="0.2">
      <c r="A23" s="76" t="s">
        <v>770</v>
      </c>
      <c r="B23" s="76" t="s">
        <v>771</v>
      </c>
      <c r="C23" s="76"/>
      <c r="D23" s="76"/>
      <c r="E23" s="243">
        <v>5349</v>
      </c>
      <c r="F23" s="244">
        <f t="shared" si="0"/>
        <v>2416</v>
      </c>
      <c r="G23" s="239">
        <f t="shared" si="1"/>
        <v>0.45167320994578425</v>
      </c>
      <c r="H23" s="245" t="str">
        <f t="shared" si="2"/>
        <v>43.8% - 46.5%</v>
      </c>
      <c r="I23" s="244">
        <v>1673</v>
      </c>
      <c r="J23" s="239">
        <f t="shared" si="3"/>
        <v>0.31276874182090109</v>
      </c>
      <c r="K23" s="247">
        <v>743</v>
      </c>
      <c r="L23" s="239">
        <f t="shared" si="4"/>
        <v>0.13890446812488316</v>
      </c>
      <c r="M23" s="244">
        <v>2867</v>
      </c>
      <c r="N23" s="239">
        <f t="shared" si="5"/>
        <v>0.53598803514675641</v>
      </c>
      <c r="O23" s="244">
        <v>66</v>
      </c>
      <c r="P23" s="239">
        <f t="shared" si="6"/>
        <v>1.2338754907459339E-2</v>
      </c>
      <c r="Q23" s="188"/>
      <c r="R23" s="211">
        <v>0</v>
      </c>
      <c r="S23" s="211">
        <v>0</v>
      </c>
      <c r="T23" s="211">
        <v>0</v>
      </c>
      <c r="U23" s="210"/>
    </row>
    <row r="24" spans="1:21" s="115" customFormat="1" x14ac:dyDescent="0.2">
      <c r="A24" s="76" t="s">
        <v>793</v>
      </c>
      <c r="B24" s="76" t="s">
        <v>1145</v>
      </c>
      <c r="C24" s="76"/>
      <c r="D24" s="76"/>
      <c r="E24" s="243">
        <v>9209</v>
      </c>
      <c r="F24" s="244">
        <f t="shared" si="0"/>
        <v>3924</v>
      </c>
      <c r="G24" s="239"/>
      <c r="H24" s="245" t="str">
        <f t="shared" si="2"/>
        <v/>
      </c>
      <c r="I24" s="244">
        <v>2675</v>
      </c>
      <c r="J24" s="239"/>
      <c r="K24" s="247">
        <v>1249</v>
      </c>
      <c r="L24" s="239"/>
      <c r="M24" s="244">
        <v>3577</v>
      </c>
      <c r="N24" s="239"/>
      <c r="O24" s="244">
        <v>1708</v>
      </c>
      <c r="P24" s="239">
        <f t="shared" si="6"/>
        <v>0.18547073515039636</v>
      </c>
      <c r="Q24" s="188"/>
      <c r="R24" s="211">
        <v>0</v>
      </c>
      <c r="S24" s="211">
        <v>1</v>
      </c>
      <c r="T24" s="211">
        <v>0</v>
      </c>
      <c r="U24" s="210"/>
    </row>
    <row r="25" spans="1:21" s="115" customFormat="1" x14ac:dyDescent="0.2">
      <c r="A25" s="76" t="s">
        <v>816</v>
      </c>
      <c r="B25" s="76" t="s">
        <v>1186</v>
      </c>
      <c r="C25" s="76"/>
      <c r="D25" s="76"/>
      <c r="E25" s="243">
        <v>4952</v>
      </c>
      <c r="F25" s="244">
        <f t="shared" si="0"/>
        <v>2360</v>
      </c>
      <c r="G25" s="239">
        <f t="shared" si="1"/>
        <v>0.47657512116316636</v>
      </c>
      <c r="H25" s="245" t="str">
        <f t="shared" si="2"/>
        <v>46.3% - 49.0%</v>
      </c>
      <c r="I25" s="244">
        <v>1743</v>
      </c>
      <c r="J25" s="239">
        <f t="shared" si="3"/>
        <v>0.35197899838449109</v>
      </c>
      <c r="K25" s="247">
        <v>617</v>
      </c>
      <c r="L25" s="239">
        <f t="shared" si="4"/>
        <v>0.12459612277867528</v>
      </c>
      <c r="M25" s="244">
        <v>2457</v>
      </c>
      <c r="N25" s="239">
        <f t="shared" si="5"/>
        <v>0.4961631663974152</v>
      </c>
      <c r="O25" s="244">
        <v>135</v>
      </c>
      <c r="P25" s="239">
        <f t="shared" si="6"/>
        <v>2.7261712439418415E-2</v>
      </c>
      <c r="Q25" s="188"/>
      <c r="R25" s="211">
        <v>0</v>
      </c>
      <c r="S25" s="211">
        <v>0</v>
      </c>
      <c r="T25" s="211">
        <v>0</v>
      </c>
      <c r="U25" s="210"/>
    </row>
    <row r="26" spans="1:21" s="115" customFormat="1" x14ac:dyDescent="0.2">
      <c r="A26" s="76" t="s">
        <v>839</v>
      </c>
      <c r="B26" s="76" t="s">
        <v>1150</v>
      </c>
      <c r="C26" s="76"/>
      <c r="D26" s="76"/>
      <c r="E26" s="243">
        <v>4191</v>
      </c>
      <c r="F26" s="244">
        <f t="shared" si="0"/>
        <v>1497</v>
      </c>
      <c r="G26" s="239"/>
      <c r="H26" s="245" t="str">
        <f t="shared" si="2"/>
        <v/>
      </c>
      <c r="I26" s="244">
        <v>1126</v>
      </c>
      <c r="J26" s="239"/>
      <c r="K26" s="247">
        <v>371</v>
      </c>
      <c r="L26" s="239"/>
      <c r="M26" s="244">
        <v>2429</v>
      </c>
      <c r="N26" s="239"/>
      <c r="O26" s="244">
        <v>265</v>
      </c>
      <c r="P26" s="239">
        <f t="shared" si="6"/>
        <v>6.3230732522071106E-2</v>
      </c>
      <c r="Q26" s="188"/>
      <c r="R26" s="211">
        <v>0</v>
      </c>
      <c r="S26" s="211">
        <v>1</v>
      </c>
      <c r="T26" s="211">
        <v>0</v>
      </c>
      <c r="U26" s="210"/>
    </row>
    <row r="27" spans="1:21" s="115" customFormat="1" x14ac:dyDescent="0.2">
      <c r="A27" s="76" t="s">
        <v>865</v>
      </c>
      <c r="B27" s="76" t="s">
        <v>1164</v>
      </c>
      <c r="C27" s="76"/>
      <c r="D27" s="76"/>
      <c r="E27" s="243">
        <v>4153</v>
      </c>
      <c r="F27" s="244">
        <f t="shared" si="0"/>
        <v>2014</v>
      </c>
      <c r="G27" s="239"/>
      <c r="H27" s="245" t="str">
        <f t="shared" si="2"/>
        <v/>
      </c>
      <c r="I27" s="244">
        <v>1503</v>
      </c>
      <c r="J27" s="239"/>
      <c r="K27" s="247">
        <v>511</v>
      </c>
      <c r="L27" s="239"/>
      <c r="M27" s="244">
        <v>1927</v>
      </c>
      <c r="N27" s="239"/>
      <c r="O27" s="244">
        <v>212</v>
      </c>
      <c r="P27" s="239">
        <f t="shared" si="6"/>
        <v>5.1047435588731038E-2</v>
      </c>
      <c r="Q27" s="188"/>
      <c r="R27" s="211">
        <v>0</v>
      </c>
      <c r="S27" s="211">
        <v>1</v>
      </c>
      <c r="T27" s="211">
        <v>0</v>
      </c>
      <c r="U27" s="210"/>
    </row>
    <row r="28" spans="1:21" s="115" customFormat="1" x14ac:dyDescent="0.2">
      <c r="A28" s="76" t="s">
        <v>879</v>
      </c>
      <c r="B28" s="76" t="s">
        <v>1199</v>
      </c>
      <c r="C28" s="76"/>
      <c r="D28" s="76"/>
      <c r="E28" s="243">
        <v>4357</v>
      </c>
      <c r="F28" s="244">
        <f t="shared" si="0"/>
        <v>2224</v>
      </c>
      <c r="G28" s="239">
        <f t="shared" si="1"/>
        <v>0.51044296534312605</v>
      </c>
      <c r="H28" s="245" t="str">
        <f t="shared" si="2"/>
        <v>49.6% - 52.5%</v>
      </c>
      <c r="I28" s="244">
        <v>1640</v>
      </c>
      <c r="J28" s="239">
        <f t="shared" si="3"/>
        <v>0.37640578379619005</v>
      </c>
      <c r="K28" s="247">
        <v>584</v>
      </c>
      <c r="L28" s="239">
        <f t="shared" si="4"/>
        <v>0.13403718154693597</v>
      </c>
      <c r="M28" s="244">
        <v>2001</v>
      </c>
      <c r="N28" s="239">
        <f t="shared" si="5"/>
        <v>0.45926095937571726</v>
      </c>
      <c r="O28" s="244">
        <v>132</v>
      </c>
      <c r="P28" s="239">
        <f t="shared" si="6"/>
        <v>3.029607528115676E-2</v>
      </c>
      <c r="Q28" s="188"/>
      <c r="R28" s="211">
        <v>0</v>
      </c>
      <c r="S28" s="211">
        <v>0</v>
      </c>
      <c r="T28" s="211">
        <v>0</v>
      </c>
      <c r="U28" s="210"/>
    </row>
    <row r="29" spans="1:21" s="115" customFormat="1" x14ac:dyDescent="0.2">
      <c r="A29" s="76" t="s">
        <v>893</v>
      </c>
      <c r="B29" s="79" t="s">
        <v>1209</v>
      </c>
      <c r="C29" s="76"/>
      <c r="D29" s="76"/>
      <c r="E29" s="243">
        <v>4213</v>
      </c>
      <c r="F29" s="244">
        <f t="shared" si="0"/>
        <v>1490</v>
      </c>
      <c r="G29" s="239"/>
      <c r="H29" s="245" t="str">
        <f t="shared" si="2"/>
        <v/>
      </c>
      <c r="I29" s="244">
        <v>1173</v>
      </c>
      <c r="J29" s="239"/>
      <c r="K29" s="247">
        <v>317</v>
      </c>
      <c r="L29" s="239"/>
      <c r="M29" s="244">
        <v>1615</v>
      </c>
      <c r="N29" s="239"/>
      <c r="O29" s="244">
        <v>1108</v>
      </c>
      <c r="P29" s="239">
        <f t="shared" si="6"/>
        <v>0.26299549014953716</v>
      </c>
      <c r="Q29" s="188"/>
      <c r="R29" s="211">
        <v>0</v>
      </c>
      <c r="S29" s="211">
        <v>1</v>
      </c>
      <c r="T29" s="211">
        <v>0</v>
      </c>
      <c r="U29" s="210"/>
    </row>
    <row r="30" spans="1:21" s="115" customFormat="1" x14ac:dyDescent="0.2">
      <c r="A30" s="76" t="s">
        <v>904</v>
      </c>
      <c r="B30" s="76" t="s">
        <v>1207</v>
      </c>
      <c r="C30" s="76"/>
      <c r="D30" s="76"/>
      <c r="E30" s="243">
        <v>5201</v>
      </c>
      <c r="F30" s="244">
        <f t="shared" si="0"/>
        <v>1677</v>
      </c>
      <c r="G30" s="239"/>
      <c r="H30" s="245" t="str">
        <f t="shared" si="2"/>
        <v/>
      </c>
      <c r="I30" s="244">
        <v>1164</v>
      </c>
      <c r="J30" s="239"/>
      <c r="K30" s="247">
        <v>513</v>
      </c>
      <c r="L30" s="239"/>
      <c r="M30" s="244">
        <v>2012</v>
      </c>
      <c r="N30" s="239"/>
      <c r="O30" s="244">
        <v>1512</v>
      </c>
      <c r="P30" s="239">
        <f t="shared" si="6"/>
        <v>0.29071332436069985</v>
      </c>
      <c r="Q30" s="188"/>
      <c r="R30" s="211">
        <v>0</v>
      </c>
      <c r="S30" s="211">
        <v>1</v>
      </c>
      <c r="T30" s="211">
        <v>0</v>
      </c>
      <c r="U30" s="210"/>
    </row>
    <row r="31" spans="1:21" s="115" customFormat="1" x14ac:dyDescent="0.2">
      <c r="A31" s="76" t="s">
        <v>930</v>
      </c>
      <c r="B31" s="76" t="s">
        <v>1169</v>
      </c>
      <c r="C31" s="76"/>
      <c r="D31" s="76"/>
      <c r="E31" s="243">
        <v>7628</v>
      </c>
      <c r="F31" s="244">
        <f t="shared" si="0"/>
        <v>3598</v>
      </c>
      <c r="G31" s="239"/>
      <c r="H31" s="245" t="str">
        <f t="shared" si="2"/>
        <v/>
      </c>
      <c r="I31" s="244">
        <v>2611</v>
      </c>
      <c r="J31" s="239"/>
      <c r="K31" s="247">
        <v>987</v>
      </c>
      <c r="L31" s="239"/>
      <c r="M31" s="244">
        <v>2379</v>
      </c>
      <c r="N31" s="239"/>
      <c r="O31" s="244">
        <v>1651</v>
      </c>
      <c r="P31" s="239">
        <f t="shared" si="6"/>
        <v>0.2164394336654431</v>
      </c>
      <c r="Q31" s="188"/>
      <c r="R31" s="211">
        <v>0</v>
      </c>
      <c r="S31" s="211">
        <v>1</v>
      </c>
      <c r="T31" s="211">
        <v>0</v>
      </c>
      <c r="U31" s="210"/>
    </row>
    <row r="32" spans="1:21" s="115" customFormat="1" x14ac:dyDescent="0.2">
      <c r="A32" s="76" t="s">
        <v>968</v>
      </c>
      <c r="B32" s="76" t="s">
        <v>969</v>
      </c>
      <c r="C32" s="76"/>
      <c r="D32" s="76"/>
      <c r="E32" s="243">
        <v>6558</v>
      </c>
      <c r="F32" s="244">
        <f t="shared" si="0"/>
        <v>3752</v>
      </c>
      <c r="G32" s="239"/>
      <c r="H32" s="245" t="str">
        <f t="shared" si="2"/>
        <v/>
      </c>
      <c r="I32" s="244">
        <v>2561</v>
      </c>
      <c r="J32" s="239"/>
      <c r="K32" s="247">
        <v>1191</v>
      </c>
      <c r="L32" s="239"/>
      <c r="M32" s="244">
        <v>2239</v>
      </c>
      <c r="N32" s="239"/>
      <c r="O32" s="244">
        <v>567</v>
      </c>
      <c r="P32" s="239">
        <f t="shared" si="6"/>
        <v>8.6459286367795055E-2</v>
      </c>
      <c r="Q32" s="188"/>
      <c r="R32" s="211">
        <v>0</v>
      </c>
      <c r="S32" s="211">
        <v>1</v>
      </c>
      <c r="T32" s="211">
        <v>0</v>
      </c>
      <c r="U32" s="210"/>
    </row>
    <row r="33" spans="1:21" s="115" customFormat="1" x14ac:dyDescent="0.2">
      <c r="A33" s="76" t="s">
        <v>1000</v>
      </c>
      <c r="B33" s="76" t="s">
        <v>1001</v>
      </c>
      <c r="C33" s="76"/>
      <c r="D33" s="76"/>
      <c r="E33" s="243">
        <v>7774</v>
      </c>
      <c r="F33" s="244">
        <f t="shared" si="0"/>
        <v>3671</v>
      </c>
      <c r="G33" s="239"/>
      <c r="H33" s="245" t="str">
        <f t="shared" si="2"/>
        <v/>
      </c>
      <c r="I33" s="244">
        <v>2680</v>
      </c>
      <c r="J33" s="239"/>
      <c r="K33" s="247">
        <v>991</v>
      </c>
      <c r="L33" s="239"/>
      <c r="M33" s="244">
        <v>3628</v>
      </c>
      <c r="N33" s="239"/>
      <c r="O33" s="244">
        <v>475</v>
      </c>
      <c r="P33" s="239">
        <f t="shared" si="6"/>
        <v>6.1101106251607924E-2</v>
      </c>
      <c r="Q33" s="188"/>
      <c r="R33" s="211">
        <v>0</v>
      </c>
      <c r="S33" s="211">
        <v>1</v>
      </c>
      <c r="T33" s="211">
        <v>0</v>
      </c>
      <c r="U33" s="210"/>
    </row>
    <row r="34" spans="1:21" s="115" customFormat="1" x14ac:dyDescent="0.2">
      <c r="A34" s="76" t="s">
        <v>1029</v>
      </c>
      <c r="B34" s="76" t="s">
        <v>1030</v>
      </c>
      <c r="C34" s="76"/>
      <c r="D34" s="76"/>
      <c r="E34" s="243">
        <v>28490</v>
      </c>
      <c r="F34" s="244">
        <f t="shared" si="0"/>
        <v>15934</v>
      </c>
      <c r="G34" s="239"/>
      <c r="H34" s="245" t="str">
        <f t="shared" si="2"/>
        <v/>
      </c>
      <c r="I34" s="244">
        <v>9561</v>
      </c>
      <c r="J34" s="239"/>
      <c r="K34" s="247">
        <v>6373</v>
      </c>
      <c r="L34" s="239"/>
      <c r="M34" s="244">
        <v>5921</v>
      </c>
      <c r="N34" s="239"/>
      <c r="O34" s="244">
        <v>6635</v>
      </c>
      <c r="P34" s="239">
        <f t="shared" si="6"/>
        <v>0.23288873288873288</v>
      </c>
      <c r="Q34" s="188"/>
      <c r="R34" s="211">
        <v>0</v>
      </c>
      <c r="S34" s="211">
        <v>1</v>
      </c>
      <c r="T34" s="211">
        <v>0</v>
      </c>
      <c r="U34" s="210"/>
    </row>
    <row r="35" spans="1:21" s="115" customFormat="1" x14ac:dyDescent="0.2">
      <c r="A35" s="76"/>
      <c r="B35" s="76"/>
      <c r="C35" s="76"/>
      <c r="D35" s="76"/>
      <c r="E35" s="222"/>
      <c r="F35" s="244"/>
      <c r="G35" s="239"/>
      <c r="H35" s="245"/>
      <c r="I35" s="244"/>
      <c r="J35" s="239"/>
      <c r="K35" s="247"/>
      <c r="L35" s="239"/>
      <c r="M35" s="244"/>
      <c r="N35" s="239"/>
      <c r="O35" s="244"/>
      <c r="P35" s="239"/>
      <c r="Q35" s="188"/>
      <c r="R35" s="211"/>
      <c r="S35" s="210"/>
      <c r="T35" s="210"/>
      <c r="U35" s="210"/>
    </row>
    <row r="36" spans="1:21" s="115" customFormat="1" x14ac:dyDescent="0.2">
      <c r="A36" s="58" t="s">
        <v>442</v>
      </c>
      <c r="B36" s="58" t="s">
        <v>443</v>
      </c>
      <c r="C36" s="58" t="s">
        <v>444</v>
      </c>
      <c r="D36" s="58" t="s">
        <v>1130</v>
      </c>
      <c r="E36" s="243">
        <v>461</v>
      </c>
      <c r="F36" s="244">
        <f>I36+K36</f>
        <v>252</v>
      </c>
      <c r="G36" s="239">
        <f>J36+L36</f>
        <v>0.54663774403470711</v>
      </c>
      <c r="H36" s="245" t="str">
        <f>IF(ISNUMBER(G36),TEXT(((2*F36)+(1.96^2)-(1.96*((1.96^2)+(4*F36*(100%-G36)))^0.5))/(2*(E36+(1.96^2))),"0.0%")&amp;" - "&amp;TEXT(((2*F36)+(1.96^2)+(1.96*((1.96^2)+(4*F36*(100%-G36)))^0.5))/(2*(E36+(1.96^2))),"0.0%"),"")</f>
        <v>50.1% - 59.2%</v>
      </c>
      <c r="I36" s="244">
        <v>192</v>
      </c>
      <c r="J36" s="239">
        <f>I36/E36</f>
        <v>0.41648590021691972</v>
      </c>
      <c r="K36" s="247">
        <v>60</v>
      </c>
      <c r="L36" s="239">
        <f>K36/E36</f>
        <v>0.13015184381778741</v>
      </c>
      <c r="M36" s="244">
        <v>203</v>
      </c>
      <c r="N36" s="239">
        <f>M36/E36</f>
        <v>0.4403470715835141</v>
      </c>
      <c r="O36" s="244">
        <v>6</v>
      </c>
      <c r="P36" s="239">
        <f>O36/E36</f>
        <v>1.3015184381778741E-2</v>
      </c>
      <c r="Q36" s="189" t="s">
        <v>446</v>
      </c>
      <c r="R36" s="215">
        <v>0</v>
      </c>
      <c r="S36" s="215">
        <v>0</v>
      </c>
      <c r="T36" s="215">
        <v>0</v>
      </c>
      <c r="U36" s="210"/>
    </row>
    <row r="37" spans="1:21" s="115" customFormat="1" x14ac:dyDescent="0.2">
      <c r="A37" s="58" t="s">
        <v>447</v>
      </c>
      <c r="B37" s="58" t="s">
        <v>448</v>
      </c>
      <c r="C37" s="58" t="s">
        <v>444</v>
      </c>
      <c r="D37" s="58" t="s">
        <v>1130</v>
      </c>
      <c r="E37" s="243">
        <v>461</v>
      </c>
      <c r="F37" s="244">
        <f t="shared" ref="F37:F100" si="7">I37+K37</f>
        <v>165</v>
      </c>
      <c r="G37" s="239">
        <f t="shared" ref="G37:G100" si="8">J37+L37</f>
        <v>0.35791757049891537</v>
      </c>
      <c r="H37" s="245" t="str">
        <f t="shared" ref="H37:H100" si="9">IF(ISNUMBER(G37),TEXT(((2*F37)+(1.96^2)-(1.96*((1.96^2)+(4*F37*(100%-G37)))^0.5))/(2*(E37+(1.96^2))),"0.0%")&amp;" - "&amp;TEXT(((2*F37)+(1.96^2)+(1.96*((1.96^2)+(4*F37*(100%-G37)))^0.5))/(2*(E37+(1.96^2))),"0.0%"),"")</f>
        <v>31.5% - 40.3%</v>
      </c>
      <c r="I37" s="244">
        <v>127</v>
      </c>
      <c r="J37" s="239">
        <f t="shared" ref="J37:J100" si="10">I37/E37</f>
        <v>0.27548806941431669</v>
      </c>
      <c r="K37" s="247">
        <v>38</v>
      </c>
      <c r="L37" s="239">
        <f t="shared" ref="L37:L100" si="11">K37/E37</f>
        <v>8.2429501084598705E-2</v>
      </c>
      <c r="M37" s="244">
        <v>296</v>
      </c>
      <c r="N37" s="239">
        <f t="shared" ref="N37:N100" si="12">M37/E37</f>
        <v>0.64208242950108463</v>
      </c>
      <c r="O37" s="244">
        <v>0</v>
      </c>
      <c r="P37" s="239">
        <f t="shared" ref="P37:P100" si="13">O37/E37</f>
        <v>0</v>
      </c>
      <c r="Q37" s="189" t="s">
        <v>449</v>
      </c>
      <c r="R37" s="215">
        <v>0</v>
      </c>
      <c r="S37" s="215">
        <v>0</v>
      </c>
      <c r="T37" s="215">
        <v>0</v>
      </c>
      <c r="U37" s="210"/>
    </row>
    <row r="38" spans="1:21" s="115" customFormat="1" x14ac:dyDescent="0.2">
      <c r="A38" s="58" t="s">
        <v>450</v>
      </c>
      <c r="B38" s="58" t="s">
        <v>451</v>
      </c>
      <c r="C38" s="58" t="s">
        <v>444</v>
      </c>
      <c r="D38" s="58" t="s">
        <v>1130</v>
      </c>
      <c r="E38" s="243">
        <v>273</v>
      </c>
      <c r="F38" s="244">
        <f t="shared" si="7"/>
        <v>85</v>
      </c>
      <c r="G38" s="239">
        <f t="shared" si="8"/>
        <v>0.31135531135531136</v>
      </c>
      <c r="H38" s="245" t="str">
        <f t="shared" si="9"/>
        <v>25.9% - 36.9%</v>
      </c>
      <c r="I38" s="244">
        <v>64</v>
      </c>
      <c r="J38" s="239">
        <f t="shared" si="10"/>
        <v>0.23443223443223443</v>
      </c>
      <c r="K38" s="247">
        <v>21</v>
      </c>
      <c r="L38" s="239">
        <f t="shared" si="11"/>
        <v>7.6923076923076927E-2</v>
      </c>
      <c r="M38" s="244">
        <v>184</v>
      </c>
      <c r="N38" s="239">
        <f t="shared" si="12"/>
        <v>0.67399267399267404</v>
      </c>
      <c r="O38" s="244">
        <v>4</v>
      </c>
      <c r="P38" s="239">
        <f t="shared" si="13"/>
        <v>1.4652014652014652E-2</v>
      </c>
      <c r="Q38" s="189" t="s">
        <v>452</v>
      </c>
      <c r="R38" s="215">
        <v>0</v>
      </c>
      <c r="S38" s="215">
        <v>0</v>
      </c>
      <c r="T38" s="215">
        <v>0</v>
      </c>
      <c r="U38" s="210"/>
    </row>
    <row r="39" spans="1:21" s="115" customFormat="1" x14ac:dyDescent="0.2">
      <c r="A39" s="58" t="s">
        <v>453</v>
      </c>
      <c r="B39" s="58" t="s">
        <v>454</v>
      </c>
      <c r="C39" s="58" t="s">
        <v>444</v>
      </c>
      <c r="D39" s="58" t="s">
        <v>1130</v>
      </c>
      <c r="E39" s="243">
        <v>545</v>
      </c>
      <c r="F39" s="244">
        <f t="shared" si="7"/>
        <v>209</v>
      </c>
      <c r="G39" s="239">
        <f t="shared" si="8"/>
        <v>0.38348623853211011</v>
      </c>
      <c r="H39" s="245" t="str">
        <f t="shared" si="9"/>
        <v>34.4% - 42.5%</v>
      </c>
      <c r="I39" s="244">
        <v>164</v>
      </c>
      <c r="J39" s="239">
        <f t="shared" si="10"/>
        <v>0.30091743119266057</v>
      </c>
      <c r="K39" s="247">
        <v>45</v>
      </c>
      <c r="L39" s="239">
        <f t="shared" si="11"/>
        <v>8.2568807339449546E-2</v>
      </c>
      <c r="M39" s="244">
        <v>333</v>
      </c>
      <c r="N39" s="239">
        <f t="shared" si="12"/>
        <v>0.61100917431192658</v>
      </c>
      <c r="O39" s="244">
        <v>3</v>
      </c>
      <c r="P39" s="239">
        <f t="shared" si="13"/>
        <v>5.5045871559633031E-3</v>
      </c>
      <c r="Q39" s="189" t="s">
        <v>455</v>
      </c>
      <c r="R39" s="215">
        <v>0</v>
      </c>
      <c r="S39" s="215">
        <v>0</v>
      </c>
      <c r="T39" s="215">
        <v>0</v>
      </c>
      <c r="U39" s="210"/>
    </row>
    <row r="40" spans="1:21" s="115" customFormat="1" x14ac:dyDescent="0.2">
      <c r="A40" s="58" t="s">
        <v>456</v>
      </c>
      <c r="B40" s="58" t="s">
        <v>457</v>
      </c>
      <c r="C40" s="58" t="s">
        <v>444</v>
      </c>
      <c r="D40" s="58" t="s">
        <v>1130</v>
      </c>
      <c r="E40" s="243">
        <v>602</v>
      </c>
      <c r="F40" s="244">
        <f t="shared" si="7"/>
        <v>225</v>
      </c>
      <c r="G40" s="239">
        <f t="shared" si="8"/>
        <v>0.37375415282392027</v>
      </c>
      <c r="H40" s="245" t="str">
        <f t="shared" si="9"/>
        <v>33.6% - 41.3%</v>
      </c>
      <c r="I40" s="244">
        <v>169</v>
      </c>
      <c r="J40" s="239">
        <f t="shared" si="10"/>
        <v>0.28073089700996678</v>
      </c>
      <c r="K40" s="247">
        <v>56</v>
      </c>
      <c r="L40" s="239">
        <f t="shared" si="11"/>
        <v>9.3023255813953487E-2</v>
      </c>
      <c r="M40" s="244">
        <v>361</v>
      </c>
      <c r="N40" s="239">
        <f t="shared" si="12"/>
        <v>0.59966777408637872</v>
      </c>
      <c r="O40" s="244">
        <v>16</v>
      </c>
      <c r="P40" s="239">
        <f t="shared" si="13"/>
        <v>2.6578073089700997E-2</v>
      </c>
      <c r="Q40" s="189" t="s">
        <v>458</v>
      </c>
      <c r="R40" s="215">
        <v>0</v>
      </c>
      <c r="S40" s="215">
        <v>0</v>
      </c>
      <c r="T40" s="215">
        <v>0</v>
      </c>
      <c r="U40" s="210"/>
    </row>
    <row r="41" spans="1:21" s="115" customFormat="1" x14ac:dyDescent="0.2">
      <c r="A41" s="58" t="s">
        <v>459</v>
      </c>
      <c r="B41" s="58" t="s">
        <v>460</v>
      </c>
      <c r="C41" s="58" t="s">
        <v>444</v>
      </c>
      <c r="D41" s="58" t="s">
        <v>1130</v>
      </c>
      <c r="E41" s="243">
        <v>935</v>
      </c>
      <c r="F41" s="244">
        <f t="shared" si="7"/>
        <v>279</v>
      </c>
      <c r="G41" s="239">
        <f t="shared" si="8"/>
        <v>0.29839572192513369</v>
      </c>
      <c r="H41" s="245" t="str">
        <f t="shared" si="9"/>
        <v>27.0% - 32.9%</v>
      </c>
      <c r="I41" s="244">
        <v>213</v>
      </c>
      <c r="J41" s="239">
        <f t="shared" si="10"/>
        <v>0.22780748663101605</v>
      </c>
      <c r="K41" s="247">
        <v>66</v>
      </c>
      <c r="L41" s="239">
        <f t="shared" si="11"/>
        <v>7.0588235294117646E-2</v>
      </c>
      <c r="M41" s="244">
        <v>655</v>
      </c>
      <c r="N41" s="239">
        <f t="shared" si="12"/>
        <v>0.70053475935828879</v>
      </c>
      <c r="O41" s="244">
        <v>1</v>
      </c>
      <c r="P41" s="239">
        <f t="shared" si="13"/>
        <v>1.0695187165775401E-3</v>
      </c>
      <c r="Q41" s="189" t="s">
        <v>461</v>
      </c>
      <c r="R41" s="215">
        <v>0</v>
      </c>
      <c r="S41" s="215">
        <v>0</v>
      </c>
      <c r="T41" s="215">
        <v>0</v>
      </c>
      <c r="U41" s="210"/>
    </row>
    <row r="42" spans="1:21" s="115" customFormat="1" x14ac:dyDescent="0.2">
      <c r="A42" s="58" t="s">
        <v>462</v>
      </c>
      <c r="B42" s="58" t="s">
        <v>463</v>
      </c>
      <c r="C42" s="58" t="s">
        <v>464</v>
      </c>
      <c r="D42" s="58" t="s">
        <v>1128</v>
      </c>
      <c r="E42" s="243">
        <v>276</v>
      </c>
      <c r="F42" s="244">
        <f t="shared" si="7"/>
        <v>96</v>
      </c>
      <c r="G42" s="239">
        <f t="shared" si="8"/>
        <v>0.34782608695652173</v>
      </c>
      <c r="H42" s="245" t="str">
        <f t="shared" si="9"/>
        <v>29.4% - 40.6%</v>
      </c>
      <c r="I42" s="244">
        <v>61</v>
      </c>
      <c r="J42" s="239">
        <f t="shared" si="10"/>
        <v>0.2210144927536232</v>
      </c>
      <c r="K42" s="247">
        <v>35</v>
      </c>
      <c r="L42" s="239">
        <f t="shared" si="11"/>
        <v>0.12681159420289856</v>
      </c>
      <c r="M42" s="244">
        <v>179</v>
      </c>
      <c r="N42" s="239">
        <f t="shared" si="12"/>
        <v>0.64855072463768115</v>
      </c>
      <c r="O42" s="244">
        <v>1</v>
      </c>
      <c r="P42" s="239">
        <f t="shared" si="13"/>
        <v>3.6231884057971015E-3</v>
      </c>
      <c r="Q42" s="189" t="s">
        <v>466</v>
      </c>
      <c r="R42" s="215">
        <v>0</v>
      </c>
      <c r="S42" s="215">
        <v>0</v>
      </c>
      <c r="T42" s="215">
        <v>0</v>
      </c>
      <c r="U42" s="210"/>
    </row>
    <row r="43" spans="1:21" s="115" customFormat="1" x14ac:dyDescent="0.2">
      <c r="A43" s="58" t="s">
        <v>467</v>
      </c>
      <c r="B43" s="58" t="s">
        <v>468</v>
      </c>
      <c r="C43" s="58" t="s">
        <v>464</v>
      </c>
      <c r="D43" s="58" t="s">
        <v>1128</v>
      </c>
      <c r="E43" s="243">
        <v>777</v>
      </c>
      <c r="F43" s="244">
        <f t="shared" si="7"/>
        <v>207</v>
      </c>
      <c r="G43" s="239">
        <f t="shared" si="8"/>
        <v>0.26640926640926643</v>
      </c>
      <c r="H43" s="245" t="str">
        <f t="shared" si="9"/>
        <v>23.7% - 29.9%</v>
      </c>
      <c r="I43" s="244">
        <v>155</v>
      </c>
      <c r="J43" s="239">
        <f t="shared" si="10"/>
        <v>0.19948519948519949</v>
      </c>
      <c r="K43" s="247">
        <v>52</v>
      </c>
      <c r="L43" s="239">
        <f t="shared" si="11"/>
        <v>6.6924066924066924E-2</v>
      </c>
      <c r="M43" s="244">
        <v>570</v>
      </c>
      <c r="N43" s="239">
        <f t="shared" si="12"/>
        <v>0.73359073359073357</v>
      </c>
      <c r="O43" s="244">
        <v>0</v>
      </c>
      <c r="P43" s="239">
        <f t="shared" si="13"/>
        <v>0</v>
      </c>
      <c r="Q43" s="189" t="s">
        <v>469</v>
      </c>
      <c r="R43" s="215">
        <v>0</v>
      </c>
      <c r="S43" s="215">
        <v>0</v>
      </c>
      <c r="T43" s="215">
        <v>0</v>
      </c>
      <c r="U43" s="210"/>
    </row>
    <row r="44" spans="1:21" s="115" customFormat="1" x14ac:dyDescent="0.2">
      <c r="A44" s="58" t="s">
        <v>470</v>
      </c>
      <c r="B44" s="58" t="s">
        <v>471</v>
      </c>
      <c r="C44" s="58" t="s">
        <v>464</v>
      </c>
      <c r="D44" s="58" t="s">
        <v>1128</v>
      </c>
      <c r="E44" s="243">
        <v>843</v>
      </c>
      <c r="F44" s="244">
        <f t="shared" si="7"/>
        <v>226</v>
      </c>
      <c r="G44" s="239">
        <f t="shared" si="8"/>
        <v>0.26809015421115068</v>
      </c>
      <c r="H44" s="245" t="str">
        <f t="shared" si="9"/>
        <v>23.9% - 29.9%</v>
      </c>
      <c r="I44" s="244">
        <v>179</v>
      </c>
      <c r="J44" s="239">
        <f t="shared" si="10"/>
        <v>0.21233689205219455</v>
      </c>
      <c r="K44" s="247">
        <v>47</v>
      </c>
      <c r="L44" s="239">
        <f t="shared" si="11"/>
        <v>5.575326215895611E-2</v>
      </c>
      <c r="M44" s="244">
        <v>611</v>
      </c>
      <c r="N44" s="239">
        <f t="shared" si="12"/>
        <v>0.72479240806642942</v>
      </c>
      <c r="O44" s="244">
        <v>6</v>
      </c>
      <c r="P44" s="239">
        <f t="shared" si="13"/>
        <v>7.1174377224199285E-3</v>
      </c>
      <c r="Q44" s="189" t="s">
        <v>472</v>
      </c>
      <c r="R44" s="215">
        <v>0</v>
      </c>
      <c r="S44" s="215">
        <v>0</v>
      </c>
      <c r="T44" s="215">
        <v>0</v>
      </c>
      <c r="U44" s="210"/>
    </row>
    <row r="45" spans="1:21" s="115" customFormat="1" x14ac:dyDescent="0.2">
      <c r="A45" s="58" t="s">
        <v>473</v>
      </c>
      <c r="B45" s="58" t="s">
        <v>474</v>
      </c>
      <c r="C45" s="58" t="s">
        <v>464</v>
      </c>
      <c r="D45" s="58" t="s">
        <v>1128</v>
      </c>
      <c r="E45" s="243">
        <v>599</v>
      </c>
      <c r="F45" s="244">
        <f t="shared" si="7"/>
        <v>195</v>
      </c>
      <c r="G45" s="239">
        <f t="shared" si="8"/>
        <v>0.32554257095158601</v>
      </c>
      <c r="H45" s="245" t="str">
        <f t="shared" si="9"/>
        <v>28.9% - 36.4%</v>
      </c>
      <c r="I45" s="244">
        <v>146</v>
      </c>
      <c r="J45" s="239">
        <f t="shared" si="10"/>
        <v>0.24373956594323873</v>
      </c>
      <c r="K45" s="247">
        <v>49</v>
      </c>
      <c r="L45" s="239">
        <f t="shared" si="11"/>
        <v>8.1803005008347252E-2</v>
      </c>
      <c r="M45" s="244">
        <v>404</v>
      </c>
      <c r="N45" s="239">
        <f t="shared" si="12"/>
        <v>0.67445742904841399</v>
      </c>
      <c r="O45" s="244">
        <v>0</v>
      </c>
      <c r="P45" s="239">
        <f t="shared" si="13"/>
        <v>0</v>
      </c>
      <c r="Q45" s="189" t="s">
        <v>475</v>
      </c>
      <c r="R45" s="215">
        <v>0</v>
      </c>
      <c r="S45" s="215">
        <v>0</v>
      </c>
      <c r="T45" s="215">
        <v>0</v>
      </c>
      <c r="U45" s="210"/>
    </row>
    <row r="46" spans="1:21" s="115" customFormat="1" x14ac:dyDescent="0.2">
      <c r="A46" s="58" t="s">
        <v>476</v>
      </c>
      <c r="B46" s="58" t="s">
        <v>477</v>
      </c>
      <c r="C46" s="58" t="s">
        <v>464</v>
      </c>
      <c r="D46" s="58" t="s">
        <v>1128</v>
      </c>
      <c r="E46" s="243">
        <v>855</v>
      </c>
      <c r="F46" s="244">
        <f t="shared" si="7"/>
        <v>217</v>
      </c>
      <c r="G46" s="239">
        <f t="shared" si="8"/>
        <v>0.25380116959064325</v>
      </c>
      <c r="H46" s="245" t="str">
        <f t="shared" si="9"/>
        <v>22.6% - 28.4%</v>
      </c>
      <c r="I46" s="244">
        <v>148</v>
      </c>
      <c r="J46" s="239">
        <f t="shared" si="10"/>
        <v>0.17309941520467836</v>
      </c>
      <c r="K46" s="247">
        <v>69</v>
      </c>
      <c r="L46" s="239">
        <f t="shared" si="11"/>
        <v>8.0701754385964913E-2</v>
      </c>
      <c r="M46" s="244">
        <v>630</v>
      </c>
      <c r="N46" s="239">
        <f t="shared" si="12"/>
        <v>0.73684210526315785</v>
      </c>
      <c r="O46" s="244">
        <v>8</v>
      </c>
      <c r="P46" s="239">
        <f t="shared" si="13"/>
        <v>9.3567251461988306E-3</v>
      </c>
      <c r="Q46" s="189" t="s">
        <v>478</v>
      </c>
      <c r="R46" s="215">
        <v>0</v>
      </c>
      <c r="S46" s="215">
        <v>0</v>
      </c>
      <c r="T46" s="215">
        <v>0</v>
      </c>
      <c r="U46" s="210"/>
    </row>
    <row r="47" spans="1:21" s="115" customFormat="1" x14ac:dyDescent="0.2">
      <c r="A47" s="58" t="s">
        <v>479</v>
      </c>
      <c r="B47" s="58" t="s">
        <v>480</v>
      </c>
      <c r="C47" s="58" t="s">
        <v>481</v>
      </c>
      <c r="D47" s="58" t="s">
        <v>482</v>
      </c>
      <c r="E47" s="243">
        <v>988</v>
      </c>
      <c r="F47" s="244">
        <f t="shared" si="7"/>
        <v>399</v>
      </c>
      <c r="G47" s="239">
        <f t="shared" si="8"/>
        <v>0.40384615384615385</v>
      </c>
      <c r="H47" s="245" t="str">
        <f t="shared" si="9"/>
        <v>37.4% - 43.5%</v>
      </c>
      <c r="I47" s="244">
        <v>294</v>
      </c>
      <c r="J47" s="239">
        <f t="shared" si="10"/>
        <v>0.29757085020242913</v>
      </c>
      <c r="K47" s="247">
        <v>105</v>
      </c>
      <c r="L47" s="239">
        <f t="shared" si="11"/>
        <v>0.1062753036437247</v>
      </c>
      <c r="M47" s="244">
        <v>573</v>
      </c>
      <c r="N47" s="239">
        <f t="shared" si="12"/>
        <v>0.57995951417004044</v>
      </c>
      <c r="O47" s="244">
        <v>16</v>
      </c>
      <c r="P47" s="239">
        <f t="shared" si="13"/>
        <v>1.6194331983805668E-2</v>
      </c>
      <c r="Q47" s="189" t="s">
        <v>483</v>
      </c>
      <c r="R47" s="215">
        <v>0</v>
      </c>
      <c r="S47" s="215">
        <v>0</v>
      </c>
      <c r="T47" s="215">
        <v>0</v>
      </c>
      <c r="U47" s="210"/>
    </row>
    <row r="48" spans="1:21" s="115" customFormat="1" x14ac:dyDescent="0.2">
      <c r="A48" s="58" t="s">
        <v>484</v>
      </c>
      <c r="B48" s="58" t="s">
        <v>485</v>
      </c>
      <c r="C48" s="58" t="s">
        <v>481</v>
      </c>
      <c r="D48" s="58" t="s">
        <v>482</v>
      </c>
      <c r="E48" s="243">
        <v>503</v>
      </c>
      <c r="F48" s="244">
        <f t="shared" si="7"/>
        <v>202</v>
      </c>
      <c r="G48" s="239">
        <f t="shared" si="8"/>
        <v>0.40159045725646125</v>
      </c>
      <c r="H48" s="245" t="str">
        <f t="shared" si="9"/>
        <v>36.0% - 44.5%</v>
      </c>
      <c r="I48" s="244">
        <v>165</v>
      </c>
      <c r="J48" s="239">
        <f t="shared" si="10"/>
        <v>0.32803180914512925</v>
      </c>
      <c r="K48" s="247">
        <v>37</v>
      </c>
      <c r="L48" s="239">
        <f t="shared" si="11"/>
        <v>7.3558648111332003E-2</v>
      </c>
      <c r="M48" s="244">
        <v>297</v>
      </c>
      <c r="N48" s="239">
        <f t="shared" si="12"/>
        <v>0.59045725646123259</v>
      </c>
      <c r="O48" s="244">
        <v>4</v>
      </c>
      <c r="P48" s="239">
        <f t="shared" si="13"/>
        <v>7.9522862823061622E-3</v>
      </c>
      <c r="Q48" s="189" t="s">
        <v>486</v>
      </c>
      <c r="R48" s="215">
        <v>0</v>
      </c>
      <c r="S48" s="215">
        <v>0</v>
      </c>
      <c r="T48" s="215">
        <v>0</v>
      </c>
      <c r="U48" s="210"/>
    </row>
    <row r="49" spans="1:21" s="115" customFormat="1" x14ac:dyDescent="0.2">
      <c r="A49" s="58" t="s">
        <v>487</v>
      </c>
      <c r="B49" s="58" t="s">
        <v>488</v>
      </c>
      <c r="C49" s="58" t="s">
        <v>481</v>
      </c>
      <c r="D49" s="58" t="s">
        <v>482</v>
      </c>
      <c r="E49" s="243">
        <v>950</v>
      </c>
      <c r="F49" s="244">
        <f t="shared" si="7"/>
        <v>327</v>
      </c>
      <c r="G49" s="239"/>
      <c r="H49" s="245" t="str">
        <f t="shared" si="9"/>
        <v/>
      </c>
      <c r="I49" s="244">
        <v>167</v>
      </c>
      <c r="J49" s="239"/>
      <c r="K49" s="247">
        <v>160</v>
      </c>
      <c r="L49" s="239"/>
      <c r="M49" s="244">
        <v>184</v>
      </c>
      <c r="N49" s="239"/>
      <c r="O49" s="244">
        <v>439</v>
      </c>
      <c r="P49" s="239">
        <f t="shared" si="13"/>
        <v>0.46210526315789474</v>
      </c>
      <c r="Q49" s="189" t="s">
        <v>489</v>
      </c>
      <c r="R49" s="215">
        <v>0</v>
      </c>
      <c r="S49" s="215">
        <v>1</v>
      </c>
      <c r="T49" s="215">
        <v>0</v>
      </c>
      <c r="U49" s="210"/>
    </row>
    <row r="50" spans="1:21" s="115" customFormat="1" x14ac:dyDescent="0.2">
      <c r="A50" s="58" t="s">
        <v>490</v>
      </c>
      <c r="B50" s="58" t="s">
        <v>491</v>
      </c>
      <c r="C50" s="58" t="s">
        <v>481</v>
      </c>
      <c r="D50" s="58" t="s">
        <v>482</v>
      </c>
      <c r="E50" s="243">
        <v>588</v>
      </c>
      <c r="F50" s="244">
        <f t="shared" si="7"/>
        <v>247</v>
      </c>
      <c r="G50" s="239"/>
      <c r="H50" s="245" t="str">
        <f t="shared" si="9"/>
        <v/>
      </c>
      <c r="I50" s="244">
        <v>191</v>
      </c>
      <c r="J50" s="239"/>
      <c r="K50" s="247">
        <v>56</v>
      </c>
      <c r="L50" s="239"/>
      <c r="M50" s="244">
        <v>202</v>
      </c>
      <c r="N50" s="239"/>
      <c r="O50" s="244">
        <v>139</v>
      </c>
      <c r="P50" s="239">
        <f t="shared" si="13"/>
        <v>0.23639455782312926</v>
      </c>
      <c r="Q50" s="189" t="s">
        <v>492</v>
      </c>
      <c r="R50" s="215">
        <v>1</v>
      </c>
      <c r="S50" s="215">
        <v>1</v>
      </c>
      <c r="T50" s="215">
        <v>0</v>
      </c>
      <c r="U50" s="210"/>
    </row>
    <row r="51" spans="1:21" s="115" customFormat="1" x14ac:dyDescent="0.2">
      <c r="A51" s="58" t="s">
        <v>493</v>
      </c>
      <c r="B51" s="58" t="s">
        <v>494</v>
      </c>
      <c r="C51" s="58" t="s">
        <v>481</v>
      </c>
      <c r="D51" s="58" t="s">
        <v>482</v>
      </c>
      <c r="E51" s="243">
        <v>889</v>
      </c>
      <c r="F51" s="244">
        <f t="shared" si="7"/>
        <v>288</v>
      </c>
      <c r="G51" s="239"/>
      <c r="H51" s="245" t="str">
        <f t="shared" si="9"/>
        <v/>
      </c>
      <c r="I51" s="244">
        <v>164</v>
      </c>
      <c r="J51" s="239"/>
      <c r="K51" s="247">
        <v>124</v>
      </c>
      <c r="L51" s="239"/>
      <c r="M51" s="244">
        <v>289</v>
      </c>
      <c r="N51" s="239"/>
      <c r="O51" s="244">
        <v>312</v>
      </c>
      <c r="P51" s="239">
        <f t="shared" si="13"/>
        <v>0.35095613048368957</v>
      </c>
      <c r="Q51" s="189" t="s">
        <v>495</v>
      </c>
      <c r="R51" s="215">
        <v>1</v>
      </c>
      <c r="S51" s="215">
        <v>1</v>
      </c>
      <c r="T51" s="215">
        <v>0</v>
      </c>
      <c r="U51" s="210"/>
    </row>
    <row r="52" spans="1:21" s="115" customFormat="1" x14ac:dyDescent="0.2">
      <c r="A52" s="58" t="s">
        <v>496</v>
      </c>
      <c r="B52" s="58" t="s">
        <v>497</v>
      </c>
      <c r="C52" s="58" t="s">
        <v>481</v>
      </c>
      <c r="D52" s="58" t="s">
        <v>482</v>
      </c>
      <c r="E52" s="243">
        <v>742</v>
      </c>
      <c r="F52" s="244">
        <f t="shared" si="7"/>
        <v>273</v>
      </c>
      <c r="G52" s="239">
        <f t="shared" si="8"/>
        <v>0.36792452830188682</v>
      </c>
      <c r="H52" s="245" t="str">
        <f t="shared" si="9"/>
        <v>33.4% - 40.3%</v>
      </c>
      <c r="I52" s="244">
        <v>165</v>
      </c>
      <c r="J52" s="239">
        <f t="shared" si="10"/>
        <v>0.22237196765498651</v>
      </c>
      <c r="K52" s="247">
        <v>108</v>
      </c>
      <c r="L52" s="239">
        <f t="shared" si="11"/>
        <v>0.14555256064690028</v>
      </c>
      <c r="M52" s="244">
        <v>458</v>
      </c>
      <c r="N52" s="239">
        <f t="shared" si="12"/>
        <v>0.61725067385444743</v>
      </c>
      <c r="O52" s="244">
        <v>11</v>
      </c>
      <c r="P52" s="239">
        <f t="shared" si="13"/>
        <v>1.4824797843665768E-2</v>
      </c>
      <c r="Q52" s="189" t="s">
        <v>498</v>
      </c>
      <c r="R52" s="215">
        <v>0</v>
      </c>
      <c r="S52" s="215">
        <v>0</v>
      </c>
      <c r="T52" s="215">
        <v>0</v>
      </c>
      <c r="U52" s="210"/>
    </row>
    <row r="53" spans="1:21" s="115" customFormat="1" x14ac:dyDescent="0.2">
      <c r="A53" s="58" t="s">
        <v>499</v>
      </c>
      <c r="B53" s="58" t="s">
        <v>500</v>
      </c>
      <c r="C53" s="58" t="s">
        <v>481</v>
      </c>
      <c r="D53" s="58" t="s">
        <v>482</v>
      </c>
      <c r="E53" s="243">
        <v>824</v>
      </c>
      <c r="F53" s="244">
        <f t="shared" si="7"/>
        <v>333</v>
      </c>
      <c r="G53" s="239">
        <f t="shared" si="8"/>
        <v>0.40412621359223305</v>
      </c>
      <c r="H53" s="245" t="str">
        <f t="shared" si="9"/>
        <v>37.1% - 43.8%</v>
      </c>
      <c r="I53" s="244">
        <v>259</v>
      </c>
      <c r="J53" s="239">
        <f t="shared" si="10"/>
        <v>0.31432038834951459</v>
      </c>
      <c r="K53" s="247">
        <v>74</v>
      </c>
      <c r="L53" s="239">
        <f t="shared" si="11"/>
        <v>8.9805825242718448E-2</v>
      </c>
      <c r="M53" s="244">
        <v>469</v>
      </c>
      <c r="N53" s="239">
        <f t="shared" si="12"/>
        <v>0.56917475728155342</v>
      </c>
      <c r="O53" s="244">
        <v>22</v>
      </c>
      <c r="P53" s="239">
        <f t="shared" si="13"/>
        <v>2.6699029126213591E-2</v>
      </c>
      <c r="Q53" s="189" t="s">
        <v>501</v>
      </c>
      <c r="R53" s="215">
        <v>0</v>
      </c>
      <c r="S53" s="215">
        <v>0</v>
      </c>
      <c r="T53" s="215">
        <v>0</v>
      </c>
      <c r="U53" s="210"/>
    </row>
    <row r="54" spans="1:21" s="115" customFormat="1" x14ac:dyDescent="0.2">
      <c r="A54" s="58" t="s">
        <v>502</v>
      </c>
      <c r="B54" s="58" t="s">
        <v>503</v>
      </c>
      <c r="C54" s="58" t="s">
        <v>481</v>
      </c>
      <c r="D54" s="58" t="s">
        <v>482</v>
      </c>
      <c r="E54" s="243">
        <v>684</v>
      </c>
      <c r="F54" s="244">
        <f t="shared" si="7"/>
        <v>159</v>
      </c>
      <c r="G54" s="239"/>
      <c r="H54" s="245" t="str">
        <f t="shared" si="9"/>
        <v/>
      </c>
      <c r="I54" s="244">
        <v>114</v>
      </c>
      <c r="J54" s="239"/>
      <c r="K54" s="247">
        <v>45</v>
      </c>
      <c r="L54" s="239"/>
      <c r="M54" s="244">
        <v>150</v>
      </c>
      <c r="N54" s="239"/>
      <c r="O54" s="244">
        <v>375</v>
      </c>
      <c r="P54" s="239">
        <f t="shared" si="13"/>
        <v>0.54824561403508776</v>
      </c>
      <c r="Q54" s="189" t="s">
        <v>504</v>
      </c>
      <c r="R54" s="215">
        <v>0</v>
      </c>
      <c r="S54" s="215">
        <v>1</v>
      </c>
      <c r="T54" s="215">
        <v>0</v>
      </c>
      <c r="U54" s="210"/>
    </row>
    <row r="55" spans="1:21" s="115" customFormat="1" x14ac:dyDescent="0.2">
      <c r="A55" s="58" t="s">
        <v>505</v>
      </c>
      <c r="B55" s="58" t="s">
        <v>506</v>
      </c>
      <c r="C55" s="58" t="s">
        <v>481</v>
      </c>
      <c r="D55" s="58" t="s">
        <v>482</v>
      </c>
      <c r="E55" s="243">
        <v>821</v>
      </c>
      <c r="F55" s="244">
        <f t="shared" si="7"/>
        <v>419</v>
      </c>
      <c r="G55" s="239">
        <f t="shared" si="8"/>
        <v>0.510353227771011</v>
      </c>
      <c r="H55" s="245" t="str">
        <f t="shared" si="9"/>
        <v>47.6% - 54.4%</v>
      </c>
      <c r="I55" s="244">
        <v>348</v>
      </c>
      <c r="J55" s="239">
        <f t="shared" si="10"/>
        <v>0.42387332521315468</v>
      </c>
      <c r="K55" s="247">
        <v>71</v>
      </c>
      <c r="L55" s="239">
        <f t="shared" si="11"/>
        <v>8.6479902557856272E-2</v>
      </c>
      <c r="M55" s="244">
        <v>398</v>
      </c>
      <c r="N55" s="239">
        <f t="shared" si="12"/>
        <v>0.48477466504263095</v>
      </c>
      <c r="O55" s="244">
        <v>4</v>
      </c>
      <c r="P55" s="239">
        <f t="shared" si="13"/>
        <v>4.8721071863580996E-3</v>
      </c>
      <c r="Q55" s="189" t="s">
        <v>507</v>
      </c>
      <c r="R55" s="215">
        <v>0</v>
      </c>
      <c r="S55" s="215">
        <v>0</v>
      </c>
      <c r="T55" s="215">
        <v>0</v>
      </c>
      <c r="U55" s="210"/>
    </row>
    <row r="56" spans="1:21" s="115" customFormat="1" x14ac:dyDescent="0.2">
      <c r="A56" s="58" t="s">
        <v>508</v>
      </c>
      <c r="B56" s="58" t="s">
        <v>509</v>
      </c>
      <c r="C56" s="58" t="s">
        <v>481</v>
      </c>
      <c r="D56" s="58" t="s">
        <v>482</v>
      </c>
      <c r="E56" s="243">
        <v>737</v>
      </c>
      <c r="F56" s="244">
        <f t="shared" si="7"/>
        <v>223</v>
      </c>
      <c r="G56" s="239"/>
      <c r="H56" s="245" t="str">
        <f t="shared" si="9"/>
        <v/>
      </c>
      <c r="I56" s="244">
        <v>189</v>
      </c>
      <c r="J56" s="239"/>
      <c r="K56" s="247">
        <v>34</v>
      </c>
      <c r="L56" s="239"/>
      <c r="M56" s="244">
        <v>454</v>
      </c>
      <c r="N56" s="239"/>
      <c r="O56" s="244">
        <v>60</v>
      </c>
      <c r="P56" s="239">
        <f t="shared" si="13"/>
        <v>8.1411126187245594E-2</v>
      </c>
      <c r="Q56" s="189" t="s">
        <v>510</v>
      </c>
      <c r="R56" s="215">
        <v>0</v>
      </c>
      <c r="S56" s="215">
        <v>1</v>
      </c>
      <c r="T56" s="215">
        <v>0</v>
      </c>
      <c r="U56" s="210"/>
    </row>
    <row r="57" spans="1:21" s="115" customFormat="1" x14ac:dyDescent="0.2">
      <c r="A57" s="58" t="s">
        <v>511</v>
      </c>
      <c r="B57" s="58" t="s">
        <v>512</v>
      </c>
      <c r="C57" s="58" t="s">
        <v>481</v>
      </c>
      <c r="D57" s="58" t="s">
        <v>482</v>
      </c>
      <c r="E57" s="243">
        <v>588</v>
      </c>
      <c r="F57" s="244">
        <f t="shared" si="7"/>
        <v>278</v>
      </c>
      <c r="G57" s="239"/>
      <c r="H57" s="245" t="str">
        <f t="shared" si="9"/>
        <v/>
      </c>
      <c r="I57" s="244">
        <v>214</v>
      </c>
      <c r="J57" s="239"/>
      <c r="K57" s="247">
        <v>64</v>
      </c>
      <c r="L57" s="239"/>
      <c r="M57" s="244">
        <v>223</v>
      </c>
      <c r="N57" s="239"/>
      <c r="O57" s="244">
        <v>87</v>
      </c>
      <c r="P57" s="239">
        <f t="shared" si="13"/>
        <v>0.14795918367346939</v>
      </c>
      <c r="Q57" s="189" t="s">
        <v>513</v>
      </c>
      <c r="R57" s="215">
        <v>0</v>
      </c>
      <c r="S57" s="215">
        <v>1</v>
      </c>
      <c r="T57" s="215">
        <v>0</v>
      </c>
      <c r="U57" s="210"/>
    </row>
    <row r="58" spans="1:21" s="115" customFormat="1" x14ac:dyDescent="0.2">
      <c r="A58" s="58" t="s">
        <v>514</v>
      </c>
      <c r="B58" s="58" t="s">
        <v>515</v>
      </c>
      <c r="C58" s="58" t="s">
        <v>481</v>
      </c>
      <c r="D58" s="58" t="s">
        <v>482</v>
      </c>
      <c r="E58" s="243">
        <v>888</v>
      </c>
      <c r="F58" s="244">
        <f t="shared" si="7"/>
        <v>286</v>
      </c>
      <c r="G58" s="239">
        <f t="shared" si="8"/>
        <v>0.32207207207207206</v>
      </c>
      <c r="H58" s="245" t="str">
        <f t="shared" si="9"/>
        <v>29.2% - 35.4%</v>
      </c>
      <c r="I58" s="244">
        <v>211</v>
      </c>
      <c r="J58" s="239">
        <f t="shared" si="10"/>
        <v>0.2376126126126126</v>
      </c>
      <c r="K58" s="247">
        <v>75</v>
      </c>
      <c r="L58" s="239">
        <f t="shared" si="11"/>
        <v>8.4459459459459457E-2</v>
      </c>
      <c r="M58" s="244">
        <v>599</v>
      </c>
      <c r="N58" s="239">
        <f t="shared" si="12"/>
        <v>0.6745495495495496</v>
      </c>
      <c r="O58" s="244">
        <v>3</v>
      </c>
      <c r="P58" s="239">
        <f t="shared" si="13"/>
        <v>3.3783783783783786E-3</v>
      </c>
      <c r="Q58" s="189" t="s">
        <v>516</v>
      </c>
      <c r="R58" s="215">
        <v>0</v>
      </c>
      <c r="S58" s="215">
        <v>0</v>
      </c>
      <c r="T58" s="215">
        <v>0</v>
      </c>
      <c r="U58" s="210"/>
    </row>
    <row r="59" spans="1:21" s="115" customFormat="1" x14ac:dyDescent="0.2">
      <c r="A59" s="58" t="s">
        <v>517</v>
      </c>
      <c r="B59" s="58" t="s">
        <v>518</v>
      </c>
      <c r="C59" s="58" t="s">
        <v>519</v>
      </c>
      <c r="D59" s="58" t="s">
        <v>520</v>
      </c>
      <c r="E59" s="243">
        <v>594</v>
      </c>
      <c r="F59" s="244">
        <f t="shared" si="7"/>
        <v>63</v>
      </c>
      <c r="G59" s="239"/>
      <c r="H59" s="245" t="str">
        <f t="shared" si="9"/>
        <v/>
      </c>
      <c r="I59" s="244">
        <v>43</v>
      </c>
      <c r="J59" s="239"/>
      <c r="K59" s="247">
        <v>20</v>
      </c>
      <c r="L59" s="239"/>
      <c r="M59" s="244">
        <v>105</v>
      </c>
      <c r="N59" s="239"/>
      <c r="O59" s="244">
        <v>426</v>
      </c>
      <c r="P59" s="239">
        <f t="shared" si="13"/>
        <v>0.71717171717171713</v>
      </c>
      <c r="Q59" s="189" t="s">
        <v>521</v>
      </c>
      <c r="R59" s="215">
        <v>0</v>
      </c>
      <c r="S59" s="215">
        <v>1</v>
      </c>
      <c r="T59" s="215">
        <v>0</v>
      </c>
      <c r="U59" s="210"/>
    </row>
    <row r="60" spans="1:21" s="115" customFormat="1" x14ac:dyDescent="0.2">
      <c r="A60" s="58" t="s">
        <v>522</v>
      </c>
      <c r="B60" s="58" t="s">
        <v>523</v>
      </c>
      <c r="C60" s="58" t="s">
        <v>519</v>
      </c>
      <c r="D60" s="58" t="s">
        <v>520</v>
      </c>
      <c r="E60" s="243">
        <v>498</v>
      </c>
      <c r="F60" s="244">
        <f t="shared" si="7"/>
        <v>126</v>
      </c>
      <c r="G60" s="239"/>
      <c r="H60" s="245" t="str">
        <f t="shared" si="9"/>
        <v/>
      </c>
      <c r="I60" s="244">
        <v>88</v>
      </c>
      <c r="J60" s="239"/>
      <c r="K60" s="247">
        <v>38</v>
      </c>
      <c r="L60" s="239"/>
      <c r="M60" s="244">
        <v>273</v>
      </c>
      <c r="N60" s="239"/>
      <c r="O60" s="244">
        <v>99</v>
      </c>
      <c r="P60" s="239">
        <f t="shared" si="13"/>
        <v>0.19879518072289157</v>
      </c>
      <c r="Q60" s="189" t="s">
        <v>524</v>
      </c>
      <c r="R60" s="215">
        <v>0</v>
      </c>
      <c r="S60" s="215">
        <v>1</v>
      </c>
      <c r="T60" s="215">
        <v>0</v>
      </c>
      <c r="U60" s="210"/>
    </row>
    <row r="61" spans="1:21" s="115" customFormat="1" x14ac:dyDescent="0.2">
      <c r="A61" s="58" t="s">
        <v>525</v>
      </c>
      <c r="B61" s="58" t="s">
        <v>526</v>
      </c>
      <c r="C61" s="58" t="s">
        <v>519</v>
      </c>
      <c r="D61" s="58" t="s">
        <v>520</v>
      </c>
      <c r="E61" s="243">
        <v>507</v>
      </c>
      <c r="F61" s="244">
        <f t="shared" si="7"/>
        <v>149</v>
      </c>
      <c r="G61" s="239"/>
      <c r="H61" s="245" t="str">
        <f t="shared" si="9"/>
        <v/>
      </c>
      <c r="I61" s="244">
        <v>99</v>
      </c>
      <c r="J61" s="239"/>
      <c r="K61" s="247">
        <v>50</v>
      </c>
      <c r="L61" s="239"/>
      <c r="M61" s="244">
        <v>332</v>
      </c>
      <c r="N61" s="239"/>
      <c r="O61" s="244">
        <v>26</v>
      </c>
      <c r="P61" s="239">
        <f t="shared" si="13"/>
        <v>5.128205128205128E-2</v>
      </c>
      <c r="Q61" s="189" t="s">
        <v>527</v>
      </c>
      <c r="R61" s="215">
        <v>0</v>
      </c>
      <c r="S61" s="215">
        <v>1</v>
      </c>
      <c r="T61" s="215">
        <v>0</v>
      </c>
      <c r="U61" s="210"/>
    </row>
    <row r="62" spans="1:21" s="115" customFormat="1" x14ac:dyDescent="0.2">
      <c r="A62" s="58" t="s">
        <v>528</v>
      </c>
      <c r="B62" s="58" t="s">
        <v>529</v>
      </c>
      <c r="C62" s="58" t="s">
        <v>519</v>
      </c>
      <c r="D62" s="58" t="s">
        <v>520</v>
      </c>
      <c r="E62" s="243">
        <v>1135</v>
      </c>
      <c r="F62" s="244">
        <f t="shared" si="7"/>
        <v>259</v>
      </c>
      <c r="G62" s="239"/>
      <c r="H62" s="245" t="str">
        <f t="shared" si="9"/>
        <v/>
      </c>
      <c r="I62" s="244">
        <v>189</v>
      </c>
      <c r="J62" s="239"/>
      <c r="K62" s="247">
        <v>70</v>
      </c>
      <c r="L62" s="239"/>
      <c r="M62" s="244">
        <v>395</v>
      </c>
      <c r="N62" s="239"/>
      <c r="O62" s="244">
        <v>481</v>
      </c>
      <c r="P62" s="239">
        <f t="shared" si="13"/>
        <v>0.4237885462555066</v>
      </c>
      <c r="Q62" s="189" t="s">
        <v>530</v>
      </c>
      <c r="R62" s="215">
        <v>0</v>
      </c>
      <c r="S62" s="215">
        <v>1</v>
      </c>
      <c r="T62" s="215">
        <v>0</v>
      </c>
      <c r="U62" s="210"/>
    </row>
    <row r="63" spans="1:21" s="115" customFormat="1" x14ac:dyDescent="0.2">
      <c r="A63" s="58" t="s">
        <v>531</v>
      </c>
      <c r="B63" s="58" t="s">
        <v>532</v>
      </c>
      <c r="C63" s="58" t="s">
        <v>519</v>
      </c>
      <c r="D63" s="58" t="s">
        <v>520</v>
      </c>
      <c r="E63" s="243">
        <v>307</v>
      </c>
      <c r="F63" s="244">
        <f t="shared" si="7"/>
        <v>77</v>
      </c>
      <c r="G63" s="239"/>
      <c r="H63" s="245" t="str">
        <f t="shared" si="9"/>
        <v/>
      </c>
      <c r="I63" s="244">
        <v>54</v>
      </c>
      <c r="J63" s="239"/>
      <c r="K63" s="247">
        <v>23</v>
      </c>
      <c r="L63" s="239"/>
      <c r="M63" s="244">
        <v>148</v>
      </c>
      <c r="N63" s="239"/>
      <c r="O63" s="244">
        <v>82</v>
      </c>
      <c r="P63" s="239">
        <f t="shared" si="13"/>
        <v>0.26710097719869708</v>
      </c>
      <c r="Q63" s="189" t="s">
        <v>533</v>
      </c>
      <c r="R63" s="215">
        <v>1</v>
      </c>
      <c r="S63" s="215">
        <v>1</v>
      </c>
      <c r="T63" s="215">
        <v>0</v>
      </c>
      <c r="U63" s="210"/>
    </row>
    <row r="64" spans="1:21" s="115" customFormat="1" x14ac:dyDescent="0.2">
      <c r="A64" s="58" t="s">
        <v>534</v>
      </c>
      <c r="B64" s="58" t="s">
        <v>535</v>
      </c>
      <c r="C64" s="58" t="s">
        <v>519</v>
      </c>
      <c r="D64" s="58" t="s">
        <v>520</v>
      </c>
      <c r="E64" s="243">
        <v>597</v>
      </c>
      <c r="F64" s="244">
        <f t="shared" si="7"/>
        <v>196</v>
      </c>
      <c r="G64" s="239"/>
      <c r="H64" s="245" t="str">
        <f t="shared" si="9"/>
        <v/>
      </c>
      <c r="I64" s="244">
        <v>129</v>
      </c>
      <c r="J64" s="239"/>
      <c r="K64" s="247">
        <v>67</v>
      </c>
      <c r="L64" s="239"/>
      <c r="M64" s="244">
        <v>299</v>
      </c>
      <c r="N64" s="239"/>
      <c r="O64" s="244">
        <v>102</v>
      </c>
      <c r="P64" s="239">
        <f t="shared" si="13"/>
        <v>0.17085427135678391</v>
      </c>
      <c r="Q64" s="189" t="s">
        <v>536</v>
      </c>
      <c r="R64" s="215">
        <v>0</v>
      </c>
      <c r="S64" s="215">
        <v>1</v>
      </c>
      <c r="T64" s="215">
        <v>0</v>
      </c>
      <c r="U64" s="210"/>
    </row>
    <row r="65" spans="1:21" s="115" customFormat="1" x14ac:dyDescent="0.2">
      <c r="A65" s="58" t="s">
        <v>537</v>
      </c>
      <c r="B65" s="58" t="s">
        <v>538</v>
      </c>
      <c r="C65" s="58" t="s">
        <v>519</v>
      </c>
      <c r="D65" s="58" t="s">
        <v>520</v>
      </c>
      <c r="E65" s="243">
        <v>410</v>
      </c>
      <c r="F65" s="244">
        <f t="shared" si="7"/>
        <v>136</v>
      </c>
      <c r="G65" s="239"/>
      <c r="H65" s="245" t="str">
        <f t="shared" si="9"/>
        <v/>
      </c>
      <c r="I65" s="244">
        <v>102</v>
      </c>
      <c r="J65" s="239"/>
      <c r="K65" s="247">
        <v>34</v>
      </c>
      <c r="L65" s="239"/>
      <c r="M65" s="244">
        <v>223</v>
      </c>
      <c r="N65" s="239"/>
      <c r="O65" s="244">
        <v>51</v>
      </c>
      <c r="P65" s="239">
        <f t="shared" si="13"/>
        <v>0.12439024390243902</v>
      </c>
      <c r="Q65" s="189" t="s">
        <v>539</v>
      </c>
      <c r="R65" s="215">
        <v>0</v>
      </c>
      <c r="S65" s="215">
        <v>1</v>
      </c>
      <c r="T65" s="215">
        <v>0</v>
      </c>
      <c r="U65" s="210"/>
    </row>
    <row r="66" spans="1:21" s="115" customFormat="1" x14ac:dyDescent="0.2">
      <c r="A66" s="58" t="s">
        <v>540</v>
      </c>
      <c r="B66" s="58" t="s">
        <v>541</v>
      </c>
      <c r="C66" s="58" t="s">
        <v>519</v>
      </c>
      <c r="D66" s="58" t="s">
        <v>520</v>
      </c>
      <c r="E66" s="243">
        <v>246</v>
      </c>
      <c r="F66" s="244">
        <f t="shared" si="7"/>
        <v>88</v>
      </c>
      <c r="G66" s="239">
        <f t="shared" si="8"/>
        <v>0.35772357723577236</v>
      </c>
      <c r="H66" s="245" t="str">
        <f t="shared" si="9"/>
        <v>30.0% - 41.9%</v>
      </c>
      <c r="I66" s="244">
        <v>65</v>
      </c>
      <c r="J66" s="239">
        <f t="shared" si="10"/>
        <v>0.26422764227642276</v>
      </c>
      <c r="K66" s="247">
        <v>23</v>
      </c>
      <c r="L66" s="239">
        <f t="shared" si="11"/>
        <v>9.3495934959349589E-2</v>
      </c>
      <c r="M66" s="244">
        <v>148</v>
      </c>
      <c r="N66" s="239">
        <f t="shared" si="12"/>
        <v>0.60162601626016265</v>
      </c>
      <c r="O66" s="244">
        <v>10</v>
      </c>
      <c r="P66" s="239">
        <f t="shared" si="13"/>
        <v>4.065040650406504E-2</v>
      </c>
      <c r="Q66" s="189" t="s">
        <v>542</v>
      </c>
      <c r="R66" s="215">
        <v>0</v>
      </c>
      <c r="S66" s="215">
        <v>0</v>
      </c>
      <c r="T66" s="215">
        <v>0</v>
      </c>
      <c r="U66" s="210"/>
    </row>
    <row r="67" spans="1:21" s="115" customFormat="1" x14ac:dyDescent="0.2">
      <c r="A67" s="58" t="s">
        <v>543</v>
      </c>
      <c r="B67" s="58" t="s">
        <v>544</v>
      </c>
      <c r="C67" s="58" t="s">
        <v>545</v>
      </c>
      <c r="D67" s="58" t="s">
        <v>546</v>
      </c>
      <c r="E67" s="243">
        <v>366</v>
      </c>
      <c r="F67" s="244">
        <f t="shared" si="7"/>
        <v>58</v>
      </c>
      <c r="G67" s="239"/>
      <c r="H67" s="245" t="str">
        <f t="shared" si="9"/>
        <v/>
      </c>
      <c r="I67" s="244">
        <v>39</v>
      </c>
      <c r="J67" s="239"/>
      <c r="K67" s="247">
        <v>19</v>
      </c>
      <c r="L67" s="239"/>
      <c r="M67" s="244">
        <v>238</v>
      </c>
      <c r="N67" s="239"/>
      <c r="O67" s="244">
        <v>70</v>
      </c>
      <c r="P67" s="239">
        <f t="shared" si="13"/>
        <v>0.19125683060109289</v>
      </c>
      <c r="Q67" s="189" t="s">
        <v>547</v>
      </c>
      <c r="R67" s="215">
        <v>0</v>
      </c>
      <c r="S67" s="215">
        <v>1</v>
      </c>
      <c r="T67" s="215">
        <v>0</v>
      </c>
      <c r="U67" s="210"/>
    </row>
    <row r="68" spans="1:21" s="115" customFormat="1" x14ac:dyDescent="0.2">
      <c r="A68" s="58" t="s">
        <v>548</v>
      </c>
      <c r="B68" s="58" t="s">
        <v>549</v>
      </c>
      <c r="C68" s="58" t="s">
        <v>545</v>
      </c>
      <c r="D68" s="58" t="s">
        <v>546</v>
      </c>
      <c r="E68" s="243">
        <v>487</v>
      </c>
      <c r="F68" s="244">
        <f t="shared" si="7"/>
        <v>94</v>
      </c>
      <c r="G68" s="239">
        <f t="shared" si="8"/>
        <v>0.19301848049281314</v>
      </c>
      <c r="H68" s="245" t="str">
        <f t="shared" si="9"/>
        <v>16.0% - 23.0%</v>
      </c>
      <c r="I68" s="244">
        <v>71</v>
      </c>
      <c r="J68" s="239">
        <f t="shared" si="10"/>
        <v>0.14579055441478439</v>
      </c>
      <c r="K68" s="247">
        <v>23</v>
      </c>
      <c r="L68" s="239">
        <f t="shared" si="11"/>
        <v>4.7227926078028747E-2</v>
      </c>
      <c r="M68" s="244">
        <v>370</v>
      </c>
      <c r="N68" s="239">
        <f t="shared" si="12"/>
        <v>0.75975359342915816</v>
      </c>
      <c r="O68" s="244">
        <v>23</v>
      </c>
      <c r="P68" s="239">
        <f t="shared" si="13"/>
        <v>4.7227926078028747E-2</v>
      </c>
      <c r="Q68" s="189" t="s">
        <v>550</v>
      </c>
      <c r="R68" s="215">
        <v>0</v>
      </c>
      <c r="S68" s="215">
        <v>0</v>
      </c>
      <c r="T68" s="215">
        <v>0</v>
      </c>
      <c r="U68" s="210"/>
    </row>
    <row r="69" spans="1:21" s="115" customFormat="1" x14ac:dyDescent="0.2">
      <c r="A69" s="58" t="s">
        <v>551</v>
      </c>
      <c r="B69" s="58" t="s">
        <v>552</v>
      </c>
      <c r="C69" s="58" t="s">
        <v>545</v>
      </c>
      <c r="D69" s="58" t="s">
        <v>546</v>
      </c>
      <c r="E69" s="243">
        <v>1358</v>
      </c>
      <c r="F69" s="244">
        <f t="shared" si="7"/>
        <v>447</v>
      </c>
      <c r="G69" s="239">
        <f t="shared" si="8"/>
        <v>0.32916053019145802</v>
      </c>
      <c r="H69" s="245" t="str">
        <f t="shared" si="9"/>
        <v>30.5% - 35.5%</v>
      </c>
      <c r="I69" s="244">
        <v>325</v>
      </c>
      <c r="J69" s="239">
        <f t="shared" si="10"/>
        <v>0.23932253313696614</v>
      </c>
      <c r="K69" s="247">
        <v>122</v>
      </c>
      <c r="L69" s="239">
        <f t="shared" si="11"/>
        <v>8.98379970544919E-2</v>
      </c>
      <c r="M69" s="244">
        <v>862</v>
      </c>
      <c r="N69" s="239">
        <f t="shared" si="12"/>
        <v>0.63475699558173782</v>
      </c>
      <c r="O69" s="244">
        <v>49</v>
      </c>
      <c r="P69" s="239">
        <f t="shared" si="13"/>
        <v>3.608247422680412E-2</v>
      </c>
      <c r="Q69" s="189" t="s">
        <v>553</v>
      </c>
      <c r="R69" s="215">
        <v>0</v>
      </c>
      <c r="S69" s="215">
        <v>0</v>
      </c>
      <c r="T69" s="215">
        <v>0</v>
      </c>
      <c r="U69" s="210"/>
    </row>
    <row r="70" spans="1:21" s="115" customFormat="1" x14ac:dyDescent="0.2">
      <c r="A70" s="58" t="s">
        <v>554</v>
      </c>
      <c r="B70" s="58" t="s">
        <v>555</v>
      </c>
      <c r="C70" s="58" t="s">
        <v>545</v>
      </c>
      <c r="D70" s="58" t="s">
        <v>546</v>
      </c>
      <c r="E70" s="243">
        <v>433</v>
      </c>
      <c r="F70" s="244">
        <f t="shared" si="7"/>
        <v>104</v>
      </c>
      <c r="G70" s="239"/>
      <c r="H70" s="245" t="str">
        <f t="shared" si="9"/>
        <v/>
      </c>
      <c r="I70" s="244">
        <v>82</v>
      </c>
      <c r="J70" s="239"/>
      <c r="K70" s="247">
        <v>22</v>
      </c>
      <c r="L70" s="239"/>
      <c r="M70" s="244">
        <v>304</v>
      </c>
      <c r="N70" s="239"/>
      <c r="O70" s="244">
        <v>25</v>
      </c>
      <c r="P70" s="239">
        <f t="shared" si="13"/>
        <v>5.7736720554272515E-2</v>
      </c>
      <c r="Q70" s="189" t="s">
        <v>556</v>
      </c>
      <c r="R70" s="215">
        <v>0</v>
      </c>
      <c r="S70" s="215">
        <v>1</v>
      </c>
      <c r="T70" s="215">
        <v>0</v>
      </c>
      <c r="U70" s="210"/>
    </row>
    <row r="71" spans="1:21" s="115" customFormat="1" x14ac:dyDescent="0.2">
      <c r="A71" s="58" t="s">
        <v>557</v>
      </c>
      <c r="B71" s="58" t="s">
        <v>558</v>
      </c>
      <c r="C71" s="58" t="s">
        <v>545</v>
      </c>
      <c r="D71" s="58" t="s">
        <v>546</v>
      </c>
      <c r="E71" s="243">
        <v>252</v>
      </c>
      <c r="F71" s="244">
        <f t="shared" si="7"/>
        <v>82</v>
      </c>
      <c r="G71" s="239">
        <f t="shared" si="8"/>
        <v>0.32539682539682541</v>
      </c>
      <c r="H71" s="245" t="str">
        <f t="shared" si="9"/>
        <v>27.1% - 38.5%</v>
      </c>
      <c r="I71" s="244">
        <v>66</v>
      </c>
      <c r="J71" s="239">
        <f t="shared" si="10"/>
        <v>0.26190476190476192</v>
      </c>
      <c r="K71" s="247">
        <v>16</v>
      </c>
      <c r="L71" s="239">
        <f t="shared" si="11"/>
        <v>6.3492063492063489E-2</v>
      </c>
      <c r="M71" s="244">
        <v>158</v>
      </c>
      <c r="N71" s="239">
        <f t="shared" si="12"/>
        <v>0.62698412698412698</v>
      </c>
      <c r="O71" s="244">
        <v>12</v>
      </c>
      <c r="P71" s="239">
        <f t="shared" si="13"/>
        <v>4.7619047619047616E-2</v>
      </c>
      <c r="Q71" s="189" t="s">
        <v>559</v>
      </c>
      <c r="R71" s="215">
        <v>0</v>
      </c>
      <c r="S71" s="215">
        <v>0</v>
      </c>
      <c r="T71" s="215">
        <v>0</v>
      </c>
      <c r="U71" s="210"/>
    </row>
    <row r="72" spans="1:21" s="115" customFormat="1" x14ac:dyDescent="0.2">
      <c r="A72" s="58" t="s">
        <v>560</v>
      </c>
      <c r="B72" s="58" t="s">
        <v>561</v>
      </c>
      <c r="C72" s="58" t="s">
        <v>545</v>
      </c>
      <c r="D72" s="58" t="s">
        <v>546</v>
      </c>
      <c r="E72" s="243">
        <v>553</v>
      </c>
      <c r="F72" s="244">
        <f t="shared" si="7"/>
        <v>90</v>
      </c>
      <c r="G72" s="239"/>
      <c r="H72" s="245" t="str">
        <f t="shared" si="9"/>
        <v/>
      </c>
      <c r="I72" s="244">
        <v>68</v>
      </c>
      <c r="J72" s="239"/>
      <c r="K72" s="247">
        <v>22</v>
      </c>
      <c r="L72" s="239"/>
      <c r="M72" s="244">
        <v>352</v>
      </c>
      <c r="N72" s="239"/>
      <c r="O72" s="244">
        <v>111</v>
      </c>
      <c r="P72" s="239">
        <f t="shared" si="13"/>
        <v>0.2007233273056058</v>
      </c>
      <c r="Q72" s="189" t="s">
        <v>562</v>
      </c>
      <c r="R72" s="215">
        <v>0</v>
      </c>
      <c r="S72" s="215">
        <v>1</v>
      </c>
      <c r="T72" s="215">
        <v>0</v>
      </c>
      <c r="U72" s="210"/>
    </row>
    <row r="73" spans="1:21" s="115" customFormat="1" x14ac:dyDescent="0.2">
      <c r="A73" s="58" t="s">
        <v>563</v>
      </c>
      <c r="B73" s="58" t="s">
        <v>564</v>
      </c>
      <c r="C73" s="58" t="s">
        <v>565</v>
      </c>
      <c r="D73" s="58" t="s">
        <v>1162</v>
      </c>
      <c r="E73" s="243">
        <v>1773</v>
      </c>
      <c r="F73" s="244">
        <f t="shared" si="7"/>
        <v>315</v>
      </c>
      <c r="G73" s="239"/>
      <c r="H73" s="245" t="str">
        <f t="shared" si="9"/>
        <v/>
      </c>
      <c r="I73" s="244">
        <v>236</v>
      </c>
      <c r="J73" s="239"/>
      <c r="K73" s="247">
        <v>79</v>
      </c>
      <c r="L73" s="239"/>
      <c r="M73" s="244">
        <v>585</v>
      </c>
      <c r="N73" s="239"/>
      <c r="O73" s="244">
        <v>873</v>
      </c>
      <c r="P73" s="239">
        <f t="shared" si="13"/>
        <v>0.49238578680203043</v>
      </c>
      <c r="Q73" s="189" t="s">
        <v>567</v>
      </c>
      <c r="R73" s="215">
        <v>1</v>
      </c>
      <c r="S73" s="215">
        <v>1</v>
      </c>
      <c r="T73" s="215">
        <v>0</v>
      </c>
      <c r="U73" s="210"/>
    </row>
    <row r="74" spans="1:21" s="115" customFormat="1" x14ac:dyDescent="0.2">
      <c r="A74" s="58" t="s">
        <v>568</v>
      </c>
      <c r="B74" s="58" t="s">
        <v>569</v>
      </c>
      <c r="C74" s="58" t="s">
        <v>565</v>
      </c>
      <c r="D74" s="58" t="s">
        <v>1162</v>
      </c>
      <c r="E74" s="243">
        <v>602</v>
      </c>
      <c r="F74" s="244">
        <f t="shared" si="7"/>
        <v>224</v>
      </c>
      <c r="G74" s="239">
        <f t="shared" si="8"/>
        <v>0.37209302325581395</v>
      </c>
      <c r="H74" s="245" t="str">
        <f t="shared" si="9"/>
        <v>33.4% - 41.1%</v>
      </c>
      <c r="I74" s="244">
        <v>175</v>
      </c>
      <c r="J74" s="239">
        <f t="shared" si="10"/>
        <v>0.29069767441860467</v>
      </c>
      <c r="K74" s="247">
        <v>49</v>
      </c>
      <c r="L74" s="239">
        <f t="shared" si="11"/>
        <v>8.1395348837209308E-2</v>
      </c>
      <c r="M74" s="244">
        <v>349</v>
      </c>
      <c r="N74" s="239">
        <f t="shared" si="12"/>
        <v>0.57973421926910296</v>
      </c>
      <c r="O74" s="244">
        <v>29</v>
      </c>
      <c r="P74" s="239">
        <f t="shared" si="13"/>
        <v>4.817275747508306E-2</v>
      </c>
      <c r="Q74" s="189" t="s">
        <v>570</v>
      </c>
      <c r="R74" s="215">
        <v>0</v>
      </c>
      <c r="S74" s="215">
        <v>0</v>
      </c>
      <c r="T74" s="215">
        <v>0</v>
      </c>
      <c r="U74" s="210"/>
    </row>
    <row r="75" spans="1:21" s="115" customFormat="1" x14ac:dyDescent="0.2">
      <c r="A75" s="58" t="s">
        <v>571</v>
      </c>
      <c r="B75" s="58" t="s">
        <v>572</v>
      </c>
      <c r="C75" s="58" t="s">
        <v>565</v>
      </c>
      <c r="D75" s="58" t="s">
        <v>1162</v>
      </c>
      <c r="E75" s="243">
        <v>392</v>
      </c>
      <c r="F75" s="244">
        <f t="shared" si="7"/>
        <v>202</v>
      </c>
      <c r="G75" s="239">
        <f t="shared" si="8"/>
        <v>0.51530612244897955</v>
      </c>
      <c r="H75" s="245" t="str">
        <f t="shared" si="9"/>
        <v>46.6% - 56.4%</v>
      </c>
      <c r="I75" s="244">
        <v>163</v>
      </c>
      <c r="J75" s="239">
        <f t="shared" si="10"/>
        <v>0.41581632653061223</v>
      </c>
      <c r="K75" s="247">
        <v>39</v>
      </c>
      <c r="L75" s="239">
        <f t="shared" si="11"/>
        <v>9.9489795918367346E-2</v>
      </c>
      <c r="M75" s="244">
        <v>190</v>
      </c>
      <c r="N75" s="239">
        <f t="shared" si="12"/>
        <v>0.48469387755102039</v>
      </c>
      <c r="O75" s="244">
        <v>0</v>
      </c>
      <c r="P75" s="239">
        <f t="shared" si="13"/>
        <v>0</v>
      </c>
      <c r="Q75" s="189" t="s">
        <v>573</v>
      </c>
      <c r="R75" s="215">
        <v>0</v>
      </c>
      <c r="S75" s="215">
        <v>0</v>
      </c>
      <c r="T75" s="215">
        <v>0</v>
      </c>
      <c r="U75" s="210"/>
    </row>
    <row r="76" spans="1:21" s="115" customFormat="1" x14ac:dyDescent="0.2">
      <c r="A76" s="58" t="s">
        <v>574</v>
      </c>
      <c r="B76" s="58" t="s">
        <v>575</v>
      </c>
      <c r="C76" s="58" t="s">
        <v>565</v>
      </c>
      <c r="D76" s="58" t="s">
        <v>1162</v>
      </c>
      <c r="E76" s="243">
        <v>427</v>
      </c>
      <c r="F76" s="244">
        <f t="shared" si="7"/>
        <v>175</v>
      </c>
      <c r="G76" s="239">
        <f t="shared" si="8"/>
        <v>0.4098360655737705</v>
      </c>
      <c r="H76" s="245" t="str">
        <f t="shared" si="9"/>
        <v>36.4% - 45.7%</v>
      </c>
      <c r="I76" s="244">
        <v>113</v>
      </c>
      <c r="J76" s="239">
        <f t="shared" si="10"/>
        <v>0.26463700234192039</v>
      </c>
      <c r="K76" s="247">
        <v>62</v>
      </c>
      <c r="L76" s="239">
        <f t="shared" si="11"/>
        <v>0.14519906323185011</v>
      </c>
      <c r="M76" s="244">
        <v>252</v>
      </c>
      <c r="N76" s="239">
        <f t="shared" si="12"/>
        <v>0.5901639344262295</v>
      </c>
      <c r="O76" s="244">
        <v>0</v>
      </c>
      <c r="P76" s="239">
        <f t="shared" si="13"/>
        <v>0</v>
      </c>
      <c r="Q76" s="189" t="s">
        <v>576</v>
      </c>
      <c r="R76" s="215">
        <v>0</v>
      </c>
      <c r="S76" s="215">
        <v>0</v>
      </c>
      <c r="T76" s="215">
        <v>0</v>
      </c>
      <c r="U76" s="210"/>
    </row>
    <row r="77" spans="1:21" s="115" customFormat="1" x14ac:dyDescent="0.2">
      <c r="A77" s="58" t="s">
        <v>577</v>
      </c>
      <c r="B77" s="58" t="s">
        <v>578</v>
      </c>
      <c r="C77" s="58" t="s">
        <v>565</v>
      </c>
      <c r="D77" s="58" t="s">
        <v>1162</v>
      </c>
      <c r="E77" s="243">
        <v>579</v>
      </c>
      <c r="F77" s="244">
        <f t="shared" si="7"/>
        <v>211</v>
      </c>
      <c r="G77" s="239">
        <f t="shared" si="8"/>
        <v>0.36442141623488777</v>
      </c>
      <c r="H77" s="245" t="str">
        <f t="shared" si="9"/>
        <v>32.6% - 40.4%</v>
      </c>
      <c r="I77" s="244">
        <v>165</v>
      </c>
      <c r="J77" s="239">
        <f t="shared" si="10"/>
        <v>0.28497409326424872</v>
      </c>
      <c r="K77" s="247">
        <v>46</v>
      </c>
      <c r="L77" s="239">
        <f t="shared" si="11"/>
        <v>7.9447322970639028E-2</v>
      </c>
      <c r="M77" s="244">
        <v>368</v>
      </c>
      <c r="N77" s="239">
        <f t="shared" si="12"/>
        <v>0.63557858376511223</v>
      </c>
      <c r="O77" s="244">
        <v>0</v>
      </c>
      <c r="P77" s="239">
        <f t="shared" si="13"/>
        <v>0</v>
      </c>
      <c r="Q77" s="189" t="s">
        <v>579</v>
      </c>
      <c r="R77" s="215">
        <v>0</v>
      </c>
      <c r="S77" s="215">
        <v>0</v>
      </c>
      <c r="T77" s="215">
        <v>0</v>
      </c>
      <c r="U77" s="210"/>
    </row>
    <row r="78" spans="1:21" s="115" customFormat="1" x14ac:dyDescent="0.2">
      <c r="A78" s="58" t="s">
        <v>580</v>
      </c>
      <c r="B78" s="58" t="s">
        <v>581</v>
      </c>
      <c r="C78" s="58" t="s">
        <v>565</v>
      </c>
      <c r="D78" s="58" t="s">
        <v>1162</v>
      </c>
      <c r="E78" s="243">
        <v>708</v>
      </c>
      <c r="F78" s="244">
        <f t="shared" si="7"/>
        <v>271</v>
      </c>
      <c r="G78" s="239">
        <f t="shared" si="8"/>
        <v>0.3827683615819209</v>
      </c>
      <c r="H78" s="245" t="str">
        <f t="shared" si="9"/>
        <v>34.8% - 41.9%</v>
      </c>
      <c r="I78" s="244">
        <v>222</v>
      </c>
      <c r="J78" s="239">
        <f t="shared" si="10"/>
        <v>0.3135593220338983</v>
      </c>
      <c r="K78" s="247">
        <v>49</v>
      </c>
      <c r="L78" s="239">
        <f t="shared" si="11"/>
        <v>6.9209039548022599E-2</v>
      </c>
      <c r="M78" s="244">
        <v>435</v>
      </c>
      <c r="N78" s="239">
        <f t="shared" si="12"/>
        <v>0.61440677966101698</v>
      </c>
      <c r="O78" s="244">
        <v>2</v>
      </c>
      <c r="P78" s="239">
        <f t="shared" si="13"/>
        <v>2.8248587570621469E-3</v>
      </c>
      <c r="Q78" s="189" t="s">
        <v>582</v>
      </c>
      <c r="R78" s="215">
        <v>0</v>
      </c>
      <c r="S78" s="215">
        <v>0</v>
      </c>
      <c r="T78" s="215">
        <v>0</v>
      </c>
      <c r="U78" s="210"/>
    </row>
    <row r="79" spans="1:21" s="115" customFormat="1" x14ac:dyDescent="0.2">
      <c r="A79" s="58" t="s">
        <v>583</v>
      </c>
      <c r="B79" s="58" t="s">
        <v>584</v>
      </c>
      <c r="C79" s="58" t="s">
        <v>565</v>
      </c>
      <c r="D79" s="58" t="s">
        <v>1162</v>
      </c>
      <c r="E79" s="243">
        <v>389</v>
      </c>
      <c r="F79" s="244">
        <f t="shared" si="7"/>
        <v>108</v>
      </c>
      <c r="G79" s="239">
        <f t="shared" si="8"/>
        <v>0.27763496143958866</v>
      </c>
      <c r="H79" s="245" t="str">
        <f t="shared" si="9"/>
        <v>23.5% - 32.4%</v>
      </c>
      <c r="I79" s="244">
        <v>86</v>
      </c>
      <c r="J79" s="239">
        <f t="shared" si="10"/>
        <v>0.2210796915167095</v>
      </c>
      <c r="K79" s="247">
        <v>22</v>
      </c>
      <c r="L79" s="239">
        <f t="shared" si="11"/>
        <v>5.6555269922879174E-2</v>
      </c>
      <c r="M79" s="244">
        <v>269</v>
      </c>
      <c r="N79" s="239">
        <f t="shared" si="12"/>
        <v>0.69151670951156807</v>
      </c>
      <c r="O79" s="244">
        <v>12</v>
      </c>
      <c r="P79" s="239">
        <f t="shared" si="13"/>
        <v>3.0848329048843187E-2</v>
      </c>
      <c r="Q79" s="189" t="s">
        <v>585</v>
      </c>
      <c r="R79" s="215">
        <v>0</v>
      </c>
      <c r="S79" s="215">
        <v>0</v>
      </c>
      <c r="T79" s="215">
        <v>0</v>
      </c>
      <c r="U79" s="210"/>
    </row>
    <row r="80" spans="1:21" s="115" customFormat="1" x14ac:dyDescent="0.2">
      <c r="A80" s="58" t="s">
        <v>586</v>
      </c>
      <c r="B80" s="58" t="s">
        <v>587</v>
      </c>
      <c r="C80" s="58" t="s">
        <v>565</v>
      </c>
      <c r="D80" s="58" t="s">
        <v>1162</v>
      </c>
      <c r="E80" s="243">
        <v>677</v>
      </c>
      <c r="F80" s="244">
        <f t="shared" si="7"/>
        <v>181</v>
      </c>
      <c r="G80" s="239">
        <f t="shared" si="8"/>
        <v>0.2673559822747415</v>
      </c>
      <c r="H80" s="245" t="str">
        <f t="shared" si="9"/>
        <v>23.5% - 30.2%</v>
      </c>
      <c r="I80" s="244">
        <v>138</v>
      </c>
      <c r="J80" s="239">
        <f t="shared" si="10"/>
        <v>0.20384047267355981</v>
      </c>
      <c r="K80" s="247">
        <v>43</v>
      </c>
      <c r="L80" s="239">
        <f t="shared" si="11"/>
        <v>6.3515509601181686E-2</v>
      </c>
      <c r="M80" s="244">
        <v>470</v>
      </c>
      <c r="N80" s="239">
        <f t="shared" si="12"/>
        <v>0.69423929098966031</v>
      </c>
      <c r="O80" s="244">
        <v>26</v>
      </c>
      <c r="P80" s="239">
        <f t="shared" si="13"/>
        <v>3.8404726735598228E-2</v>
      </c>
      <c r="Q80" s="189" t="s">
        <v>588</v>
      </c>
      <c r="R80" s="215">
        <v>0</v>
      </c>
      <c r="S80" s="215">
        <v>0</v>
      </c>
      <c r="T80" s="215">
        <v>0</v>
      </c>
      <c r="U80" s="210"/>
    </row>
    <row r="81" spans="1:21" s="115" customFormat="1" x14ac:dyDescent="0.2">
      <c r="A81" s="58" t="s">
        <v>589</v>
      </c>
      <c r="B81" s="58" t="s">
        <v>590</v>
      </c>
      <c r="C81" s="58" t="s">
        <v>591</v>
      </c>
      <c r="D81" s="58" t="s">
        <v>1157</v>
      </c>
      <c r="E81" s="243">
        <v>654</v>
      </c>
      <c r="F81" s="244">
        <f t="shared" si="7"/>
        <v>281</v>
      </c>
      <c r="G81" s="239">
        <f t="shared" si="8"/>
        <v>0.42966360856269109</v>
      </c>
      <c r="H81" s="245" t="str">
        <f t="shared" si="9"/>
        <v>39.2% - 46.8%</v>
      </c>
      <c r="I81" s="244">
        <v>223</v>
      </c>
      <c r="J81" s="239">
        <f t="shared" si="10"/>
        <v>0.34097859327217123</v>
      </c>
      <c r="K81" s="247">
        <v>58</v>
      </c>
      <c r="L81" s="239">
        <f t="shared" si="11"/>
        <v>8.8685015290519878E-2</v>
      </c>
      <c r="M81" s="244">
        <v>370</v>
      </c>
      <c r="N81" s="239">
        <f t="shared" si="12"/>
        <v>0.56574923547400613</v>
      </c>
      <c r="O81" s="244">
        <v>3</v>
      </c>
      <c r="P81" s="239">
        <f t="shared" si="13"/>
        <v>4.5871559633027525E-3</v>
      </c>
      <c r="Q81" s="189" t="s">
        <v>593</v>
      </c>
      <c r="R81" s="215">
        <v>0</v>
      </c>
      <c r="S81" s="215">
        <v>0</v>
      </c>
      <c r="T81" s="215">
        <v>0</v>
      </c>
      <c r="U81" s="210"/>
    </row>
    <row r="82" spans="1:21" s="115" customFormat="1" x14ac:dyDescent="0.2">
      <c r="A82" s="58" t="s">
        <v>594</v>
      </c>
      <c r="B82" s="58" t="s">
        <v>595</v>
      </c>
      <c r="C82" s="58" t="s">
        <v>591</v>
      </c>
      <c r="D82" s="58" t="s">
        <v>1157</v>
      </c>
      <c r="E82" s="243">
        <v>351</v>
      </c>
      <c r="F82" s="244">
        <f t="shared" si="7"/>
        <v>138</v>
      </c>
      <c r="G82" s="239"/>
      <c r="H82" s="245" t="str">
        <f t="shared" si="9"/>
        <v/>
      </c>
      <c r="I82" s="244">
        <v>117</v>
      </c>
      <c r="J82" s="239"/>
      <c r="K82" s="247">
        <v>21</v>
      </c>
      <c r="L82" s="239"/>
      <c r="M82" s="244">
        <v>164</v>
      </c>
      <c r="N82" s="239"/>
      <c r="O82" s="244">
        <v>49</v>
      </c>
      <c r="P82" s="239">
        <f t="shared" si="13"/>
        <v>0.1396011396011396</v>
      </c>
      <c r="Q82" s="189" t="s">
        <v>596</v>
      </c>
      <c r="R82" s="215">
        <v>0</v>
      </c>
      <c r="S82" s="215">
        <v>1</v>
      </c>
      <c r="T82" s="215">
        <v>0</v>
      </c>
      <c r="U82" s="210"/>
    </row>
    <row r="83" spans="1:21" s="115" customFormat="1" x14ac:dyDescent="0.2">
      <c r="A83" s="58" t="s">
        <v>597</v>
      </c>
      <c r="B83" s="58" t="s">
        <v>598</v>
      </c>
      <c r="C83" s="58" t="s">
        <v>591</v>
      </c>
      <c r="D83" s="58" t="s">
        <v>1157</v>
      </c>
      <c r="E83" s="243">
        <v>347</v>
      </c>
      <c r="F83" s="244">
        <f t="shared" si="7"/>
        <v>151</v>
      </c>
      <c r="G83" s="239"/>
      <c r="H83" s="245" t="str">
        <f t="shared" si="9"/>
        <v/>
      </c>
      <c r="I83" s="244">
        <v>110</v>
      </c>
      <c r="J83" s="239"/>
      <c r="K83" s="247">
        <v>41</v>
      </c>
      <c r="L83" s="239"/>
      <c r="M83" s="244">
        <v>119</v>
      </c>
      <c r="N83" s="239"/>
      <c r="O83" s="244">
        <v>77</v>
      </c>
      <c r="P83" s="239">
        <f t="shared" si="13"/>
        <v>0.22190201729106629</v>
      </c>
      <c r="Q83" s="189" t="s">
        <v>599</v>
      </c>
      <c r="R83" s="215">
        <v>0</v>
      </c>
      <c r="S83" s="215">
        <v>1</v>
      </c>
      <c r="T83" s="215">
        <v>0</v>
      </c>
      <c r="U83" s="210"/>
    </row>
    <row r="84" spans="1:21" s="115" customFormat="1" x14ac:dyDescent="0.2">
      <c r="A84" s="58" t="s">
        <v>600</v>
      </c>
      <c r="B84" s="58" t="s">
        <v>601</v>
      </c>
      <c r="C84" s="58" t="s">
        <v>591</v>
      </c>
      <c r="D84" s="58" t="s">
        <v>1157</v>
      </c>
      <c r="E84" s="243">
        <v>734</v>
      </c>
      <c r="F84" s="244">
        <f t="shared" si="7"/>
        <v>242</v>
      </c>
      <c r="G84" s="239"/>
      <c r="H84" s="245" t="str">
        <f t="shared" si="9"/>
        <v/>
      </c>
      <c r="I84" s="244">
        <v>171</v>
      </c>
      <c r="J84" s="239"/>
      <c r="K84" s="247">
        <v>71</v>
      </c>
      <c r="L84" s="239"/>
      <c r="M84" s="244">
        <v>490</v>
      </c>
      <c r="N84" s="239"/>
      <c r="O84" s="244">
        <v>2</v>
      </c>
      <c r="P84" s="239"/>
      <c r="Q84" s="189" t="s">
        <v>602</v>
      </c>
      <c r="R84" s="215">
        <v>1</v>
      </c>
      <c r="S84" s="215">
        <v>0</v>
      </c>
      <c r="T84" s="215">
        <v>0</v>
      </c>
      <c r="U84" s="210"/>
    </row>
    <row r="85" spans="1:21" s="115" customFormat="1" x14ac:dyDescent="0.2">
      <c r="A85" s="58" t="s">
        <v>603</v>
      </c>
      <c r="B85" s="58" t="s">
        <v>604</v>
      </c>
      <c r="C85" s="58" t="s">
        <v>591</v>
      </c>
      <c r="D85" s="58" t="s">
        <v>1157</v>
      </c>
      <c r="E85" s="243">
        <v>480</v>
      </c>
      <c r="F85" s="244">
        <f t="shared" si="7"/>
        <v>124</v>
      </c>
      <c r="G85" s="239">
        <f t="shared" si="8"/>
        <v>0.25833333333333336</v>
      </c>
      <c r="H85" s="245" t="str">
        <f t="shared" si="9"/>
        <v>22.1% - 29.9%</v>
      </c>
      <c r="I85" s="244">
        <v>97</v>
      </c>
      <c r="J85" s="239">
        <f t="shared" si="10"/>
        <v>0.20208333333333334</v>
      </c>
      <c r="K85" s="247">
        <v>27</v>
      </c>
      <c r="L85" s="239">
        <f t="shared" si="11"/>
        <v>5.6250000000000001E-2</v>
      </c>
      <c r="M85" s="244">
        <v>348</v>
      </c>
      <c r="N85" s="239">
        <f t="shared" si="12"/>
        <v>0.72499999999999998</v>
      </c>
      <c r="O85" s="244">
        <v>8</v>
      </c>
      <c r="P85" s="239">
        <f t="shared" si="13"/>
        <v>1.6666666666666666E-2</v>
      </c>
      <c r="Q85" s="189" t="s">
        <v>605</v>
      </c>
      <c r="R85" s="215">
        <v>0</v>
      </c>
      <c r="S85" s="215">
        <v>0</v>
      </c>
      <c r="T85" s="215">
        <v>0</v>
      </c>
      <c r="U85" s="210"/>
    </row>
    <row r="86" spans="1:21" s="115" customFormat="1" x14ac:dyDescent="0.2">
      <c r="A86" s="58" t="s">
        <v>606</v>
      </c>
      <c r="B86" s="58" t="s">
        <v>607</v>
      </c>
      <c r="C86" s="58" t="s">
        <v>591</v>
      </c>
      <c r="D86" s="58" t="s">
        <v>1157</v>
      </c>
      <c r="E86" s="243">
        <v>435</v>
      </c>
      <c r="F86" s="244">
        <f t="shared" si="7"/>
        <v>128</v>
      </c>
      <c r="G86" s="239"/>
      <c r="H86" s="245" t="str">
        <f t="shared" si="9"/>
        <v/>
      </c>
      <c r="I86" s="244">
        <v>95</v>
      </c>
      <c r="J86" s="239"/>
      <c r="K86" s="247">
        <v>33</v>
      </c>
      <c r="L86" s="239"/>
      <c r="M86" s="244">
        <v>262</v>
      </c>
      <c r="N86" s="239"/>
      <c r="O86" s="244">
        <v>45</v>
      </c>
      <c r="P86" s="239">
        <f t="shared" si="13"/>
        <v>0.10344827586206896</v>
      </c>
      <c r="Q86" s="189" t="s">
        <v>608</v>
      </c>
      <c r="R86" s="215">
        <v>0</v>
      </c>
      <c r="S86" s="215">
        <v>1</v>
      </c>
      <c r="T86" s="215">
        <v>0</v>
      </c>
      <c r="U86" s="210"/>
    </row>
    <row r="87" spans="1:21" s="115" customFormat="1" x14ac:dyDescent="0.2">
      <c r="A87" s="58" t="s">
        <v>609</v>
      </c>
      <c r="B87" s="58" t="s">
        <v>610</v>
      </c>
      <c r="C87" s="58" t="s">
        <v>591</v>
      </c>
      <c r="D87" s="58" t="s">
        <v>1157</v>
      </c>
      <c r="E87" s="243">
        <v>297</v>
      </c>
      <c r="F87" s="244">
        <f t="shared" si="7"/>
        <v>105</v>
      </c>
      <c r="G87" s="239"/>
      <c r="H87" s="245" t="str">
        <f t="shared" si="9"/>
        <v/>
      </c>
      <c r="I87" s="244">
        <v>77</v>
      </c>
      <c r="J87" s="239"/>
      <c r="K87" s="247">
        <v>28</v>
      </c>
      <c r="L87" s="239"/>
      <c r="M87" s="244">
        <v>140</v>
      </c>
      <c r="N87" s="239"/>
      <c r="O87" s="244">
        <v>52</v>
      </c>
      <c r="P87" s="239">
        <f t="shared" si="13"/>
        <v>0.17508417508417509</v>
      </c>
      <c r="Q87" s="189" t="s">
        <v>611</v>
      </c>
      <c r="R87" s="215">
        <v>0</v>
      </c>
      <c r="S87" s="215">
        <v>1</v>
      </c>
      <c r="T87" s="215">
        <v>0</v>
      </c>
      <c r="U87" s="210"/>
    </row>
    <row r="88" spans="1:21" s="115" customFormat="1" x14ac:dyDescent="0.2">
      <c r="A88" s="58" t="s">
        <v>612</v>
      </c>
      <c r="B88" s="58" t="s">
        <v>613</v>
      </c>
      <c r="C88" s="58" t="s">
        <v>591</v>
      </c>
      <c r="D88" s="58" t="s">
        <v>1157</v>
      </c>
      <c r="E88" s="243">
        <v>325</v>
      </c>
      <c r="F88" s="244">
        <f t="shared" si="7"/>
        <v>132</v>
      </c>
      <c r="G88" s="239"/>
      <c r="H88" s="245" t="str">
        <f t="shared" si="9"/>
        <v/>
      </c>
      <c r="I88" s="244">
        <v>102</v>
      </c>
      <c r="J88" s="239"/>
      <c r="K88" s="247">
        <v>30</v>
      </c>
      <c r="L88" s="239"/>
      <c r="M88" s="244">
        <v>150</v>
      </c>
      <c r="N88" s="239"/>
      <c r="O88" s="244">
        <v>43</v>
      </c>
      <c r="P88" s="239">
        <f t="shared" si="13"/>
        <v>0.13230769230769232</v>
      </c>
      <c r="Q88" s="189" t="s">
        <v>614</v>
      </c>
      <c r="R88" s="215">
        <v>1</v>
      </c>
      <c r="S88" s="215">
        <v>1</v>
      </c>
      <c r="T88" s="215">
        <v>0</v>
      </c>
      <c r="U88" s="210"/>
    </row>
    <row r="89" spans="1:21" s="115" customFormat="1" x14ac:dyDescent="0.2">
      <c r="A89" s="58" t="s">
        <v>615</v>
      </c>
      <c r="B89" s="58" t="s">
        <v>616</v>
      </c>
      <c r="C89" s="58" t="s">
        <v>617</v>
      </c>
      <c r="D89" s="58" t="s">
        <v>1135</v>
      </c>
      <c r="E89" s="243">
        <v>713</v>
      </c>
      <c r="F89" s="244">
        <f t="shared" si="7"/>
        <v>204</v>
      </c>
      <c r="G89" s="239">
        <f t="shared" si="8"/>
        <v>0.28611500701262271</v>
      </c>
      <c r="H89" s="245" t="str">
        <f t="shared" si="9"/>
        <v>25.4% - 32.0%</v>
      </c>
      <c r="I89" s="244">
        <v>157</v>
      </c>
      <c r="J89" s="239">
        <f t="shared" si="10"/>
        <v>0.22019635343618513</v>
      </c>
      <c r="K89" s="247">
        <v>47</v>
      </c>
      <c r="L89" s="239">
        <f t="shared" si="11"/>
        <v>6.5918653576437586E-2</v>
      </c>
      <c r="M89" s="244">
        <v>482</v>
      </c>
      <c r="N89" s="239">
        <f t="shared" si="12"/>
        <v>0.67601683029453019</v>
      </c>
      <c r="O89" s="244">
        <v>27</v>
      </c>
      <c r="P89" s="239">
        <f t="shared" si="13"/>
        <v>3.7868162692847124E-2</v>
      </c>
      <c r="Q89" s="189" t="s">
        <v>619</v>
      </c>
      <c r="R89" s="215">
        <v>0</v>
      </c>
      <c r="S89" s="215">
        <v>0</v>
      </c>
      <c r="T89" s="215">
        <v>0</v>
      </c>
      <c r="U89" s="210"/>
    </row>
    <row r="90" spans="1:21" s="115" customFormat="1" x14ac:dyDescent="0.2">
      <c r="A90" s="58" t="s">
        <v>620</v>
      </c>
      <c r="B90" s="58" t="s">
        <v>621</v>
      </c>
      <c r="C90" s="58" t="s">
        <v>617</v>
      </c>
      <c r="D90" s="58" t="s">
        <v>1135</v>
      </c>
      <c r="E90" s="243">
        <v>290</v>
      </c>
      <c r="F90" s="244">
        <f t="shared" si="7"/>
        <v>109</v>
      </c>
      <c r="G90" s="239">
        <f t="shared" si="8"/>
        <v>0.37586206896551722</v>
      </c>
      <c r="H90" s="245" t="str">
        <f t="shared" si="9"/>
        <v>32.2% - 43.3%</v>
      </c>
      <c r="I90" s="244">
        <v>79</v>
      </c>
      <c r="J90" s="239">
        <f t="shared" si="10"/>
        <v>0.27241379310344827</v>
      </c>
      <c r="K90" s="247">
        <v>30</v>
      </c>
      <c r="L90" s="239">
        <f t="shared" si="11"/>
        <v>0.10344827586206896</v>
      </c>
      <c r="M90" s="244">
        <v>180</v>
      </c>
      <c r="N90" s="239">
        <f t="shared" si="12"/>
        <v>0.62068965517241381</v>
      </c>
      <c r="O90" s="244">
        <v>1</v>
      </c>
      <c r="P90" s="239">
        <f t="shared" si="13"/>
        <v>3.4482758620689655E-3</v>
      </c>
      <c r="Q90" s="189" t="s">
        <v>622</v>
      </c>
      <c r="R90" s="215">
        <v>0</v>
      </c>
      <c r="S90" s="215">
        <v>0</v>
      </c>
      <c r="T90" s="215">
        <v>0</v>
      </c>
      <c r="U90" s="210"/>
    </row>
    <row r="91" spans="1:21" s="115" customFormat="1" x14ac:dyDescent="0.2">
      <c r="A91" s="58" t="s">
        <v>623</v>
      </c>
      <c r="B91" s="58" t="s">
        <v>624</v>
      </c>
      <c r="C91" s="58" t="s">
        <v>617</v>
      </c>
      <c r="D91" s="58" t="s">
        <v>1135</v>
      </c>
      <c r="E91" s="243">
        <v>911</v>
      </c>
      <c r="F91" s="244">
        <f t="shared" si="7"/>
        <v>262</v>
      </c>
      <c r="G91" s="239">
        <f t="shared" si="8"/>
        <v>0.28759604829857299</v>
      </c>
      <c r="H91" s="245" t="str">
        <f t="shared" si="9"/>
        <v>25.9% - 31.8%</v>
      </c>
      <c r="I91" s="244">
        <v>183</v>
      </c>
      <c r="J91" s="239">
        <f t="shared" si="10"/>
        <v>0.20087815587266739</v>
      </c>
      <c r="K91" s="247">
        <v>79</v>
      </c>
      <c r="L91" s="239">
        <f t="shared" si="11"/>
        <v>8.6717892425905593E-2</v>
      </c>
      <c r="M91" s="244">
        <v>638</v>
      </c>
      <c r="N91" s="239">
        <f t="shared" si="12"/>
        <v>0.70032930845225028</v>
      </c>
      <c r="O91" s="244">
        <v>11</v>
      </c>
      <c r="P91" s="239">
        <f t="shared" si="13"/>
        <v>1.2074643249176729E-2</v>
      </c>
      <c r="Q91" s="189" t="s">
        <v>625</v>
      </c>
      <c r="R91" s="215">
        <v>0</v>
      </c>
      <c r="S91" s="215">
        <v>0</v>
      </c>
      <c r="T91" s="215">
        <v>0</v>
      </c>
      <c r="U91" s="210"/>
    </row>
    <row r="92" spans="1:21" s="115" customFormat="1" x14ac:dyDescent="0.2">
      <c r="A92" s="58" t="s">
        <v>626</v>
      </c>
      <c r="B92" s="58" t="s">
        <v>627</v>
      </c>
      <c r="C92" s="58" t="s">
        <v>617</v>
      </c>
      <c r="D92" s="58" t="s">
        <v>1135</v>
      </c>
      <c r="E92" s="243">
        <v>733</v>
      </c>
      <c r="F92" s="244">
        <f t="shared" si="7"/>
        <v>87</v>
      </c>
      <c r="G92" s="239">
        <f t="shared" si="8"/>
        <v>0.11869031377899045</v>
      </c>
      <c r="H92" s="245" t="str">
        <f t="shared" si="9"/>
        <v>9.7% - 14.4%</v>
      </c>
      <c r="I92" s="244">
        <v>67</v>
      </c>
      <c r="J92" s="239">
        <f t="shared" si="10"/>
        <v>9.1405184174624829E-2</v>
      </c>
      <c r="K92" s="247">
        <v>20</v>
      </c>
      <c r="L92" s="239">
        <f t="shared" si="11"/>
        <v>2.7285129604365622E-2</v>
      </c>
      <c r="M92" s="244">
        <v>644</v>
      </c>
      <c r="N92" s="239">
        <f t="shared" si="12"/>
        <v>0.87858117326057295</v>
      </c>
      <c r="O92" s="244">
        <v>2</v>
      </c>
      <c r="P92" s="239">
        <f t="shared" si="13"/>
        <v>2.7285129604365621E-3</v>
      </c>
      <c r="Q92" s="189" t="s">
        <v>628</v>
      </c>
      <c r="R92" s="215">
        <v>0</v>
      </c>
      <c r="S92" s="215">
        <v>0</v>
      </c>
      <c r="T92" s="215">
        <v>0</v>
      </c>
      <c r="U92" s="210"/>
    </row>
    <row r="93" spans="1:21" s="115" customFormat="1" x14ac:dyDescent="0.2">
      <c r="A93" s="58" t="s">
        <v>629</v>
      </c>
      <c r="B93" s="58" t="s">
        <v>2385</v>
      </c>
      <c r="C93" s="58" t="s">
        <v>617</v>
      </c>
      <c r="D93" s="58" t="s">
        <v>1135</v>
      </c>
      <c r="E93" s="243">
        <v>1671</v>
      </c>
      <c r="F93" s="244">
        <f t="shared" si="7"/>
        <v>1363</v>
      </c>
      <c r="G93" s="239"/>
      <c r="H93" s="245" t="str">
        <f t="shared" si="9"/>
        <v/>
      </c>
      <c r="I93" s="244">
        <v>775</v>
      </c>
      <c r="J93" s="239"/>
      <c r="K93" s="247">
        <v>588</v>
      </c>
      <c r="L93" s="239"/>
      <c r="M93" s="244">
        <v>277</v>
      </c>
      <c r="N93" s="239"/>
      <c r="O93" s="244">
        <v>31</v>
      </c>
      <c r="P93" s="239"/>
      <c r="Q93" s="189" t="s">
        <v>631</v>
      </c>
      <c r="R93" s="215">
        <v>0</v>
      </c>
      <c r="S93" s="215">
        <v>0</v>
      </c>
      <c r="T93" s="215">
        <v>1</v>
      </c>
      <c r="U93" s="210"/>
    </row>
    <row r="94" spans="1:21" s="115" customFormat="1" x14ac:dyDescent="0.2">
      <c r="A94" s="58" t="s">
        <v>632</v>
      </c>
      <c r="B94" s="58" t="s">
        <v>633</v>
      </c>
      <c r="C94" s="58" t="s">
        <v>634</v>
      </c>
      <c r="D94" s="58" t="s">
        <v>635</v>
      </c>
      <c r="E94" s="243">
        <v>387</v>
      </c>
      <c r="F94" s="244">
        <f t="shared" si="7"/>
        <v>144</v>
      </c>
      <c r="G94" s="239"/>
      <c r="H94" s="245" t="str">
        <f t="shared" si="9"/>
        <v/>
      </c>
      <c r="I94" s="244">
        <v>101</v>
      </c>
      <c r="J94" s="239"/>
      <c r="K94" s="247">
        <v>43</v>
      </c>
      <c r="L94" s="239"/>
      <c r="M94" s="244">
        <v>208</v>
      </c>
      <c r="N94" s="239"/>
      <c r="O94" s="244">
        <v>35</v>
      </c>
      <c r="P94" s="239">
        <f t="shared" si="13"/>
        <v>9.0439276485788117E-2</v>
      </c>
      <c r="Q94" s="189" t="s">
        <v>636</v>
      </c>
      <c r="R94" s="215">
        <v>0</v>
      </c>
      <c r="S94" s="215">
        <v>1</v>
      </c>
      <c r="T94" s="215">
        <v>0</v>
      </c>
      <c r="U94" s="210"/>
    </row>
    <row r="95" spans="1:21" s="115" customFormat="1" x14ac:dyDescent="0.2">
      <c r="A95" s="58" t="s">
        <v>637</v>
      </c>
      <c r="B95" s="58" t="s">
        <v>638</v>
      </c>
      <c r="C95" s="58" t="s">
        <v>634</v>
      </c>
      <c r="D95" s="58" t="s">
        <v>635</v>
      </c>
      <c r="E95" s="243">
        <v>551</v>
      </c>
      <c r="F95" s="244">
        <f t="shared" si="7"/>
        <v>277</v>
      </c>
      <c r="G95" s="239">
        <f t="shared" si="8"/>
        <v>0.50272232304900177</v>
      </c>
      <c r="H95" s="245" t="str">
        <f t="shared" si="9"/>
        <v>46.1% - 54.4%</v>
      </c>
      <c r="I95" s="244">
        <v>146</v>
      </c>
      <c r="J95" s="239">
        <f t="shared" si="10"/>
        <v>0.26497277676950998</v>
      </c>
      <c r="K95" s="247">
        <v>131</v>
      </c>
      <c r="L95" s="239">
        <f t="shared" si="11"/>
        <v>0.23774954627949182</v>
      </c>
      <c r="M95" s="244">
        <v>264</v>
      </c>
      <c r="N95" s="239">
        <f t="shared" si="12"/>
        <v>0.47912885662431942</v>
      </c>
      <c r="O95" s="244">
        <v>10</v>
      </c>
      <c r="P95" s="239">
        <f t="shared" si="13"/>
        <v>1.8148820326678767E-2</v>
      </c>
      <c r="Q95" s="189" t="s">
        <v>639</v>
      </c>
      <c r="R95" s="215">
        <v>0</v>
      </c>
      <c r="S95" s="215">
        <v>0</v>
      </c>
      <c r="T95" s="215">
        <v>0</v>
      </c>
      <c r="U95" s="210"/>
    </row>
    <row r="96" spans="1:21" s="115" customFormat="1" x14ac:dyDescent="0.2">
      <c r="A96" s="58" t="s">
        <v>640</v>
      </c>
      <c r="B96" s="58" t="s">
        <v>641</v>
      </c>
      <c r="C96" s="58" t="s">
        <v>634</v>
      </c>
      <c r="D96" s="58" t="s">
        <v>635</v>
      </c>
      <c r="E96" s="243">
        <v>1146</v>
      </c>
      <c r="F96" s="244">
        <f t="shared" si="7"/>
        <v>418</v>
      </c>
      <c r="G96" s="239">
        <f t="shared" si="8"/>
        <v>0.36474694589877837</v>
      </c>
      <c r="H96" s="245" t="str">
        <f t="shared" si="9"/>
        <v>33.7% - 39.3%</v>
      </c>
      <c r="I96" s="244">
        <v>249</v>
      </c>
      <c r="J96" s="239">
        <f t="shared" si="10"/>
        <v>0.21727748691099477</v>
      </c>
      <c r="K96" s="247">
        <v>169</v>
      </c>
      <c r="L96" s="239">
        <f t="shared" si="11"/>
        <v>0.1474694589877836</v>
      </c>
      <c r="M96" s="244">
        <v>681</v>
      </c>
      <c r="N96" s="239">
        <f t="shared" si="12"/>
        <v>0.59424083769633507</v>
      </c>
      <c r="O96" s="244">
        <v>47</v>
      </c>
      <c r="P96" s="239">
        <f t="shared" si="13"/>
        <v>4.1012216404886559E-2</v>
      </c>
      <c r="Q96" s="189" t="s">
        <v>642</v>
      </c>
      <c r="R96" s="215">
        <v>0</v>
      </c>
      <c r="S96" s="215">
        <v>0</v>
      </c>
      <c r="T96" s="215">
        <v>0</v>
      </c>
      <c r="U96" s="210"/>
    </row>
    <row r="97" spans="1:21" s="115" customFormat="1" x14ac:dyDescent="0.2">
      <c r="A97" s="58" t="s">
        <v>643</v>
      </c>
      <c r="B97" s="58" t="s">
        <v>644</v>
      </c>
      <c r="C97" s="58" t="s">
        <v>634</v>
      </c>
      <c r="D97" s="58" t="s">
        <v>635</v>
      </c>
      <c r="E97" s="243">
        <v>649</v>
      </c>
      <c r="F97" s="244">
        <f t="shared" si="7"/>
        <v>284</v>
      </c>
      <c r="G97" s="239">
        <f t="shared" si="8"/>
        <v>0.43759630200308164</v>
      </c>
      <c r="H97" s="245" t="str">
        <f t="shared" si="9"/>
        <v>40.0% - 47.6%</v>
      </c>
      <c r="I97" s="244">
        <v>217</v>
      </c>
      <c r="J97" s="239">
        <f t="shared" si="10"/>
        <v>0.33436055469953774</v>
      </c>
      <c r="K97" s="247">
        <v>67</v>
      </c>
      <c r="L97" s="239">
        <f t="shared" si="11"/>
        <v>0.10323574730354391</v>
      </c>
      <c r="M97" s="244">
        <v>363</v>
      </c>
      <c r="N97" s="239">
        <f t="shared" si="12"/>
        <v>0.55932203389830504</v>
      </c>
      <c r="O97" s="244">
        <v>2</v>
      </c>
      <c r="P97" s="239">
        <f t="shared" si="13"/>
        <v>3.0816640986132513E-3</v>
      </c>
      <c r="Q97" s="189" t="s">
        <v>645</v>
      </c>
      <c r="R97" s="215">
        <v>0</v>
      </c>
      <c r="S97" s="215">
        <v>0</v>
      </c>
      <c r="T97" s="215">
        <v>0</v>
      </c>
      <c r="U97" s="210"/>
    </row>
    <row r="98" spans="1:21" s="115" customFormat="1" x14ac:dyDescent="0.2">
      <c r="A98" s="58" t="s">
        <v>646</v>
      </c>
      <c r="B98" s="58" t="s">
        <v>647</v>
      </c>
      <c r="C98" s="58" t="s">
        <v>634</v>
      </c>
      <c r="D98" s="58" t="s">
        <v>635</v>
      </c>
      <c r="E98" s="243">
        <v>728</v>
      </c>
      <c r="F98" s="244">
        <f t="shared" si="7"/>
        <v>335</v>
      </c>
      <c r="G98" s="239"/>
      <c r="H98" s="245" t="str">
        <f t="shared" si="9"/>
        <v/>
      </c>
      <c r="I98" s="244">
        <v>226</v>
      </c>
      <c r="J98" s="239"/>
      <c r="K98" s="247">
        <v>109</v>
      </c>
      <c r="L98" s="239"/>
      <c r="M98" s="244">
        <v>356</v>
      </c>
      <c r="N98" s="239"/>
      <c r="O98" s="244">
        <v>37</v>
      </c>
      <c r="P98" s="239">
        <f t="shared" si="13"/>
        <v>5.0824175824175824E-2</v>
      </c>
      <c r="Q98" s="189" t="s">
        <v>648</v>
      </c>
      <c r="R98" s="215">
        <v>0</v>
      </c>
      <c r="S98" s="215">
        <v>1</v>
      </c>
      <c r="T98" s="215">
        <v>0</v>
      </c>
      <c r="U98" s="210"/>
    </row>
    <row r="99" spans="1:21" x14ac:dyDescent="0.2">
      <c r="A99" s="58" t="s">
        <v>649</v>
      </c>
      <c r="B99" s="58" t="s">
        <v>650</v>
      </c>
      <c r="C99" s="58" t="s">
        <v>634</v>
      </c>
      <c r="D99" s="58" t="s">
        <v>635</v>
      </c>
      <c r="E99" s="243">
        <v>645</v>
      </c>
      <c r="F99" s="244">
        <f t="shared" si="7"/>
        <v>406</v>
      </c>
      <c r="G99" s="239">
        <f t="shared" si="8"/>
        <v>0.62945736434108523</v>
      </c>
      <c r="H99" s="245" t="str">
        <f t="shared" si="9"/>
        <v>59.2% - 66.6%</v>
      </c>
      <c r="I99" s="244">
        <v>295</v>
      </c>
      <c r="J99" s="239">
        <f t="shared" si="10"/>
        <v>0.4573643410852713</v>
      </c>
      <c r="K99" s="247">
        <v>111</v>
      </c>
      <c r="L99" s="239">
        <f t="shared" si="11"/>
        <v>0.17209302325581396</v>
      </c>
      <c r="M99" s="244">
        <v>216</v>
      </c>
      <c r="N99" s="239">
        <f t="shared" si="12"/>
        <v>0.33488372093023255</v>
      </c>
      <c r="O99" s="244">
        <v>23</v>
      </c>
      <c r="P99" s="239">
        <f t="shared" si="13"/>
        <v>3.565891472868217E-2</v>
      </c>
      <c r="Q99" s="189" t="s">
        <v>651</v>
      </c>
      <c r="R99" s="215">
        <v>0</v>
      </c>
      <c r="S99" s="215">
        <v>0</v>
      </c>
      <c r="T99" s="215">
        <v>0</v>
      </c>
    </row>
    <row r="100" spans="1:21" x14ac:dyDescent="0.2">
      <c r="A100" s="58" t="s">
        <v>652</v>
      </c>
      <c r="B100" s="58" t="s">
        <v>653</v>
      </c>
      <c r="C100" s="58" t="s">
        <v>634</v>
      </c>
      <c r="D100" s="58" t="s">
        <v>635</v>
      </c>
      <c r="E100" s="243">
        <v>952</v>
      </c>
      <c r="F100" s="244">
        <f t="shared" si="7"/>
        <v>374</v>
      </c>
      <c r="G100" s="239">
        <f t="shared" si="8"/>
        <v>0.39285714285714285</v>
      </c>
      <c r="H100" s="245" t="str">
        <f t="shared" si="9"/>
        <v>36.2% - 42.4%</v>
      </c>
      <c r="I100" s="244">
        <v>256</v>
      </c>
      <c r="J100" s="239">
        <f t="shared" si="10"/>
        <v>0.26890756302521007</v>
      </c>
      <c r="K100" s="247">
        <v>118</v>
      </c>
      <c r="L100" s="239">
        <f t="shared" si="11"/>
        <v>0.12394957983193278</v>
      </c>
      <c r="M100" s="244">
        <v>545</v>
      </c>
      <c r="N100" s="239">
        <f t="shared" si="12"/>
        <v>0.57247899159663862</v>
      </c>
      <c r="O100" s="244">
        <v>33</v>
      </c>
      <c r="P100" s="239">
        <f t="shared" si="13"/>
        <v>3.4663865546218489E-2</v>
      </c>
      <c r="Q100" s="189" t="s">
        <v>654</v>
      </c>
      <c r="R100" s="215">
        <v>0</v>
      </c>
      <c r="S100" s="215">
        <v>0</v>
      </c>
      <c r="T100" s="215">
        <v>0</v>
      </c>
    </row>
    <row r="101" spans="1:21" x14ac:dyDescent="0.2">
      <c r="A101" s="58" t="s">
        <v>655</v>
      </c>
      <c r="B101" s="58" t="s">
        <v>656</v>
      </c>
      <c r="C101" s="58" t="s">
        <v>634</v>
      </c>
      <c r="D101" s="58" t="s">
        <v>635</v>
      </c>
      <c r="E101" s="243">
        <v>954</v>
      </c>
      <c r="F101" s="244">
        <f t="shared" ref="F101:F164" si="14">I101+K101</f>
        <v>429</v>
      </c>
      <c r="G101" s="239">
        <f t="shared" ref="G101:G164" si="15">J101+L101</f>
        <v>0.44968553459119498</v>
      </c>
      <c r="H101" s="245" t="str">
        <f t="shared" ref="H101:H164" si="16">IF(ISNUMBER(G101),TEXT(((2*F101)+(1.96^2)-(1.96*((1.96^2)+(4*F101*(100%-G101)))^0.5))/(2*(E101+(1.96^2))),"0.0%")&amp;" - "&amp;TEXT(((2*F101)+(1.96^2)+(1.96*((1.96^2)+(4*F101*(100%-G101)))^0.5))/(2*(E101+(1.96^2))),"0.0%"),"")</f>
        <v>41.8% - 48.1%</v>
      </c>
      <c r="I101" s="244">
        <v>327</v>
      </c>
      <c r="J101" s="239">
        <f t="shared" ref="J101:J164" si="17">I101/E101</f>
        <v>0.34276729559748426</v>
      </c>
      <c r="K101" s="247">
        <v>102</v>
      </c>
      <c r="L101" s="239">
        <f t="shared" ref="L101:L164" si="18">K101/E101</f>
        <v>0.1069182389937107</v>
      </c>
      <c r="M101" s="244">
        <v>497</v>
      </c>
      <c r="N101" s="239">
        <f t="shared" ref="N101:N164" si="19">M101/E101</f>
        <v>0.52096436058700213</v>
      </c>
      <c r="O101" s="244">
        <v>28</v>
      </c>
      <c r="P101" s="239">
        <f t="shared" ref="P101:P164" si="20">O101/E101</f>
        <v>2.9350104821802937E-2</v>
      </c>
      <c r="Q101" s="189" t="s">
        <v>657</v>
      </c>
      <c r="R101" s="215">
        <v>0</v>
      </c>
      <c r="S101" s="215">
        <v>0</v>
      </c>
      <c r="T101" s="215">
        <v>0</v>
      </c>
    </row>
    <row r="102" spans="1:21" x14ac:dyDescent="0.2">
      <c r="A102" s="58" t="s">
        <v>658</v>
      </c>
      <c r="B102" s="58" t="s">
        <v>659</v>
      </c>
      <c r="C102" s="58" t="s">
        <v>634</v>
      </c>
      <c r="D102" s="58" t="s">
        <v>635</v>
      </c>
      <c r="E102" s="243">
        <v>638</v>
      </c>
      <c r="F102" s="244">
        <f t="shared" si="14"/>
        <v>230</v>
      </c>
      <c r="G102" s="239"/>
      <c r="H102" s="245" t="str">
        <f t="shared" si="16"/>
        <v/>
      </c>
      <c r="I102" s="244">
        <v>143</v>
      </c>
      <c r="J102" s="239"/>
      <c r="K102" s="247">
        <v>87</v>
      </c>
      <c r="L102" s="239"/>
      <c r="M102" s="244">
        <v>371</v>
      </c>
      <c r="N102" s="239"/>
      <c r="O102" s="244">
        <v>37</v>
      </c>
      <c r="P102" s="239">
        <f t="shared" si="20"/>
        <v>5.7993730407523508E-2</v>
      </c>
      <c r="Q102" s="189" t="s">
        <v>660</v>
      </c>
      <c r="R102" s="215">
        <v>0</v>
      </c>
      <c r="S102" s="215">
        <v>1</v>
      </c>
      <c r="T102" s="215">
        <v>0</v>
      </c>
    </row>
    <row r="103" spans="1:21" x14ac:dyDescent="0.2">
      <c r="A103" s="58" t="s">
        <v>661</v>
      </c>
      <c r="B103" s="58" t="s">
        <v>662</v>
      </c>
      <c r="C103" s="58" t="s">
        <v>634</v>
      </c>
      <c r="D103" s="58" t="s">
        <v>635</v>
      </c>
      <c r="E103" s="243">
        <v>1044</v>
      </c>
      <c r="F103" s="244">
        <f t="shared" si="14"/>
        <v>336</v>
      </c>
      <c r="G103" s="239">
        <f t="shared" si="15"/>
        <v>0.32183908045977011</v>
      </c>
      <c r="H103" s="245" t="str">
        <f t="shared" si="16"/>
        <v>29.4% - 35.1%</v>
      </c>
      <c r="I103" s="244">
        <v>243</v>
      </c>
      <c r="J103" s="239">
        <f t="shared" si="17"/>
        <v>0.23275862068965517</v>
      </c>
      <c r="K103" s="247">
        <v>93</v>
      </c>
      <c r="L103" s="239">
        <f t="shared" si="18"/>
        <v>8.9080459770114945E-2</v>
      </c>
      <c r="M103" s="244">
        <v>704</v>
      </c>
      <c r="N103" s="239">
        <f t="shared" si="19"/>
        <v>0.67432950191570884</v>
      </c>
      <c r="O103" s="244">
        <v>4</v>
      </c>
      <c r="P103" s="239">
        <f t="shared" si="20"/>
        <v>3.8314176245210726E-3</v>
      </c>
      <c r="Q103" s="189" t="s">
        <v>663</v>
      </c>
      <c r="R103" s="215">
        <v>0</v>
      </c>
      <c r="S103" s="215">
        <v>0</v>
      </c>
      <c r="T103" s="215">
        <v>0</v>
      </c>
    </row>
    <row r="104" spans="1:21" x14ac:dyDescent="0.2">
      <c r="A104" s="58" t="s">
        <v>664</v>
      </c>
      <c r="B104" s="58" t="s">
        <v>665</v>
      </c>
      <c r="C104" s="58" t="s">
        <v>666</v>
      </c>
      <c r="D104" s="58" t="s">
        <v>1132</v>
      </c>
      <c r="E104" s="243">
        <v>1449</v>
      </c>
      <c r="F104" s="244">
        <f t="shared" si="14"/>
        <v>657</v>
      </c>
      <c r="G104" s="239">
        <f t="shared" si="15"/>
        <v>0.45341614906832295</v>
      </c>
      <c r="H104" s="245" t="str">
        <f t="shared" si="16"/>
        <v>42.8% - 47.9%</v>
      </c>
      <c r="I104" s="244">
        <v>398</v>
      </c>
      <c r="J104" s="239">
        <f t="shared" si="17"/>
        <v>0.27467218771566598</v>
      </c>
      <c r="K104" s="247">
        <v>259</v>
      </c>
      <c r="L104" s="239">
        <f t="shared" si="18"/>
        <v>0.17874396135265699</v>
      </c>
      <c r="M104" s="244">
        <v>766</v>
      </c>
      <c r="N104" s="239">
        <f t="shared" si="19"/>
        <v>0.52864044168391999</v>
      </c>
      <c r="O104" s="244">
        <v>26</v>
      </c>
      <c r="P104" s="239">
        <f t="shared" si="20"/>
        <v>1.7943409247757072E-2</v>
      </c>
      <c r="Q104" s="189" t="s">
        <v>668</v>
      </c>
      <c r="R104" s="215">
        <v>0</v>
      </c>
      <c r="S104" s="215">
        <v>0</v>
      </c>
      <c r="T104" s="215">
        <v>0</v>
      </c>
    </row>
    <row r="105" spans="1:21" x14ac:dyDescent="0.2">
      <c r="A105" s="58" t="s">
        <v>669</v>
      </c>
      <c r="B105" s="58" t="s">
        <v>670</v>
      </c>
      <c r="C105" s="58" t="s">
        <v>666</v>
      </c>
      <c r="D105" s="58" t="s">
        <v>1132</v>
      </c>
      <c r="E105" s="243">
        <v>396</v>
      </c>
      <c r="F105" s="244">
        <f t="shared" si="14"/>
        <v>200</v>
      </c>
      <c r="G105" s="239">
        <f t="shared" si="15"/>
        <v>0.50505050505050508</v>
      </c>
      <c r="H105" s="245" t="str">
        <f t="shared" si="16"/>
        <v>45.6% - 55.4%</v>
      </c>
      <c r="I105" s="244">
        <v>157</v>
      </c>
      <c r="J105" s="239">
        <f t="shared" si="17"/>
        <v>0.39646464646464646</v>
      </c>
      <c r="K105" s="247">
        <v>43</v>
      </c>
      <c r="L105" s="239">
        <f t="shared" si="18"/>
        <v>0.10858585858585859</v>
      </c>
      <c r="M105" s="244">
        <v>194</v>
      </c>
      <c r="N105" s="239">
        <f t="shared" si="19"/>
        <v>0.48989898989898989</v>
      </c>
      <c r="O105" s="244">
        <v>2</v>
      </c>
      <c r="P105" s="239">
        <f t="shared" si="20"/>
        <v>5.0505050505050509E-3</v>
      </c>
      <c r="Q105" s="189" t="s">
        <v>671</v>
      </c>
      <c r="R105" s="215">
        <v>0</v>
      </c>
      <c r="S105" s="215">
        <v>0</v>
      </c>
      <c r="T105" s="215">
        <v>0</v>
      </c>
    </row>
    <row r="106" spans="1:21" x14ac:dyDescent="0.2">
      <c r="A106" s="58" t="s">
        <v>672</v>
      </c>
      <c r="B106" s="58" t="s">
        <v>673</v>
      </c>
      <c r="C106" s="58" t="s">
        <v>666</v>
      </c>
      <c r="D106" s="58" t="s">
        <v>1132</v>
      </c>
      <c r="E106" s="243">
        <v>508</v>
      </c>
      <c r="F106" s="244">
        <f t="shared" si="14"/>
        <v>240</v>
      </c>
      <c r="G106" s="239">
        <f t="shared" si="15"/>
        <v>0.47244094488188981</v>
      </c>
      <c r="H106" s="245" t="str">
        <f t="shared" si="16"/>
        <v>42.9% - 51.6%</v>
      </c>
      <c r="I106" s="244">
        <v>185</v>
      </c>
      <c r="J106" s="239">
        <f t="shared" si="17"/>
        <v>0.36417322834645671</v>
      </c>
      <c r="K106" s="247">
        <v>55</v>
      </c>
      <c r="L106" s="239">
        <f t="shared" si="18"/>
        <v>0.10826771653543307</v>
      </c>
      <c r="M106" s="244">
        <v>255</v>
      </c>
      <c r="N106" s="239">
        <f t="shared" si="19"/>
        <v>0.50196850393700787</v>
      </c>
      <c r="O106" s="244">
        <v>13</v>
      </c>
      <c r="P106" s="239">
        <f t="shared" si="20"/>
        <v>2.5590551181102362E-2</v>
      </c>
      <c r="Q106" s="189" t="s">
        <v>674</v>
      </c>
      <c r="R106" s="215">
        <v>0</v>
      </c>
      <c r="S106" s="215">
        <v>0</v>
      </c>
      <c r="T106" s="215">
        <v>0</v>
      </c>
    </row>
    <row r="107" spans="1:21" x14ac:dyDescent="0.2">
      <c r="A107" s="58" t="s">
        <v>675</v>
      </c>
      <c r="B107" s="58" t="s">
        <v>676</v>
      </c>
      <c r="C107" s="58" t="s">
        <v>666</v>
      </c>
      <c r="D107" s="58" t="s">
        <v>1132</v>
      </c>
      <c r="E107" s="243">
        <v>634</v>
      </c>
      <c r="F107" s="244">
        <f t="shared" si="14"/>
        <v>354</v>
      </c>
      <c r="G107" s="239">
        <f t="shared" si="15"/>
        <v>0.55835962145110418</v>
      </c>
      <c r="H107" s="245" t="str">
        <f t="shared" si="16"/>
        <v>51.9% - 59.7%</v>
      </c>
      <c r="I107" s="244">
        <v>269</v>
      </c>
      <c r="J107" s="239">
        <f t="shared" si="17"/>
        <v>0.4242902208201893</v>
      </c>
      <c r="K107" s="247">
        <v>85</v>
      </c>
      <c r="L107" s="239">
        <f t="shared" si="18"/>
        <v>0.13406940063091483</v>
      </c>
      <c r="M107" s="244">
        <v>263</v>
      </c>
      <c r="N107" s="239">
        <f t="shared" si="19"/>
        <v>0.41482649842271291</v>
      </c>
      <c r="O107" s="244">
        <v>17</v>
      </c>
      <c r="P107" s="239">
        <f t="shared" si="20"/>
        <v>2.6813880126182965E-2</v>
      </c>
      <c r="Q107" s="189" t="s">
        <v>677</v>
      </c>
      <c r="R107" s="215">
        <v>0</v>
      </c>
      <c r="S107" s="215">
        <v>0</v>
      </c>
      <c r="T107" s="215">
        <v>0</v>
      </c>
    </row>
    <row r="108" spans="1:21" x14ac:dyDescent="0.2">
      <c r="A108" s="58" t="s">
        <v>678</v>
      </c>
      <c r="B108" s="58" t="s">
        <v>679</v>
      </c>
      <c r="C108" s="58" t="s">
        <v>666</v>
      </c>
      <c r="D108" s="58" t="s">
        <v>1132</v>
      </c>
      <c r="E108" s="243">
        <v>714</v>
      </c>
      <c r="F108" s="244">
        <f t="shared" si="14"/>
        <v>349</v>
      </c>
      <c r="G108" s="239">
        <f t="shared" si="15"/>
        <v>0.4887955182072829</v>
      </c>
      <c r="H108" s="245" t="str">
        <f t="shared" si="16"/>
        <v>45.2% - 52.5%</v>
      </c>
      <c r="I108" s="244">
        <v>280</v>
      </c>
      <c r="J108" s="239">
        <f t="shared" si="17"/>
        <v>0.39215686274509803</v>
      </c>
      <c r="K108" s="247">
        <v>69</v>
      </c>
      <c r="L108" s="239">
        <f t="shared" si="18"/>
        <v>9.6638655462184878E-2</v>
      </c>
      <c r="M108" s="244">
        <v>345</v>
      </c>
      <c r="N108" s="239">
        <f t="shared" si="19"/>
        <v>0.48319327731092437</v>
      </c>
      <c r="O108" s="244">
        <v>20</v>
      </c>
      <c r="P108" s="239">
        <f t="shared" si="20"/>
        <v>2.8011204481792718E-2</v>
      </c>
      <c r="Q108" s="189" t="s">
        <v>680</v>
      </c>
      <c r="R108" s="215">
        <v>0</v>
      </c>
      <c r="S108" s="215">
        <v>0</v>
      </c>
      <c r="T108" s="215">
        <v>0</v>
      </c>
    </row>
    <row r="109" spans="1:21" x14ac:dyDescent="0.2">
      <c r="A109" s="58" t="s">
        <v>681</v>
      </c>
      <c r="B109" s="58" t="s">
        <v>682</v>
      </c>
      <c r="C109" s="58" t="s">
        <v>666</v>
      </c>
      <c r="D109" s="58" t="s">
        <v>1132</v>
      </c>
      <c r="E109" s="243">
        <v>495</v>
      </c>
      <c r="F109" s="244">
        <f t="shared" si="14"/>
        <v>146</v>
      </c>
      <c r="G109" s="239">
        <f t="shared" si="15"/>
        <v>0.29494949494949496</v>
      </c>
      <c r="H109" s="245" t="str">
        <f t="shared" si="16"/>
        <v>25.6% - 33.7%</v>
      </c>
      <c r="I109" s="244">
        <v>101</v>
      </c>
      <c r="J109" s="239">
        <f t="shared" si="17"/>
        <v>0.20404040404040405</v>
      </c>
      <c r="K109" s="247">
        <v>45</v>
      </c>
      <c r="L109" s="239">
        <f t="shared" si="18"/>
        <v>9.0909090909090912E-2</v>
      </c>
      <c r="M109" s="244">
        <v>339</v>
      </c>
      <c r="N109" s="239">
        <f t="shared" si="19"/>
        <v>0.68484848484848482</v>
      </c>
      <c r="O109" s="244">
        <v>10</v>
      </c>
      <c r="P109" s="239">
        <f t="shared" si="20"/>
        <v>2.0202020202020204E-2</v>
      </c>
      <c r="Q109" s="189" t="s">
        <v>683</v>
      </c>
      <c r="R109" s="215">
        <v>0</v>
      </c>
      <c r="S109" s="215">
        <v>0</v>
      </c>
      <c r="T109" s="215">
        <v>0</v>
      </c>
    </row>
    <row r="110" spans="1:21" x14ac:dyDescent="0.2">
      <c r="A110" s="58" t="s">
        <v>684</v>
      </c>
      <c r="B110" s="58" t="s">
        <v>685</v>
      </c>
      <c r="C110" s="58" t="s">
        <v>666</v>
      </c>
      <c r="D110" s="58" t="s">
        <v>1132</v>
      </c>
      <c r="E110" s="243">
        <v>295</v>
      </c>
      <c r="F110" s="244">
        <f t="shared" si="14"/>
        <v>113</v>
      </c>
      <c r="G110" s="239">
        <f t="shared" si="15"/>
        <v>0.38305084745762713</v>
      </c>
      <c r="H110" s="245" t="str">
        <f t="shared" si="16"/>
        <v>32.9% - 44.0%</v>
      </c>
      <c r="I110" s="244">
        <v>80</v>
      </c>
      <c r="J110" s="239">
        <f t="shared" si="17"/>
        <v>0.2711864406779661</v>
      </c>
      <c r="K110" s="247">
        <v>33</v>
      </c>
      <c r="L110" s="239">
        <f t="shared" si="18"/>
        <v>0.11186440677966102</v>
      </c>
      <c r="M110" s="244">
        <v>174</v>
      </c>
      <c r="N110" s="239">
        <f t="shared" si="19"/>
        <v>0.5898305084745763</v>
      </c>
      <c r="O110" s="244">
        <v>8</v>
      </c>
      <c r="P110" s="239">
        <f t="shared" si="20"/>
        <v>2.7118644067796609E-2</v>
      </c>
      <c r="Q110" s="189" t="s">
        <v>686</v>
      </c>
      <c r="R110" s="215">
        <v>0</v>
      </c>
      <c r="S110" s="215">
        <v>0</v>
      </c>
      <c r="T110" s="215">
        <v>0</v>
      </c>
    </row>
    <row r="111" spans="1:21" x14ac:dyDescent="0.2">
      <c r="A111" s="58" t="s">
        <v>687</v>
      </c>
      <c r="B111" s="58" t="s">
        <v>688</v>
      </c>
      <c r="C111" s="58" t="s">
        <v>689</v>
      </c>
      <c r="D111" s="58" t="s">
        <v>1138</v>
      </c>
      <c r="E111" s="243">
        <v>2412</v>
      </c>
      <c r="F111" s="244">
        <f t="shared" si="14"/>
        <v>1136</v>
      </c>
      <c r="G111" s="239"/>
      <c r="H111" s="245" t="str">
        <f t="shared" si="16"/>
        <v/>
      </c>
      <c r="I111" s="244">
        <v>685</v>
      </c>
      <c r="J111" s="239"/>
      <c r="K111" s="247">
        <v>451</v>
      </c>
      <c r="L111" s="239"/>
      <c r="M111" s="244">
        <v>1197</v>
      </c>
      <c r="N111" s="239"/>
      <c r="O111" s="244">
        <v>79</v>
      </c>
      <c r="P111" s="239"/>
      <c r="Q111" s="189" t="s">
        <v>691</v>
      </c>
      <c r="R111" s="215">
        <v>1</v>
      </c>
      <c r="S111" s="215">
        <v>0</v>
      </c>
      <c r="T111" s="215">
        <v>0</v>
      </c>
    </row>
    <row r="112" spans="1:21" x14ac:dyDescent="0.2">
      <c r="A112" s="58" t="s">
        <v>692</v>
      </c>
      <c r="B112" s="58" t="s">
        <v>693</v>
      </c>
      <c r="C112" s="58" t="s">
        <v>689</v>
      </c>
      <c r="D112" s="58" t="s">
        <v>1138</v>
      </c>
      <c r="E112" s="243">
        <v>892</v>
      </c>
      <c r="F112" s="244">
        <f t="shared" si="14"/>
        <v>516</v>
      </c>
      <c r="G112" s="239">
        <f t="shared" si="15"/>
        <v>0.57847533632286996</v>
      </c>
      <c r="H112" s="245" t="str">
        <f t="shared" si="16"/>
        <v>54.6% - 61.0%</v>
      </c>
      <c r="I112" s="244">
        <v>303</v>
      </c>
      <c r="J112" s="239">
        <f t="shared" si="17"/>
        <v>0.3396860986547085</v>
      </c>
      <c r="K112" s="247">
        <v>213</v>
      </c>
      <c r="L112" s="239">
        <f t="shared" si="18"/>
        <v>0.23878923766816143</v>
      </c>
      <c r="M112" s="244">
        <v>360</v>
      </c>
      <c r="N112" s="239">
        <f t="shared" si="19"/>
        <v>0.40358744394618834</v>
      </c>
      <c r="O112" s="244">
        <v>16</v>
      </c>
      <c r="P112" s="239">
        <f t="shared" si="20"/>
        <v>1.7937219730941704E-2</v>
      </c>
      <c r="Q112" s="189" t="s">
        <v>694</v>
      </c>
      <c r="R112" s="215">
        <v>0</v>
      </c>
      <c r="S112" s="215">
        <v>0</v>
      </c>
      <c r="T112" s="215">
        <v>0</v>
      </c>
    </row>
    <row r="113" spans="1:20" x14ac:dyDescent="0.2">
      <c r="A113" s="58" t="s">
        <v>695</v>
      </c>
      <c r="B113" s="58" t="s">
        <v>696</v>
      </c>
      <c r="C113" s="58" t="s">
        <v>689</v>
      </c>
      <c r="D113" s="58" t="s">
        <v>1138</v>
      </c>
      <c r="E113" s="243">
        <v>920</v>
      </c>
      <c r="F113" s="244">
        <f t="shared" si="14"/>
        <v>288</v>
      </c>
      <c r="G113" s="239">
        <f t="shared" si="15"/>
        <v>0.31304347826086959</v>
      </c>
      <c r="H113" s="245" t="str">
        <f t="shared" si="16"/>
        <v>28.4% - 34.4%</v>
      </c>
      <c r="I113" s="244">
        <v>197</v>
      </c>
      <c r="J113" s="239">
        <f t="shared" si="17"/>
        <v>0.21413043478260871</v>
      </c>
      <c r="K113" s="247">
        <v>91</v>
      </c>
      <c r="L113" s="239">
        <f t="shared" si="18"/>
        <v>9.8913043478260868E-2</v>
      </c>
      <c r="M113" s="244">
        <v>601</v>
      </c>
      <c r="N113" s="239">
        <f t="shared" si="19"/>
        <v>0.65326086956521734</v>
      </c>
      <c r="O113" s="244">
        <v>31</v>
      </c>
      <c r="P113" s="239">
        <f t="shared" si="20"/>
        <v>3.3695652173913043E-2</v>
      </c>
      <c r="Q113" s="189" t="s">
        <v>697</v>
      </c>
      <c r="R113" s="215">
        <v>0</v>
      </c>
      <c r="S113" s="215">
        <v>0</v>
      </c>
      <c r="T113" s="215">
        <v>0</v>
      </c>
    </row>
    <row r="114" spans="1:20" x14ac:dyDescent="0.2">
      <c r="A114" s="58" t="s">
        <v>698</v>
      </c>
      <c r="B114" s="58" t="s">
        <v>2386</v>
      </c>
      <c r="C114" s="58" t="s">
        <v>689</v>
      </c>
      <c r="D114" s="58" t="s">
        <v>1138</v>
      </c>
      <c r="E114" s="243">
        <v>1987</v>
      </c>
      <c r="F114" s="244">
        <f t="shared" si="14"/>
        <v>546</v>
      </c>
      <c r="G114" s="239"/>
      <c r="H114" s="245" t="str">
        <f t="shared" si="16"/>
        <v/>
      </c>
      <c r="I114" s="244">
        <v>293</v>
      </c>
      <c r="J114" s="239"/>
      <c r="K114" s="247">
        <v>253</v>
      </c>
      <c r="L114" s="239"/>
      <c r="M114" s="244">
        <v>494</v>
      </c>
      <c r="N114" s="239"/>
      <c r="O114" s="244">
        <v>947</v>
      </c>
      <c r="P114" s="239">
        <f t="shared" si="20"/>
        <v>0.47659788626069449</v>
      </c>
      <c r="Q114" s="189" t="s">
        <v>700</v>
      </c>
      <c r="R114" s="215">
        <v>0</v>
      </c>
      <c r="S114" s="215">
        <v>1</v>
      </c>
      <c r="T114" s="215">
        <v>0</v>
      </c>
    </row>
    <row r="115" spans="1:20" x14ac:dyDescent="0.2">
      <c r="A115" s="58" t="s">
        <v>701</v>
      </c>
      <c r="B115" s="58" t="s">
        <v>702</v>
      </c>
      <c r="C115" s="58" t="s">
        <v>689</v>
      </c>
      <c r="D115" s="58" t="s">
        <v>1138</v>
      </c>
      <c r="E115" s="243">
        <v>651</v>
      </c>
      <c r="F115" s="244">
        <f t="shared" si="14"/>
        <v>288</v>
      </c>
      <c r="G115" s="239">
        <f t="shared" si="15"/>
        <v>0.44239631336405527</v>
      </c>
      <c r="H115" s="245" t="str">
        <f t="shared" si="16"/>
        <v>40.5% - 48.1%</v>
      </c>
      <c r="I115" s="244">
        <v>196</v>
      </c>
      <c r="J115" s="239">
        <f t="shared" si="17"/>
        <v>0.30107526881720431</v>
      </c>
      <c r="K115" s="247">
        <v>92</v>
      </c>
      <c r="L115" s="239">
        <f t="shared" si="18"/>
        <v>0.14132104454685099</v>
      </c>
      <c r="M115" s="244">
        <v>363</v>
      </c>
      <c r="N115" s="239">
        <f t="shared" si="19"/>
        <v>0.55760368663594473</v>
      </c>
      <c r="O115" s="244">
        <v>0</v>
      </c>
      <c r="P115" s="239">
        <f t="shared" si="20"/>
        <v>0</v>
      </c>
      <c r="Q115" s="189" t="s">
        <v>703</v>
      </c>
      <c r="R115" s="215">
        <v>0</v>
      </c>
      <c r="S115" s="215">
        <v>0</v>
      </c>
      <c r="T115" s="215">
        <v>0</v>
      </c>
    </row>
    <row r="116" spans="1:20" x14ac:dyDescent="0.2">
      <c r="A116" s="58" t="s">
        <v>704</v>
      </c>
      <c r="B116" s="58" t="s">
        <v>705</v>
      </c>
      <c r="C116" s="58" t="s">
        <v>689</v>
      </c>
      <c r="D116" s="58" t="s">
        <v>1138</v>
      </c>
      <c r="E116" s="243">
        <v>911</v>
      </c>
      <c r="F116" s="244">
        <f t="shared" si="14"/>
        <v>351</v>
      </c>
      <c r="G116" s="239">
        <f t="shared" si="15"/>
        <v>0.38529088913282106</v>
      </c>
      <c r="H116" s="245" t="str">
        <f t="shared" si="16"/>
        <v>35.4% - 41.7%</v>
      </c>
      <c r="I116" s="244">
        <v>225</v>
      </c>
      <c r="J116" s="239">
        <f t="shared" si="17"/>
        <v>0.24698133918770582</v>
      </c>
      <c r="K116" s="247">
        <v>126</v>
      </c>
      <c r="L116" s="239">
        <f t="shared" si="18"/>
        <v>0.13830954994511527</v>
      </c>
      <c r="M116" s="244">
        <v>543</v>
      </c>
      <c r="N116" s="239">
        <f t="shared" si="19"/>
        <v>0.59604829857299668</v>
      </c>
      <c r="O116" s="244">
        <v>17</v>
      </c>
      <c r="P116" s="239">
        <f t="shared" si="20"/>
        <v>1.8660812294182216E-2</v>
      </c>
      <c r="Q116" s="189" t="s">
        <v>706</v>
      </c>
      <c r="R116" s="215">
        <v>0</v>
      </c>
      <c r="S116" s="215">
        <v>0</v>
      </c>
      <c r="T116" s="215">
        <v>0</v>
      </c>
    </row>
    <row r="117" spans="1:20" x14ac:dyDescent="0.2">
      <c r="A117" s="58" t="s">
        <v>707</v>
      </c>
      <c r="B117" s="58" t="s">
        <v>708</v>
      </c>
      <c r="C117" s="58" t="s">
        <v>689</v>
      </c>
      <c r="D117" s="58" t="s">
        <v>1138</v>
      </c>
      <c r="E117" s="243">
        <v>950</v>
      </c>
      <c r="F117" s="244">
        <f t="shared" si="14"/>
        <v>375</v>
      </c>
      <c r="G117" s="239"/>
      <c r="H117" s="245" t="str">
        <f t="shared" si="16"/>
        <v/>
      </c>
      <c r="I117" s="244">
        <v>236</v>
      </c>
      <c r="J117" s="239"/>
      <c r="K117" s="247">
        <v>139</v>
      </c>
      <c r="L117" s="239"/>
      <c r="M117" s="244">
        <v>513</v>
      </c>
      <c r="N117" s="239"/>
      <c r="O117" s="244">
        <v>62</v>
      </c>
      <c r="P117" s="239">
        <f t="shared" si="20"/>
        <v>6.5263157894736842E-2</v>
      </c>
      <c r="Q117" s="189" t="s">
        <v>709</v>
      </c>
      <c r="R117" s="215">
        <v>0</v>
      </c>
      <c r="S117" s="215">
        <v>1</v>
      </c>
      <c r="T117" s="215">
        <v>0</v>
      </c>
    </row>
    <row r="118" spans="1:20" x14ac:dyDescent="0.2">
      <c r="A118" s="58" t="s">
        <v>710</v>
      </c>
      <c r="B118" s="58" t="s">
        <v>711</v>
      </c>
      <c r="C118" s="58" t="s">
        <v>712</v>
      </c>
      <c r="D118" s="58" t="s">
        <v>1147</v>
      </c>
      <c r="E118" s="243">
        <v>261</v>
      </c>
      <c r="F118" s="244">
        <f t="shared" si="14"/>
        <v>91</v>
      </c>
      <c r="G118" s="239">
        <f t="shared" si="15"/>
        <v>0.34865900383141762</v>
      </c>
      <c r="H118" s="245" t="str">
        <f t="shared" si="16"/>
        <v>29.3% - 40.8%</v>
      </c>
      <c r="I118" s="244">
        <v>72</v>
      </c>
      <c r="J118" s="239">
        <f t="shared" si="17"/>
        <v>0.27586206896551724</v>
      </c>
      <c r="K118" s="247">
        <v>19</v>
      </c>
      <c r="L118" s="239">
        <f t="shared" si="18"/>
        <v>7.2796934865900387E-2</v>
      </c>
      <c r="M118" s="244">
        <v>170</v>
      </c>
      <c r="N118" s="239">
        <f t="shared" si="19"/>
        <v>0.65134099616858232</v>
      </c>
      <c r="O118" s="244">
        <v>0</v>
      </c>
      <c r="P118" s="239">
        <f t="shared" si="20"/>
        <v>0</v>
      </c>
      <c r="Q118" s="189" t="s">
        <v>714</v>
      </c>
      <c r="R118" s="215">
        <v>0</v>
      </c>
      <c r="S118" s="215">
        <v>0</v>
      </c>
      <c r="T118" s="215">
        <v>0</v>
      </c>
    </row>
    <row r="119" spans="1:20" x14ac:dyDescent="0.2">
      <c r="A119" s="58" t="s">
        <v>715</v>
      </c>
      <c r="B119" s="58" t="s">
        <v>716</v>
      </c>
      <c r="C119" s="58" t="s">
        <v>712</v>
      </c>
      <c r="D119" s="58" t="s">
        <v>1147</v>
      </c>
      <c r="E119" s="243">
        <v>283</v>
      </c>
      <c r="F119" s="244">
        <f t="shared" si="14"/>
        <v>84</v>
      </c>
      <c r="G119" s="239">
        <f t="shared" si="15"/>
        <v>0.29681978798586572</v>
      </c>
      <c r="H119" s="245" t="str">
        <f t="shared" si="16"/>
        <v>24.7% - 35.2%</v>
      </c>
      <c r="I119" s="244">
        <v>56</v>
      </c>
      <c r="J119" s="239">
        <f t="shared" si="17"/>
        <v>0.19787985865724381</v>
      </c>
      <c r="K119" s="247">
        <v>28</v>
      </c>
      <c r="L119" s="239">
        <f t="shared" si="18"/>
        <v>9.8939929328621903E-2</v>
      </c>
      <c r="M119" s="244">
        <v>199</v>
      </c>
      <c r="N119" s="239">
        <f t="shared" si="19"/>
        <v>0.70318021201413428</v>
      </c>
      <c r="O119" s="244">
        <v>0</v>
      </c>
      <c r="P119" s="239">
        <f t="shared" si="20"/>
        <v>0</v>
      </c>
      <c r="Q119" s="189" t="s">
        <v>717</v>
      </c>
      <c r="R119" s="215">
        <v>0</v>
      </c>
      <c r="S119" s="215">
        <v>0</v>
      </c>
      <c r="T119" s="215">
        <v>0</v>
      </c>
    </row>
    <row r="120" spans="1:20" x14ac:dyDescent="0.2">
      <c r="A120" s="58" t="s">
        <v>718</v>
      </c>
      <c r="B120" s="58" t="s">
        <v>719</v>
      </c>
      <c r="C120" s="58" t="s">
        <v>712</v>
      </c>
      <c r="D120" s="58" t="s">
        <v>1147</v>
      </c>
      <c r="E120" s="243">
        <v>570</v>
      </c>
      <c r="F120" s="244">
        <f t="shared" si="14"/>
        <v>156</v>
      </c>
      <c r="G120" s="239">
        <f t="shared" si="15"/>
        <v>0.27368421052631575</v>
      </c>
      <c r="H120" s="245" t="str">
        <f t="shared" si="16"/>
        <v>23.9% - 31.2%</v>
      </c>
      <c r="I120" s="244">
        <v>115</v>
      </c>
      <c r="J120" s="239">
        <f t="shared" si="17"/>
        <v>0.20175438596491227</v>
      </c>
      <c r="K120" s="247">
        <v>41</v>
      </c>
      <c r="L120" s="239">
        <f t="shared" si="18"/>
        <v>7.192982456140351E-2</v>
      </c>
      <c r="M120" s="244">
        <v>412</v>
      </c>
      <c r="N120" s="239">
        <f t="shared" si="19"/>
        <v>0.72280701754385968</v>
      </c>
      <c r="O120" s="244">
        <v>2</v>
      </c>
      <c r="P120" s="239">
        <f t="shared" si="20"/>
        <v>3.5087719298245615E-3</v>
      </c>
      <c r="Q120" s="189" t="s">
        <v>720</v>
      </c>
      <c r="R120" s="215">
        <v>0</v>
      </c>
      <c r="S120" s="215">
        <v>0</v>
      </c>
      <c r="T120" s="215">
        <v>0</v>
      </c>
    </row>
    <row r="121" spans="1:20" x14ac:dyDescent="0.2">
      <c r="A121" s="58" t="s">
        <v>721</v>
      </c>
      <c r="B121" s="58" t="s">
        <v>722</v>
      </c>
      <c r="C121" s="58" t="s">
        <v>712</v>
      </c>
      <c r="D121" s="58" t="s">
        <v>1147</v>
      </c>
      <c r="E121" s="243">
        <v>337</v>
      </c>
      <c r="F121" s="244">
        <f t="shared" si="14"/>
        <v>112</v>
      </c>
      <c r="G121" s="239">
        <f t="shared" si="15"/>
        <v>0.33234421364985162</v>
      </c>
      <c r="H121" s="245" t="str">
        <f t="shared" si="16"/>
        <v>28.4% - 38.4%</v>
      </c>
      <c r="I121" s="244">
        <v>91</v>
      </c>
      <c r="J121" s="239">
        <f t="shared" si="17"/>
        <v>0.27002967359050445</v>
      </c>
      <c r="K121" s="247">
        <v>21</v>
      </c>
      <c r="L121" s="239">
        <f t="shared" si="18"/>
        <v>6.2314540059347182E-2</v>
      </c>
      <c r="M121" s="244">
        <v>223</v>
      </c>
      <c r="N121" s="239">
        <f t="shared" si="19"/>
        <v>0.66172106824925814</v>
      </c>
      <c r="O121" s="244">
        <v>2</v>
      </c>
      <c r="P121" s="239">
        <f t="shared" si="20"/>
        <v>5.9347181008902079E-3</v>
      </c>
      <c r="Q121" s="189" t="s">
        <v>723</v>
      </c>
      <c r="R121" s="215">
        <v>0</v>
      </c>
      <c r="S121" s="215">
        <v>0</v>
      </c>
      <c r="T121" s="215">
        <v>0</v>
      </c>
    </row>
    <row r="122" spans="1:20" x14ac:dyDescent="0.2">
      <c r="A122" s="58" t="s">
        <v>724</v>
      </c>
      <c r="B122" s="58" t="s">
        <v>725</v>
      </c>
      <c r="C122" s="58" t="s">
        <v>712</v>
      </c>
      <c r="D122" s="58" t="s">
        <v>1147</v>
      </c>
      <c r="E122" s="243">
        <v>640</v>
      </c>
      <c r="F122" s="244">
        <f t="shared" si="14"/>
        <v>270</v>
      </c>
      <c r="G122" s="239">
        <f t="shared" si="15"/>
        <v>0.421875</v>
      </c>
      <c r="H122" s="245" t="str">
        <f t="shared" si="16"/>
        <v>38.4% - 46.0%</v>
      </c>
      <c r="I122" s="244">
        <v>212</v>
      </c>
      <c r="J122" s="239">
        <f t="shared" si="17"/>
        <v>0.33124999999999999</v>
      </c>
      <c r="K122" s="247">
        <v>58</v>
      </c>
      <c r="L122" s="239">
        <f t="shared" si="18"/>
        <v>9.0624999999999997E-2</v>
      </c>
      <c r="M122" s="244">
        <v>369</v>
      </c>
      <c r="N122" s="239">
        <f t="shared" si="19"/>
        <v>0.57656249999999998</v>
      </c>
      <c r="O122" s="244">
        <v>1</v>
      </c>
      <c r="P122" s="239">
        <f t="shared" si="20"/>
        <v>1.5625000000000001E-3</v>
      </c>
      <c r="Q122" s="189" t="s">
        <v>726</v>
      </c>
      <c r="R122" s="215">
        <v>0</v>
      </c>
      <c r="S122" s="215">
        <v>0</v>
      </c>
      <c r="T122" s="215">
        <v>0</v>
      </c>
    </row>
    <row r="123" spans="1:20" x14ac:dyDescent="0.2">
      <c r="A123" s="58" t="s">
        <v>727</v>
      </c>
      <c r="B123" s="58" t="s">
        <v>728</v>
      </c>
      <c r="C123" s="58" t="s">
        <v>712</v>
      </c>
      <c r="D123" s="58" t="s">
        <v>1147</v>
      </c>
      <c r="E123" s="243">
        <v>1044</v>
      </c>
      <c r="F123" s="244">
        <f t="shared" si="14"/>
        <v>524</v>
      </c>
      <c r="G123" s="239">
        <f t="shared" si="15"/>
        <v>0.50191570881226055</v>
      </c>
      <c r="H123" s="245" t="str">
        <f t="shared" si="16"/>
        <v>47.2% - 53.2%</v>
      </c>
      <c r="I123" s="244">
        <v>350</v>
      </c>
      <c r="J123" s="239">
        <f t="shared" si="17"/>
        <v>0.33524904214559387</v>
      </c>
      <c r="K123" s="247">
        <v>174</v>
      </c>
      <c r="L123" s="239">
        <f t="shared" si="18"/>
        <v>0.16666666666666666</v>
      </c>
      <c r="M123" s="244">
        <v>520</v>
      </c>
      <c r="N123" s="239">
        <f t="shared" si="19"/>
        <v>0.49808429118773945</v>
      </c>
      <c r="O123" s="244">
        <v>0</v>
      </c>
      <c r="P123" s="239">
        <f t="shared" si="20"/>
        <v>0</v>
      </c>
      <c r="Q123" s="189" t="s">
        <v>729</v>
      </c>
      <c r="R123" s="215">
        <v>0</v>
      </c>
      <c r="S123" s="215">
        <v>0</v>
      </c>
      <c r="T123" s="215">
        <v>0</v>
      </c>
    </row>
    <row r="124" spans="1:20" x14ac:dyDescent="0.2">
      <c r="A124" s="58" t="s">
        <v>730</v>
      </c>
      <c r="B124" s="58" t="s">
        <v>731</v>
      </c>
      <c r="C124" s="58" t="s">
        <v>712</v>
      </c>
      <c r="D124" s="58" t="s">
        <v>1147</v>
      </c>
      <c r="E124" s="243">
        <v>425</v>
      </c>
      <c r="F124" s="244">
        <f t="shared" si="14"/>
        <v>176</v>
      </c>
      <c r="G124" s="239">
        <f t="shared" si="15"/>
        <v>0.41411764705882353</v>
      </c>
      <c r="H124" s="245" t="str">
        <f t="shared" si="16"/>
        <v>36.8% - 46.2%</v>
      </c>
      <c r="I124" s="244">
        <v>131</v>
      </c>
      <c r="J124" s="239">
        <f t="shared" si="17"/>
        <v>0.30823529411764705</v>
      </c>
      <c r="K124" s="247">
        <v>45</v>
      </c>
      <c r="L124" s="239">
        <f t="shared" si="18"/>
        <v>0.10588235294117647</v>
      </c>
      <c r="M124" s="244">
        <v>241</v>
      </c>
      <c r="N124" s="239">
        <f t="shared" si="19"/>
        <v>0.56705882352941173</v>
      </c>
      <c r="O124" s="244">
        <v>8</v>
      </c>
      <c r="P124" s="239">
        <f t="shared" si="20"/>
        <v>1.8823529411764704E-2</v>
      </c>
      <c r="Q124" s="189" t="s">
        <v>732</v>
      </c>
      <c r="R124" s="215">
        <v>0</v>
      </c>
      <c r="S124" s="215">
        <v>0</v>
      </c>
      <c r="T124" s="215">
        <v>0</v>
      </c>
    </row>
    <row r="125" spans="1:20" x14ac:dyDescent="0.2">
      <c r="A125" s="58" t="s">
        <v>733</v>
      </c>
      <c r="B125" s="58" t="s">
        <v>734</v>
      </c>
      <c r="C125" s="58" t="s">
        <v>712</v>
      </c>
      <c r="D125" s="58" t="s">
        <v>1147</v>
      </c>
      <c r="E125" s="243">
        <v>283</v>
      </c>
      <c r="F125" s="244">
        <f t="shared" si="14"/>
        <v>125</v>
      </c>
      <c r="G125" s="239">
        <f t="shared" si="15"/>
        <v>0.44169611307420492</v>
      </c>
      <c r="H125" s="245" t="str">
        <f t="shared" si="16"/>
        <v>38.5% - 50.0%</v>
      </c>
      <c r="I125" s="244">
        <v>94</v>
      </c>
      <c r="J125" s="239">
        <f t="shared" si="17"/>
        <v>0.33215547703180209</v>
      </c>
      <c r="K125" s="247">
        <v>31</v>
      </c>
      <c r="L125" s="239">
        <f t="shared" si="18"/>
        <v>0.10954063604240283</v>
      </c>
      <c r="M125" s="244">
        <v>154</v>
      </c>
      <c r="N125" s="239">
        <f t="shared" si="19"/>
        <v>0.54416961130742048</v>
      </c>
      <c r="O125" s="244">
        <v>4</v>
      </c>
      <c r="P125" s="239">
        <f t="shared" si="20"/>
        <v>1.4134275618374558E-2</v>
      </c>
      <c r="Q125" s="189" t="s">
        <v>735</v>
      </c>
      <c r="R125" s="215">
        <v>0</v>
      </c>
      <c r="S125" s="215">
        <v>0</v>
      </c>
      <c r="T125" s="215">
        <v>0</v>
      </c>
    </row>
    <row r="126" spans="1:20" x14ac:dyDescent="0.2">
      <c r="A126" s="58" t="s">
        <v>736</v>
      </c>
      <c r="B126" s="58" t="s">
        <v>737</v>
      </c>
      <c r="C126" s="58" t="s">
        <v>712</v>
      </c>
      <c r="D126" s="58" t="s">
        <v>1147</v>
      </c>
      <c r="E126" s="243">
        <v>287</v>
      </c>
      <c r="F126" s="244">
        <f t="shared" si="14"/>
        <v>170</v>
      </c>
      <c r="G126" s="239">
        <f t="shared" si="15"/>
        <v>0.59233449477351918</v>
      </c>
      <c r="H126" s="245" t="str">
        <f t="shared" si="16"/>
        <v>53.5% - 64.8%</v>
      </c>
      <c r="I126" s="244">
        <v>123</v>
      </c>
      <c r="J126" s="239">
        <f t="shared" si="17"/>
        <v>0.42857142857142855</v>
      </c>
      <c r="K126" s="247">
        <v>47</v>
      </c>
      <c r="L126" s="239">
        <f t="shared" si="18"/>
        <v>0.16376306620209058</v>
      </c>
      <c r="M126" s="244">
        <v>117</v>
      </c>
      <c r="N126" s="239">
        <f t="shared" si="19"/>
        <v>0.40766550522648082</v>
      </c>
      <c r="O126" s="244">
        <v>0</v>
      </c>
      <c r="P126" s="239">
        <f t="shared" si="20"/>
        <v>0</v>
      </c>
      <c r="Q126" s="189" t="s">
        <v>738</v>
      </c>
      <c r="R126" s="215">
        <v>0</v>
      </c>
      <c r="S126" s="215">
        <v>0</v>
      </c>
      <c r="T126" s="215">
        <v>0</v>
      </c>
    </row>
    <row r="127" spans="1:20" x14ac:dyDescent="0.2">
      <c r="A127" s="58" t="s">
        <v>739</v>
      </c>
      <c r="B127" s="58" t="s">
        <v>740</v>
      </c>
      <c r="C127" s="58" t="s">
        <v>712</v>
      </c>
      <c r="D127" s="58" t="s">
        <v>1147</v>
      </c>
      <c r="E127" s="243">
        <v>560</v>
      </c>
      <c r="F127" s="244">
        <f t="shared" si="14"/>
        <v>216</v>
      </c>
      <c r="G127" s="239"/>
      <c r="H127" s="245" t="str">
        <f t="shared" si="16"/>
        <v/>
      </c>
      <c r="I127" s="244">
        <v>171</v>
      </c>
      <c r="J127" s="239"/>
      <c r="K127" s="247">
        <v>45</v>
      </c>
      <c r="L127" s="239"/>
      <c r="M127" s="244">
        <v>344</v>
      </c>
      <c r="N127" s="239"/>
      <c r="O127" s="244">
        <v>0</v>
      </c>
      <c r="P127" s="239"/>
      <c r="Q127" s="189" t="s">
        <v>741</v>
      </c>
      <c r="R127" s="215">
        <v>1</v>
      </c>
      <c r="S127" s="215">
        <v>0</v>
      </c>
      <c r="T127" s="215">
        <v>0</v>
      </c>
    </row>
    <row r="128" spans="1:20" x14ac:dyDescent="0.2">
      <c r="A128" s="58" t="s">
        <v>742</v>
      </c>
      <c r="B128" s="58" t="s">
        <v>743</v>
      </c>
      <c r="C128" s="58" t="s">
        <v>744</v>
      </c>
      <c r="D128" s="58" t="s">
        <v>745</v>
      </c>
      <c r="E128" s="243">
        <v>2574</v>
      </c>
      <c r="F128" s="244">
        <f t="shared" si="14"/>
        <v>1408</v>
      </c>
      <c r="G128" s="239">
        <f t="shared" si="15"/>
        <v>0.54700854700854706</v>
      </c>
      <c r="H128" s="245" t="str">
        <f t="shared" si="16"/>
        <v>52.8% - 56.6%</v>
      </c>
      <c r="I128" s="244">
        <v>1015</v>
      </c>
      <c r="J128" s="239">
        <f t="shared" si="17"/>
        <v>0.39432789432789433</v>
      </c>
      <c r="K128" s="247">
        <v>393</v>
      </c>
      <c r="L128" s="239">
        <f t="shared" si="18"/>
        <v>0.15268065268065267</v>
      </c>
      <c r="M128" s="244">
        <v>1115</v>
      </c>
      <c r="N128" s="239">
        <f t="shared" si="19"/>
        <v>0.43317793317793318</v>
      </c>
      <c r="O128" s="244">
        <v>51</v>
      </c>
      <c r="P128" s="239">
        <f t="shared" si="20"/>
        <v>1.9813519813519812E-2</v>
      </c>
      <c r="Q128" s="189" t="s">
        <v>746</v>
      </c>
      <c r="R128" s="215">
        <v>0</v>
      </c>
      <c r="S128" s="215">
        <v>0</v>
      </c>
      <c r="T128" s="215">
        <v>0</v>
      </c>
    </row>
    <row r="129" spans="1:20" x14ac:dyDescent="0.2">
      <c r="A129" s="58" t="s">
        <v>747</v>
      </c>
      <c r="B129" s="58" t="s">
        <v>748</v>
      </c>
      <c r="C129" s="58" t="s">
        <v>744</v>
      </c>
      <c r="D129" s="58" t="s">
        <v>745</v>
      </c>
      <c r="E129" s="243">
        <v>587</v>
      </c>
      <c r="F129" s="244">
        <f t="shared" si="14"/>
        <v>331</v>
      </c>
      <c r="G129" s="239">
        <f t="shared" si="15"/>
        <v>0.56388415672913117</v>
      </c>
      <c r="H129" s="245" t="str">
        <f t="shared" si="16"/>
        <v>52.3% - 60.3%</v>
      </c>
      <c r="I129" s="244">
        <v>234</v>
      </c>
      <c r="J129" s="239">
        <f t="shared" si="17"/>
        <v>0.39863713798977851</v>
      </c>
      <c r="K129" s="247">
        <v>97</v>
      </c>
      <c r="L129" s="239">
        <f t="shared" si="18"/>
        <v>0.16524701873935263</v>
      </c>
      <c r="M129" s="244">
        <v>253</v>
      </c>
      <c r="N129" s="239">
        <f t="shared" si="19"/>
        <v>0.43100511073253833</v>
      </c>
      <c r="O129" s="244">
        <v>3</v>
      </c>
      <c r="P129" s="239">
        <f t="shared" si="20"/>
        <v>5.1107325383304937E-3</v>
      </c>
      <c r="Q129" s="189" t="s">
        <v>749</v>
      </c>
      <c r="R129" s="215">
        <v>0</v>
      </c>
      <c r="S129" s="215">
        <v>0</v>
      </c>
      <c r="T129" s="215">
        <v>0</v>
      </c>
    </row>
    <row r="130" spans="1:20" x14ac:dyDescent="0.2">
      <c r="A130" s="58" t="s">
        <v>750</v>
      </c>
      <c r="B130" s="58" t="s">
        <v>751</v>
      </c>
      <c r="C130" s="58" t="s">
        <v>744</v>
      </c>
      <c r="D130" s="58" t="s">
        <v>745</v>
      </c>
      <c r="E130" s="243">
        <v>8</v>
      </c>
      <c r="F130" s="244">
        <f t="shared" si="14"/>
        <v>2</v>
      </c>
      <c r="G130" s="239"/>
      <c r="H130" s="245" t="str">
        <f t="shared" si="16"/>
        <v/>
      </c>
      <c r="I130" s="244">
        <v>2</v>
      </c>
      <c r="J130" s="239"/>
      <c r="K130" s="247">
        <v>0</v>
      </c>
      <c r="L130" s="239"/>
      <c r="M130" s="244">
        <v>1</v>
      </c>
      <c r="N130" s="239"/>
      <c r="O130" s="244">
        <v>5</v>
      </c>
      <c r="P130" s="239">
        <f t="shared" si="20"/>
        <v>0.625</v>
      </c>
      <c r="Q130" s="189" t="s">
        <v>752</v>
      </c>
      <c r="R130" s="215">
        <v>1</v>
      </c>
      <c r="S130" s="215">
        <v>1</v>
      </c>
      <c r="T130" s="215">
        <v>0</v>
      </c>
    </row>
    <row r="131" spans="1:20" x14ac:dyDescent="0.2">
      <c r="A131" s="58" t="s">
        <v>753</v>
      </c>
      <c r="B131" s="58" t="s">
        <v>754</v>
      </c>
      <c r="C131" s="58" t="s">
        <v>744</v>
      </c>
      <c r="D131" s="58" t="s">
        <v>745</v>
      </c>
      <c r="E131" s="243">
        <v>370</v>
      </c>
      <c r="F131" s="244">
        <f t="shared" si="14"/>
        <v>174</v>
      </c>
      <c r="G131" s="239">
        <f t="shared" si="15"/>
        <v>0.47027027027027024</v>
      </c>
      <c r="H131" s="245" t="str">
        <f t="shared" si="16"/>
        <v>42.0% - 52.1%</v>
      </c>
      <c r="I131" s="244">
        <v>131</v>
      </c>
      <c r="J131" s="239">
        <f t="shared" si="17"/>
        <v>0.35405405405405405</v>
      </c>
      <c r="K131" s="247">
        <v>43</v>
      </c>
      <c r="L131" s="239">
        <f t="shared" si="18"/>
        <v>0.11621621621621622</v>
      </c>
      <c r="M131" s="244">
        <v>178</v>
      </c>
      <c r="N131" s="239">
        <f t="shared" si="19"/>
        <v>0.48108108108108111</v>
      </c>
      <c r="O131" s="244">
        <v>18</v>
      </c>
      <c r="P131" s="239">
        <f t="shared" si="20"/>
        <v>4.8648648648648651E-2</v>
      </c>
      <c r="Q131" s="189" t="s">
        <v>755</v>
      </c>
      <c r="R131" s="215">
        <v>0</v>
      </c>
      <c r="S131" s="215">
        <v>0</v>
      </c>
      <c r="T131" s="215">
        <v>0</v>
      </c>
    </row>
    <row r="132" spans="1:20" x14ac:dyDescent="0.2">
      <c r="A132" s="58" t="s">
        <v>756</v>
      </c>
      <c r="B132" s="58" t="s">
        <v>757</v>
      </c>
      <c r="C132" s="58" t="s">
        <v>744</v>
      </c>
      <c r="D132" s="58" t="s">
        <v>745</v>
      </c>
      <c r="E132" s="243">
        <v>622</v>
      </c>
      <c r="F132" s="244">
        <f t="shared" si="14"/>
        <v>315</v>
      </c>
      <c r="G132" s="239"/>
      <c r="H132" s="245" t="str">
        <f t="shared" si="16"/>
        <v/>
      </c>
      <c r="I132" s="244">
        <v>241</v>
      </c>
      <c r="J132" s="239"/>
      <c r="K132" s="247">
        <v>74</v>
      </c>
      <c r="L132" s="239"/>
      <c r="M132" s="244">
        <v>267</v>
      </c>
      <c r="N132" s="239"/>
      <c r="O132" s="244">
        <v>40</v>
      </c>
      <c r="P132" s="239">
        <f t="shared" si="20"/>
        <v>6.4308681672025719E-2</v>
      </c>
      <c r="Q132" s="189" t="s">
        <v>758</v>
      </c>
      <c r="R132" s="215">
        <v>0</v>
      </c>
      <c r="S132" s="215">
        <v>1</v>
      </c>
      <c r="T132" s="215">
        <v>0</v>
      </c>
    </row>
    <row r="133" spans="1:20" x14ac:dyDescent="0.2">
      <c r="A133" s="58" t="s">
        <v>759</v>
      </c>
      <c r="B133" s="58" t="s">
        <v>760</v>
      </c>
      <c r="C133" s="58" t="s">
        <v>744</v>
      </c>
      <c r="D133" s="58" t="s">
        <v>745</v>
      </c>
      <c r="E133" s="243">
        <v>619</v>
      </c>
      <c r="F133" s="244">
        <f t="shared" si="14"/>
        <v>277</v>
      </c>
      <c r="G133" s="239"/>
      <c r="H133" s="245" t="str">
        <f t="shared" si="16"/>
        <v/>
      </c>
      <c r="I133" s="244">
        <v>218</v>
      </c>
      <c r="J133" s="239"/>
      <c r="K133" s="247">
        <v>59</v>
      </c>
      <c r="L133" s="239"/>
      <c r="M133" s="244">
        <v>294</v>
      </c>
      <c r="N133" s="239"/>
      <c r="O133" s="244">
        <v>48</v>
      </c>
      <c r="P133" s="239">
        <f t="shared" si="20"/>
        <v>7.7544426494345717E-2</v>
      </c>
      <c r="Q133" s="189" t="s">
        <v>761</v>
      </c>
      <c r="R133" s="215">
        <v>0</v>
      </c>
      <c r="S133" s="215">
        <v>1</v>
      </c>
      <c r="T133" s="215">
        <v>0</v>
      </c>
    </row>
    <row r="134" spans="1:20" x14ac:dyDescent="0.2">
      <c r="A134" s="58" t="s">
        <v>762</v>
      </c>
      <c r="B134" s="58" t="s">
        <v>763</v>
      </c>
      <c r="C134" s="58" t="s">
        <v>744</v>
      </c>
      <c r="D134" s="58" t="s">
        <v>745</v>
      </c>
      <c r="E134" s="243">
        <v>460</v>
      </c>
      <c r="F134" s="244">
        <f t="shared" si="14"/>
        <v>176</v>
      </c>
      <c r="G134" s="239">
        <f t="shared" si="15"/>
        <v>0.38260869565217392</v>
      </c>
      <c r="H134" s="245" t="str">
        <f t="shared" si="16"/>
        <v>33.9% - 42.8%</v>
      </c>
      <c r="I134" s="244">
        <v>128</v>
      </c>
      <c r="J134" s="239">
        <f t="shared" si="17"/>
        <v>0.27826086956521739</v>
      </c>
      <c r="K134" s="247">
        <v>48</v>
      </c>
      <c r="L134" s="239">
        <f t="shared" si="18"/>
        <v>0.10434782608695652</v>
      </c>
      <c r="M134" s="244">
        <v>269</v>
      </c>
      <c r="N134" s="239">
        <f t="shared" si="19"/>
        <v>0.58478260869565213</v>
      </c>
      <c r="O134" s="244">
        <v>15</v>
      </c>
      <c r="P134" s="239">
        <f t="shared" si="20"/>
        <v>3.2608695652173912E-2</v>
      </c>
      <c r="Q134" s="189" t="s">
        <v>764</v>
      </c>
      <c r="R134" s="215">
        <v>0</v>
      </c>
      <c r="S134" s="215">
        <v>0</v>
      </c>
      <c r="T134" s="215">
        <v>0</v>
      </c>
    </row>
    <row r="135" spans="1:20" x14ac:dyDescent="0.2">
      <c r="A135" s="58" t="s">
        <v>765</v>
      </c>
      <c r="B135" s="58" t="s">
        <v>766</v>
      </c>
      <c r="C135" s="58" t="s">
        <v>744</v>
      </c>
      <c r="D135" s="58" t="s">
        <v>745</v>
      </c>
      <c r="E135" s="243">
        <v>4</v>
      </c>
      <c r="F135" s="244">
        <f t="shared" si="14"/>
        <v>1</v>
      </c>
      <c r="G135" s="239"/>
      <c r="H135" s="245" t="str">
        <f t="shared" si="16"/>
        <v/>
      </c>
      <c r="I135" s="244">
        <v>0</v>
      </c>
      <c r="J135" s="239"/>
      <c r="K135" s="247">
        <v>1</v>
      </c>
      <c r="L135" s="239"/>
      <c r="M135" s="244">
        <v>2</v>
      </c>
      <c r="N135" s="239"/>
      <c r="O135" s="244">
        <v>1</v>
      </c>
      <c r="P135" s="239">
        <f t="shared" si="20"/>
        <v>0.25</v>
      </c>
      <c r="Q135" s="189" t="s">
        <v>767</v>
      </c>
      <c r="R135" s="215">
        <v>1</v>
      </c>
      <c r="S135" s="215">
        <v>1</v>
      </c>
      <c r="T135" s="215">
        <v>0</v>
      </c>
    </row>
    <row r="136" spans="1:20" x14ac:dyDescent="0.2">
      <c r="A136" s="58" t="s">
        <v>768</v>
      </c>
      <c r="B136" s="58" t="s">
        <v>769</v>
      </c>
      <c r="C136" s="58" t="s">
        <v>770</v>
      </c>
      <c r="D136" s="58" t="s">
        <v>771</v>
      </c>
      <c r="E136" s="243">
        <v>805</v>
      </c>
      <c r="F136" s="244">
        <f t="shared" si="14"/>
        <v>317</v>
      </c>
      <c r="G136" s="239">
        <f t="shared" si="15"/>
        <v>0.39378881987577641</v>
      </c>
      <c r="H136" s="245" t="str">
        <f t="shared" si="16"/>
        <v>36.1% - 42.8%</v>
      </c>
      <c r="I136" s="244">
        <v>207</v>
      </c>
      <c r="J136" s="239">
        <f t="shared" si="17"/>
        <v>0.25714285714285712</v>
      </c>
      <c r="K136" s="247">
        <v>110</v>
      </c>
      <c r="L136" s="239">
        <f t="shared" si="18"/>
        <v>0.13664596273291926</v>
      </c>
      <c r="M136" s="244">
        <v>472</v>
      </c>
      <c r="N136" s="239">
        <f t="shared" si="19"/>
        <v>0.58633540372670812</v>
      </c>
      <c r="O136" s="244">
        <v>16</v>
      </c>
      <c r="P136" s="239">
        <f t="shared" si="20"/>
        <v>1.9875776397515529E-2</v>
      </c>
      <c r="Q136" s="189" t="s">
        <v>772</v>
      </c>
      <c r="R136" s="215">
        <v>0</v>
      </c>
      <c r="S136" s="215">
        <v>0</v>
      </c>
      <c r="T136" s="215">
        <v>0</v>
      </c>
    </row>
    <row r="137" spans="1:20" x14ac:dyDescent="0.2">
      <c r="A137" s="58" t="s">
        <v>773</v>
      </c>
      <c r="B137" s="58" t="s">
        <v>774</v>
      </c>
      <c r="C137" s="58" t="s">
        <v>770</v>
      </c>
      <c r="D137" s="58" t="s">
        <v>771</v>
      </c>
      <c r="E137" s="243">
        <v>465</v>
      </c>
      <c r="F137" s="244">
        <f t="shared" si="14"/>
        <v>177</v>
      </c>
      <c r="G137" s="239">
        <f t="shared" si="15"/>
        <v>0.38064516129032255</v>
      </c>
      <c r="H137" s="245" t="str">
        <f t="shared" si="16"/>
        <v>33.8% - 42.6%</v>
      </c>
      <c r="I137" s="244">
        <v>129</v>
      </c>
      <c r="J137" s="239">
        <f t="shared" si="17"/>
        <v>0.27741935483870966</v>
      </c>
      <c r="K137" s="247">
        <v>48</v>
      </c>
      <c r="L137" s="239">
        <f t="shared" si="18"/>
        <v>0.1032258064516129</v>
      </c>
      <c r="M137" s="244">
        <v>281</v>
      </c>
      <c r="N137" s="239">
        <f t="shared" si="19"/>
        <v>0.60430107526881716</v>
      </c>
      <c r="O137" s="244">
        <v>7</v>
      </c>
      <c r="P137" s="239">
        <f t="shared" si="20"/>
        <v>1.5053763440860216E-2</v>
      </c>
      <c r="Q137" s="189" t="s">
        <v>775</v>
      </c>
      <c r="R137" s="215">
        <v>0</v>
      </c>
      <c r="S137" s="215">
        <v>0</v>
      </c>
      <c r="T137" s="215">
        <v>0</v>
      </c>
    </row>
    <row r="138" spans="1:20" x14ac:dyDescent="0.2">
      <c r="A138" s="58" t="s">
        <v>776</v>
      </c>
      <c r="B138" s="58" t="s">
        <v>777</v>
      </c>
      <c r="C138" s="58" t="s">
        <v>770</v>
      </c>
      <c r="D138" s="58" t="s">
        <v>771</v>
      </c>
      <c r="E138" s="243">
        <v>1043</v>
      </c>
      <c r="F138" s="244">
        <f t="shared" si="14"/>
        <v>488</v>
      </c>
      <c r="G138" s="239">
        <f t="shared" si="15"/>
        <v>0.46788111217641415</v>
      </c>
      <c r="H138" s="245" t="str">
        <f t="shared" si="16"/>
        <v>43.8% - 49.8%</v>
      </c>
      <c r="I138" s="244">
        <v>355</v>
      </c>
      <c r="J138" s="239">
        <f t="shared" si="17"/>
        <v>0.34036433365292423</v>
      </c>
      <c r="K138" s="247">
        <v>133</v>
      </c>
      <c r="L138" s="239">
        <f t="shared" si="18"/>
        <v>0.12751677852348994</v>
      </c>
      <c r="M138" s="244">
        <v>553</v>
      </c>
      <c r="N138" s="239">
        <f t="shared" si="19"/>
        <v>0.53020134228187921</v>
      </c>
      <c r="O138" s="244">
        <v>2</v>
      </c>
      <c r="P138" s="239">
        <f t="shared" si="20"/>
        <v>1.9175455417066154E-3</v>
      </c>
      <c r="Q138" s="189" t="s">
        <v>778</v>
      </c>
      <c r="R138" s="215">
        <v>0</v>
      </c>
      <c r="S138" s="215">
        <v>0</v>
      </c>
      <c r="T138" s="215">
        <v>0</v>
      </c>
    </row>
    <row r="139" spans="1:20" x14ac:dyDescent="0.2">
      <c r="A139" s="58" t="s">
        <v>779</v>
      </c>
      <c r="B139" s="58" t="s">
        <v>780</v>
      </c>
      <c r="C139" s="58" t="s">
        <v>770</v>
      </c>
      <c r="D139" s="58" t="s">
        <v>771</v>
      </c>
      <c r="E139" s="243">
        <v>999</v>
      </c>
      <c r="F139" s="244">
        <f t="shared" si="14"/>
        <v>488</v>
      </c>
      <c r="G139" s="239">
        <f t="shared" si="15"/>
        <v>0.48848848848848847</v>
      </c>
      <c r="H139" s="245" t="str">
        <f t="shared" si="16"/>
        <v>45.8% - 51.9%</v>
      </c>
      <c r="I139" s="244">
        <v>317</v>
      </c>
      <c r="J139" s="239">
        <f t="shared" si="17"/>
        <v>0.31731731731731733</v>
      </c>
      <c r="K139" s="247">
        <v>171</v>
      </c>
      <c r="L139" s="239">
        <f t="shared" si="18"/>
        <v>0.17117117117117117</v>
      </c>
      <c r="M139" s="244">
        <v>508</v>
      </c>
      <c r="N139" s="239">
        <f t="shared" si="19"/>
        <v>0.50850850850850848</v>
      </c>
      <c r="O139" s="244">
        <v>3</v>
      </c>
      <c r="P139" s="239">
        <f t="shared" si="20"/>
        <v>3.003003003003003E-3</v>
      </c>
      <c r="Q139" s="189" t="s">
        <v>781</v>
      </c>
      <c r="R139" s="215">
        <v>0</v>
      </c>
      <c r="S139" s="215">
        <v>0</v>
      </c>
      <c r="T139" s="215">
        <v>0</v>
      </c>
    </row>
    <row r="140" spans="1:20" x14ac:dyDescent="0.2">
      <c r="A140" s="58" t="s">
        <v>782</v>
      </c>
      <c r="B140" s="58" t="s">
        <v>783</v>
      </c>
      <c r="C140" s="58" t="s">
        <v>770</v>
      </c>
      <c r="D140" s="58" t="s">
        <v>771</v>
      </c>
      <c r="E140" s="243">
        <v>557</v>
      </c>
      <c r="F140" s="244">
        <f t="shared" si="14"/>
        <v>230</v>
      </c>
      <c r="G140" s="239">
        <f t="shared" si="15"/>
        <v>0.41292639138240572</v>
      </c>
      <c r="H140" s="245" t="str">
        <f t="shared" si="16"/>
        <v>37.3% - 45.4%</v>
      </c>
      <c r="I140" s="244">
        <v>169</v>
      </c>
      <c r="J140" s="239">
        <f t="shared" si="17"/>
        <v>0.30341113105924594</v>
      </c>
      <c r="K140" s="247">
        <v>61</v>
      </c>
      <c r="L140" s="239">
        <f t="shared" si="18"/>
        <v>0.10951526032315978</v>
      </c>
      <c r="M140" s="244">
        <v>307</v>
      </c>
      <c r="N140" s="239">
        <f t="shared" si="19"/>
        <v>0.55116696588868941</v>
      </c>
      <c r="O140" s="244">
        <v>20</v>
      </c>
      <c r="P140" s="239">
        <f t="shared" si="20"/>
        <v>3.5906642728904849E-2</v>
      </c>
      <c r="Q140" s="189" t="s">
        <v>784</v>
      </c>
      <c r="R140" s="215">
        <v>0</v>
      </c>
      <c r="S140" s="215">
        <v>0</v>
      </c>
      <c r="T140" s="215">
        <v>0</v>
      </c>
    </row>
    <row r="141" spans="1:20" x14ac:dyDescent="0.2">
      <c r="A141" s="58" t="s">
        <v>785</v>
      </c>
      <c r="B141" s="58" t="s">
        <v>786</v>
      </c>
      <c r="C141" s="58" t="s">
        <v>770</v>
      </c>
      <c r="D141" s="58" t="s">
        <v>771</v>
      </c>
      <c r="E141" s="243">
        <v>579</v>
      </c>
      <c r="F141" s="244">
        <f t="shared" si="14"/>
        <v>274</v>
      </c>
      <c r="G141" s="239">
        <f t="shared" si="15"/>
        <v>0.47322970639032813</v>
      </c>
      <c r="H141" s="245" t="str">
        <f t="shared" si="16"/>
        <v>43.3% - 51.4%</v>
      </c>
      <c r="I141" s="244">
        <v>177</v>
      </c>
      <c r="J141" s="239">
        <f t="shared" si="17"/>
        <v>0.30569948186528495</v>
      </c>
      <c r="K141" s="247">
        <v>97</v>
      </c>
      <c r="L141" s="239">
        <f t="shared" si="18"/>
        <v>0.16753022452504318</v>
      </c>
      <c r="M141" s="244">
        <v>300</v>
      </c>
      <c r="N141" s="239">
        <f t="shared" si="19"/>
        <v>0.51813471502590669</v>
      </c>
      <c r="O141" s="244">
        <v>5</v>
      </c>
      <c r="P141" s="239">
        <f t="shared" si="20"/>
        <v>8.6355785837651123E-3</v>
      </c>
      <c r="Q141" s="189" t="s">
        <v>787</v>
      </c>
      <c r="R141" s="215">
        <v>0</v>
      </c>
      <c r="S141" s="215">
        <v>0</v>
      </c>
      <c r="T141" s="215">
        <v>0</v>
      </c>
    </row>
    <row r="142" spans="1:20" x14ac:dyDescent="0.2">
      <c r="A142" s="58" t="s">
        <v>788</v>
      </c>
      <c r="B142" s="58" t="s">
        <v>789</v>
      </c>
      <c r="C142" s="58" t="s">
        <v>770</v>
      </c>
      <c r="D142" s="58" t="s">
        <v>771</v>
      </c>
      <c r="E142" s="243">
        <v>901</v>
      </c>
      <c r="F142" s="244">
        <f t="shared" si="14"/>
        <v>442</v>
      </c>
      <c r="G142" s="239">
        <f t="shared" si="15"/>
        <v>0.49056603773584906</v>
      </c>
      <c r="H142" s="245" t="str">
        <f t="shared" si="16"/>
        <v>45.8% - 52.3%</v>
      </c>
      <c r="I142" s="244">
        <v>319</v>
      </c>
      <c r="J142" s="239">
        <f t="shared" si="17"/>
        <v>0.35405105438401774</v>
      </c>
      <c r="K142" s="247">
        <v>123</v>
      </c>
      <c r="L142" s="239">
        <f t="shared" si="18"/>
        <v>0.13651498335183129</v>
      </c>
      <c r="M142" s="244">
        <v>446</v>
      </c>
      <c r="N142" s="239">
        <f t="shared" si="19"/>
        <v>0.49500554938956715</v>
      </c>
      <c r="O142" s="244">
        <v>13</v>
      </c>
      <c r="P142" s="239">
        <f t="shared" si="20"/>
        <v>1.4428412874583796E-2</v>
      </c>
      <c r="Q142" s="189" t="s">
        <v>790</v>
      </c>
      <c r="R142" s="215">
        <v>0</v>
      </c>
      <c r="S142" s="215">
        <v>0</v>
      </c>
      <c r="T142" s="215">
        <v>0</v>
      </c>
    </row>
    <row r="143" spans="1:20" x14ac:dyDescent="0.2">
      <c r="A143" s="58" t="s">
        <v>791</v>
      </c>
      <c r="B143" s="58" t="s">
        <v>792</v>
      </c>
      <c r="C143" s="58" t="s">
        <v>793</v>
      </c>
      <c r="D143" s="58" t="s">
        <v>1145</v>
      </c>
      <c r="E143" s="243">
        <v>1455</v>
      </c>
      <c r="F143" s="244">
        <f t="shared" si="14"/>
        <v>709</v>
      </c>
      <c r="G143" s="239">
        <f t="shared" si="15"/>
        <v>0.48728522336769764</v>
      </c>
      <c r="H143" s="245" t="str">
        <f t="shared" si="16"/>
        <v>46.2% - 51.3%</v>
      </c>
      <c r="I143" s="244">
        <v>519</v>
      </c>
      <c r="J143" s="239">
        <f t="shared" si="17"/>
        <v>0.35670103092783506</v>
      </c>
      <c r="K143" s="247">
        <v>190</v>
      </c>
      <c r="L143" s="239">
        <f t="shared" si="18"/>
        <v>0.13058419243986255</v>
      </c>
      <c r="M143" s="244">
        <v>708</v>
      </c>
      <c r="N143" s="239">
        <f t="shared" si="19"/>
        <v>0.48659793814432989</v>
      </c>
      <c r="O143" s="244">
        <v>38</v>
      </c>
      <c r="P143" s="239">
        <f t="shared" si="20"/>
        <v>2.6116838487972509E-2</v>
      </c>
      <c r="Q143" s="189" t="s">
        <v>795</v>
      </c>
      <c r="R143" s="215">
        <v>0</v>
      </c>
      <c r="S143" s="215">
        <v>0</v>
      </c>
      <c r="T143" s="215">
        <v>0</v>
      </c>
    </row>
    <row r="144" spans="1:20" x14ac:dyDescent="0.2">
      <c r="A144" s="58" t="s">
        <v>796</v>
      </c>
      <c r="B144" s="58" t="s">
        <v>797</v>
      </c>
      <c r="C144" s="58" t="s">
        <v>793</v>
      </c>
      <c r="D144" s="58" t="s">
        <v>1145</v>
      </c>
      <c r="E144" s="243">
        <v>235</v>
      </c>
      <c r="F144" s="244">
        <f t="shared" si="14"/>
        <v>83</v>
      </c>
      <c r="G144" s="239">
        <f t="shared" si="15"/>
        <v>0.35319148936170214</v>
      </c>
      <c r="H144" s="245" t="str">
        <f t="shared" si="16"/>
        <v>29.5% - 41.6%</v>
      </c>
      <c r="I144" s="244">
        <v>65</v>
      </c>
      <c r="J144" s="239">
        <f t="shared" si="17"/>
        <v>0.27659574468085107</v>
      </c>
      <c r="K144" s="247">
        <v>18</v>
      </c>
      <c r="L144" s="239">
        <f t="shared" si="18"/>
        <v>7.6595744680851063E-2</v>
      </c>
      <c r="M144" s="244">
        <v>147</v>
      </c>
      <c r="N144" s="239">
        <f t="shared" si="19"/>
        <v>0.62553191489361704</v>
      </c>
      <c r="O144" s="244">
        <v>5</v>
      </c>
      <c r="P144" s="239">
        <f t="shared" si="20"/>
        <v>2.1276595744680851E-2</v>
      </c>
      <c r="Q144" s="189" t="s">
        <v>798</v>
      </c>
      <c r="R144" s="215">
        <v>0</v>
      </c>
      <c r="S144" s="215">
        <v>0</v>
      </c>
      <c r="T144" s="215">
        <v>0</v>
      </c>
    </row>
    <row r="145" spans="1:21" x14ac:dyDescent="0.2">
      <c r="A145" s="58" t="s">
        <v>799</v>
      </c>
      <c r="B145" s="58" t="s">
        <v>800</v>
      </c>
      <c r="C145" s="58" t="s">
        <v>793</v>
      </c>
      <c r="D145" s="58" t="s">
        <v>1145</v>
      </c>
      <c r="E145" s="243">
        <v>1751</v>
      </c>
      <c r="F145" s="244">
        <f t="shared" si="14"/>
        <v>586</v>
      </c>
      <c r="G145" s="239"/>
      <c r="H145" s="245" t="str">
        <f t="shared" si="16"/>
        <v/>
      </c>
      <c r="I145" s="244">
        <v>395</v>
      </c>
      <c r="J145" s="239"/>
      <c r="K145" s="247">
        <v>191</v>
      </c>
      <c r="L145" s="239"/>
      <c r="M145" s="244">
        <v>507</v>
      </c>
      <c r="N145" s="239"/>
      <c r="O145" s="244">
        <v>658</v>
      </c>
      <c r="P145" s="239">
        <f t="shared" si="20"/>
        <v>0.37578526556253572</v>
      </c>
      <c r="Q145" s="189" t="s">
        <v>801</v>
      </c>
      <c r="R145" s="215">
        <v>0</v>
      </c>
      <c r="S145" s="215">
        <v>1</v>
      </c>
      <c r="T145" s="215">
        <v>0</v>
      </c>
    </row>
    <row r="146" spans="1:21" x14ac:dyDescent="0.2">
      <c r="A146" s="58" t="s">
        <v>802</v>
      </c>
      <c r="B146" s="58" t="s">
        <v>803</v>
      </c>
      <c r="C146" s="58" t="s">
        <v>793</v>
      </c>
      <c r="D146" s="58" t="s">
        <v>1145</v>
      </c>
      <c r="E146" s="243">
        <v>1926</v>
      </c>
      <c r="F146" s="244">
        <f t="shared" si="14"/>
        <v>630</v>
      </c>
      <c r="G146" s="239"/>
      <c r="H146" s="245" t="str">
        <f t="shared" si="16"/>
        <v/>
      </c>
      <c r="I146" s="244">
        <v>431</v>
      </c>
      <c r="J146" s="239"/>
      <c r="K146" s="247">
        <v>199</v>
      </c>
      <c r="L146" s="239"/>
      <c r="M146" s="244">
        <v>412</v>
      </c>
      <c r="N146" s="239"/>
      <c r="O146" s="244">
        <v>884</v>
      </c>
      <c r="P146" s="239">
        <f t="shared" si="20"/>
        <v>0.45898234683281414</v>
      </c>
      <c r="Q146" s="189" t="s">
        <v>804</v>
      </c>
      <c r="R146" s="215">
        <v>0</v>
      </c>
      <c r="S146" s="215">
        <v>1</v>
      </c>
      <c r="T146" s="215">
        <v>0</v>
      </c>
    </row>
    <row r="147" spans="1:21" s="115" customFormat="1" x14ac:dyDescent="0.2">
      <c r="A147" s="58" t="s">
        <v>805</v>
      </c>
      <c r="B147" s="58" t="s">
        <v>806</v>
      </c>
      <c r="C147" s="58" t="s">
        <v>793</v>
      </c>
      <c r="D147" s="58" t="s">
        <v>1145</v>
      </c>
      <c r="E147" s="243">
        <v>920</v>
      </c>
      <c r="F147" s="244">
        <f t="shared" si="14"/>
        <v>528</v>
      </c>
      <c r="G147" s="239">
        <f t="shared" si="15"/>
        <v>0.57391304347826089</v>
      </c>
      <c r="H147" s="245" t="str">
        <f t="shared" si="16"/>
        <v>54.2% - 60.5%</v>
      </c>
      <c r="I147" s="244">
        <v>330</v>
      </c>
      <c r="J147" s="239">
        <f t="shared" si="17"/>
        <v>0.35869565217391303</v>
      </c>
      <c r="K147" s="247">
        <v>198</v>
      </c>
      <c r="L147" s="239">
        <f t="shared" si="18"/>
        <v>0.21521739130434783</v>
      </c>
      <c r="M147" s="244">
        <v>367</v>
      </c>
      <c r="N147" s="239">
        <f t="shared" si="19"/>
        <v>0.39891304347826084</v>
      </c>
      <c r="O147" s="244">
        <v>25</v>
      </c>
      <c r="P147" s="239">
        <f t="shared" si="20"/>
        <v>2.717391304347826E-2</v>
      </c>
      <c r="Q147" s="189" t="s">
        <v>807</v>
      </c>
      <c r="R147" s="215">
        <v>0</v>
      </c>
      <c r="S147" s="215">
        <v>0</v>
      </c>
      <c r="T147" s="215">
        <v>0</v>
      </c>
      <c r="U147" s="210"/>
    </row>
    <row r="148" spans="1:21" s="115" customFormat="1" x14ac:dyDescent="0.2">
      <c r="A148" s="58" t="s">
        <v>808</v>
      </c>
      <c r="B148" s="58" t="s">
        <v>809</v>
      </c>
      <c r="C148" s="58" t="s">
        <v>793</v>
      </c>
      <c r="D148" s="58" t="s">
        <v>1145</v>
      </c>
      <c r="E148" s="243">
        <v>966</v>
      </c>
      <c r="F148" s="244">
        <f t="shared" si="14"/>
        <v>521</v>
      </c>
      <c r="G148" s="239">
        <f t="shared" si="15"/>
        <v>0.53933747412008282</v>
      </c>
      <c r="H148" s="245" t="str">
        <f t="shared" si="16"/>
        <v>50.8% - 57.1%</v>
      </c>
      <c r="I148" s="244">
        <v>327</v>
      </c>
      <c r="J148" s="239">
        <f t="shared" si="17"/>
        <v>0.33850931677018631</v>
      </c>
      <c r="K148" s="247">
        <v>194</v>
      </c>
      <c r="L148" s="239">
        <f t="shared" si="18"/>
        <v>0.20082815734989648</v>
      </c>
      <c r="M148" s="244">
        <v>404</v>
      </c>
      <c r="N148" s="239">
        <f t="shared" si="19"/>
        <v>0.41821946169772256</v>
      </c>
      <c r="O148" s="244">
        <v>41</v>
      </c>
      <c r="P148" s="239">
        <f t="shared" si="20"/>
        <v>4.2443064182194616E-2</v>
      </c>
      <c r="Q148" s="189" t="s">
        <v>810</v>
      </c>
      <c r="R148" s="215">
        <v>0</v>
      </c>
      <c r="S148" s="215">
        <v>0</v>
      </c>
      <c r="T148" s="215">
        <v>0</v>
      </c>
      <c r="U148" s="210"/>
    </row>
    <row r="149" spans="1:21" s="115" customFormat="1" x14ac:dyDescent="0.2">
      <c r="A149" s="58" t="s">
        <v>811</v>
      </c>
      <c r="B149" s="58" t="s">
        <v>812</v>
      </c>
      <c r="C149" s="58" t="s">
        <v>793</v>
      </c>
      <c r="D149" s="58" t="s">
        <v>1145</v>
      </c>
      <c r="E149" s="243">
        <v>1956</v>
      </c>
      <c r="F149" s="244">
        <f t="shared" si="14"/>
        <v>867</v>
      </c>
      <c r="G149" s="239">
        <f t="shared" si="15"/>
        <v>0.44325153374233128</v>
      </c>
      <c r="H149" s="245" t="str">
        <f t="shared" si="16"/>
        <v>42.1% - 46.5%</v>
      </c>
      <c r="I149" s="244">
        <v>608</v>
      </c>
      <c r="J149" s="239">
        <f t="shared" si="17"/>
        <v>0.31083844580777098</v>
      </c>
      <c r="K149" s="247">
        <v>259</v>
      </c>
      <c r="L149" s="239">
        <f t="shared" si="18"/>
        <v>0.13241308793456033</v>
      </c>
      <c r="M149" s="244">
        <v>1032</v>
      </c>
      <c r="N149" s="239">
        <f t="shared" si="19"/>
        <v>0.52760736196319014</v>
      </c>
      <c r="O149" s="244">
        <v>57</v>
      </c>
      <c r="P149" s="239">
        <f t="shared" si="20"/>
        <v>2.9141104294478526E-2</v>
      </c>
      <c r="Q149" s="189" t="s">
        <v>813</v>
      </c>
      <c r="R149" s="215">
        <v>0</v>
      </c>
      <c r="S149" s="215">
        <v>0</v>
      </c>
      <c r="T149" s="215">
        <v>0</v>
      </c>
      <c r="U149" s="210"/>
    </row>
    <row r="150" spans="1:21" s="115" customFormat="1" x14ac:dyDescent="0.2">
      <c r="A150" s="58" t="s">
        <v>814</v>
      </c>
      <c r="B150" s="58" t="s">
        <v>815</v>
      </c>
      <c r="C150" s="58" t="s">
        <v>816</v>
      </c>
      <c r="D150" s="58" t="s">
        <v>1186</v>
      </c>
      <c r="E150" s="243">
        <v>786</v>
      </c>
      <c r="F150" s="244">
        <f t="shared" si="14"/>
        <v>388</v>
      </c>
      <c r="G150" s="239">
        <f t="shared" si="15"/>
        <v>0.49363867684478374</v>
      </c>
      <c r="H150" s="245" t="str">
        <f t="shared" si="16"/>
        <v>45.9% - 52.9%</v>
      </c>
      <c r="I150" s="244">
        <v>294</v>
      </c>
      <c r="J150" s="239">
        <f t="shared" si="17"/>
        <v>0.37404580152671757</v>
      </c>
      <c r="K150" s="247">
        <v>94</v>
      </c>
      <c r="L150" s="239">
        <f t="shared" si="18"/>
        <v>0.11959287531806616</v>
      </c>
      <c r="M150" s="244">
        <v>386</v>
      </c>
      <c r="N150" s="239">
        <f t="shared" si="19"/>
        <v>0.4910941475826972</v>
      </c>
      <c r="O150" s="244">
        <v>12</v>
      </c>
      <c r="P150" s="239">
        <f t="shared" si="20"/>
        <v>1.5267175572519083E-2</v>
      </c>
      <c r="Q150" s="189" t="s">
        <v>818</v>
      </c>
      <c r="R150" s="215">
        <v>0</v>
      </c>
      <c r="S150" s="215">
        <v>0</v>
      </c>
      <c r="T150" s="215">
        <v>0</v>
      </c>
      <c r="U150" s="210"/>
    </row>
    <row r="151" spans="1:21" s="115" customFormat="1" x14ac:dyDescent="0.2">
      <c r="A151" s="58" t="s">
        <v>819</v>
      </c>
      <c r="B151" s="58" t="s">
        <v>820</v>
      </c>
      <c r="C151" s="58" t="s">
        <v>816</v>
      </c>
      <c r="D151" s="58" t="s">
        <v>1186</v>
      </c>
      <c r="E151" s="243">
        <v>1283</v>
      </c>
      <c r="F151" s="244">
        <f t="shared" si="14"/>
        <v>793</v>
      </c>
      <c r="G151" s="239">
        <f t="shared" si="15"/>
        <v>0.61808261886204208</v>
      </c>
      <c r="H151" s="245" t="str">
        <f t="shared" si="16"/>
        <v>59.1% - 64.4%</v>
      </c>
      <c r="I151" s="244">
        <v>559</v>
      </c>
      <c r="J151" s="239">
        <f t="shared" si="17"/>
        <v>0.43569758378799689</v>
      </c>
      <c r="K151" s="247">
        <v>234</v>
      </c>
      <c r="L151" s="239">
        <f t="shared" si="18"/>
        <v>0.18238503507404522</v>
      </c>
      <c r="M151" s="244">
        <v>462</v>
      </c>
      <c r="N151" s="239">
        <f t="shared" si="19"/>
        <v>0.36009353078721745</v>
      </c>
      <c r="O151" s="244">
        <v>28</v>
      </c>
      <c r="P151" s="239">
        <f t="shared" si="20"/>
        <v>2.1823850350740453E-2</v>
      </c>
      <c r="Q151" s="189" t="s">
        <v>821</v>
      </c>
      <c r="R151" s="215">
        <v>0</v>
      </c>
      <c r="S151" s="215">
        <v>0</v>
      </c>
      <c r="T151" s="215">
        <v>0</v>
      </c>
      <c r="U151" s="210"/>
    </row>
    <row r="152" spans="1:21" s="115" customFormat="1" x14ac:dyDescent="0.2">
      <c r="A152" s="58" t="s">
        <v>822</v>
      </c>
      <c r="B152" s="58" t="s">
        <v>823</v>
      </c>
      <c r="C152" s="58" t="s">
        <v>816</v>
      </c>
      <c r="D152" s="58" t="s">
        <v>1186</v>
      </c>
      <c r="E152" s="243">
        <v>579</v>
      </c>
      <c r="F152" s="244">
        <f t="shared" si="14"/>
        <v>193</v>
      </c>
      <c r="G152" s="239"/>
      <c r="H152" s="245" t="str">
        <f t="shared" si="16"/>
        <v/>
      </c>
      <c r="I152" s="244">
        <v>154</v>
      </c>
      <c r="J152" s="239"/>
      <c r="K152" s="247">
        <v>39</v>
      </c>
      <c r="L152" s="239"/>
      <c r="M152" s="244">
        <v>357</v>
      </c>
      <c r="N152" s="239"/>
      <c r="O152" s="244">
        <v>29</v>
      </c>
      <c r="P152" s="239">
        <f t="shared" si="20"/>
        <v>5.0086355785837651E-2</v>
      </c>
      <c r="Q152" s="189" t="s">
        <v>824</v>
      </c>
      <c r="R152" s="215">
        <v>0</v>
      </c>
      <c r="S152" s="215">
        <v>1</v>
      </c>
      <c r="T152" s="215">
        <v>0</v>
      </c>
      <c r="U152" s="210"/>
    </row>
    <row r="153" spans="1:21" s="115" customFormat="1" x14ac:dyDescent="0.2">
      <c r="A153" s="58" t="s">
        <v>825</v>
      </c>
      <c r="B153" s="58" t="s">
        <v>826</v>
      </c>
      <c r="C153" s="58" t="s">
        <v>816</v>
      </c>
      <c r="D153" s="58" t="s">
        <v>1186</v>
      </c>
      <c r="E153" s="243">
        <v>637</v>
      </c>
      <c r="F153" s="244">
        <f t="shared" si="14"/>
        <v>240</v>
      </c>
      <c r="G153" s="239">
        <f t="shared" si="15"/>
        <v>0.37676609105180536</v>
      </c>
      <c r="H153" s="245" t="str">
        <f t="shared" si="16"/>
        <v>34.0% - 41.5%</v>
      </c>
      <c r="I153" s="244">
        <v>179</v>
      </c>
      <c r="J153" s="239">
        <f t="shared" si="17"/>
        <v>0.28100470957613816</v>
      </c>
      <c r="K153" s="247">
        <v>61</v>
      </c>
      <c r="L153" s="239">
        <f t="shared" si="18"/>
        <v>9.5761381475667193E-2</v>
      </c>
      <c r="M153" s="244">
        <v>369</v>
      </c>
      <c r="N153" s="239">
        <f t="shared" si="19"/>
        <v>0.57927786499215073</v>
      </c>
      <c r="O153" s="244">
        <v>28</v>
      </c>
      <c r="P153" s="239">
        <f t="shared" si="20"/>
        <v>4.3956043956043959E-2</v>
      </c>
      <c r="Q153" s="189" t="s">
        <v>827</v>
      </c>
      <c r="R153" s="215">
        <v>0</v>
      </c>
      <c r="S153" s="215">
        <v>0</v>
      </c>
      <c r="T153" s="215">
        <v>0</v>
      </c>
      <c r="U153" s="210"/>
    </row>
    <row r="154" spans="1:21" s="115" customFormat="1" x14ac:dyDescent="0.2">
      <c r="A154" s="58" t="s">
        <v>828</v>
      </c>
      <c r="B154" s="58" t="s">
        <v>829</v>
      </c>
      <c r="C154" s="58" t="s">
        <v>816</v>
      </c>
      <c r="D154" s="58" t="s">
        <v>1186</v>
      </c>
      <c r="E154" s="243">
        <v>441</v>
      </c>
      <c r="F154" s="244">
        <f t="shared" si="14"/>
        <v>183</v>
      </c>
      <c r="G154" s="239">
        <f t="shared" si="15"/>
        <v>0.41496598639455784</v>
      </c>
      <c r="H154" s="245" t="str">
        <f t="shared" si="16"/>
        <v>37.0% - 46.1%</v>
      </c>
      <c r="I154" s="244">
        <v>134</v>
      </c>
      <c r="J154" s="239">
        <f t="shared" si="17"/>
        <v>0.30385487528344673</v>
      </c>
      <c r="K154" s="247">
        <v>49</v>
      </c>
      <c r="L154" s="239">
        <f t="shared" si="18"/>
        <v>0.1111111111111111</v>
      </c>
      <c r="M154" s="244">
        <v>247</v>
      </c>
      <c r="N154" s="239">
        <f t="shared" si="19"/>
        <v>0.5600907029478458</v>
      </c>
      <c r="O154" s="244">
        <v>11</v>
      </c>
      <c r="P154" s="239">
        <f t="shared" si="20"/>
        <v>2.4943310657596373E-2</v>
      </c>
      <c r="Q154" s="189" t="s">
        <v>830</v>
      </c>
      <c r="R154" s="215">
        <v>0</v>
      </c>
      <c r="S154" s="215">
        <v>0</v>
      </c>
      <c r="T154" s="215">
        <v>0</v>
      </c>
      <c r="U154" s="210"/>
    </row>
    <row r="155" spans="1:21" s="115" customFormat="1" x14ac:dyDescent="0.2">
      <c r="A155" s="58" t="s">
        <v>831</v>
      </c>
      <c r="B155" s="58" t="s">
        <v>832</v>
      </c>
      <c r="C155" s="58" t="s">
        <v>816</v>
      </c>
      <c r="D155" s="58" t="s">
        <v>1186</v>
      </c>
      <c r="E155" s="243">
        <v>311</v>
      </c>
      <c r="F155" s="244">
        <f t="shared" si="14"/>
        <v>121</v>
      </c>
      <c r="G155" s="239">
        <f t="shared" si="15"/>
        <v>0.38906752411575563</v>
      </c>
      <c r="H155" s="245" t="str">
        <f t="shared" si="16"/>
        <v>33.7% - 44.4%</v>
      </c>
      <c r="I155" s="244">
        <v>87</v>
      </c>
      <c r="J155" s="239">
        <f t="shared" si="17"/>
        <v>0.27974276527331188</v>
      </c>
      <c r="K155" s="247">
        <v>34</v>
      </c>
      <c r="L155" s="239">
        <f t="shared" si="18"/>
        <v>0.10932475884244373</v>
      </c>
      <c r="M155" s="244">
        <v>184</v>
      </c>
      <c r="N155" s="239">
        <f t="shared" si="19"/>
        <v>0.59163987138263663</v>
      </c>
      <c r="O155" s="244">
        <v>6</v>
      </c>
      <c r="P155" s="239">
        <f t="shared" si="20"/>
        <v>1.9292604501607719E-2</v>
      </c>
      <c r="Q155" s="189" t="s">
        <v>833</v>
      </c>
      <c r="R155" s="215">
        <v>0</v>
      </c>
      <c r="S155" s="215">
        <v>0</v>
      </c>
      <c r="T155" s="215">
        <v>0</v>
      </c>
      <c r="U155" s="210"/>
    </row>
    <row r="156" spans="1:21" s="115" customFormat="1" x14ac:dyDescent="0.2">
      <c r="A156" s="58" t="s">
        <v>834</v>
      </c>
      <c r="B156" s="58" t="s">
        <v>835</v>
      </c>
      <c r="C156" s="58" t="s">
        <v>816</v>
      </c>
      <c r="D156" s="58" t="s">
        <v>1186</v>
      </c>
      <c r="E156" s="243">
        <v>915</v>
      </c>
      <c r="F156" s="244">
        <f t="shared" si="14"/>
        <v>442</v>
      </c>
      <c r="G156" s="239">
        <f t="shared" si="15"/>
        <v>0.48306010928961746</v>
      </c>
      <c r="H156" s="245" t="str">
        <f t="shared" si="16"/>
        <v>45.1% - 51.5%</v>
      </c>
      <c r="I156" s="244">
        <v>336</v>
      </c>
      <c r="J156" s="239">
        <f t="shared" si="17"/>
        <v>0.36721311475409835</v>
      </c>
      <c r="K156" s="247">
        <v>106</v>
      </c>
      <c r="L156" s="239">
        <f t="shared" si="18"/>
        <v>0.11584699453551912</v>
      </c>
      <c r="M156" s="244">
        <v>452</v>
      </c>
      <c r="N156" s="239">
        <f t="shared" si="19"/>
        <v>0.49398907103825135</v>
      </c>
      <c r="O156" s="244">
        <v>21</v>
      </c>
      <c r="P156" s="239">
        <f t="shared" si="20"/>
        <v>2.2950819672131147E-2</v>
      </c>
      <c r="Q156" s="189" t="s">
        <v>836</v>
      </c>
      <c r="R156" s="215">
        <v>0</v>
      </c>
      <c r="S156" s="215">
        <v>0</v>
      </c>
      <c r="T156" s="215">
        <v>0</v>
      </c>
      <c r="U156" s="210"/>
    </row>
    <row r="157" spans="1:21" s="115" customFormat="1" x14ac:dyDescent="0.2">
      <c r="A157" s="58" t="s">
        <v>837</v>
      </c>
      <c r="B157" s="58" t="s">
        <v>838</v>
      </c>
      <c r="C157" s="58" t="s">
        <v>839</v>
      </c>
      <c r="D157" s="58" t="s">
        <v>1150</v>
      </c>
      <c r="E157" s="243">
        <v>356</v>
      </c>
      <c r="F157" s="244">
        <f t="shared" si="14"/>
        <v>84</v>
      </c>
      <c r="G157" s="239"/>
      <c r="H157" s="245" t="str">
        <f t="shared" si="16"/>
        <v/>
      </c>
      <c r="I157" s="244">
        <v>59</v>
      </c>
      <c r="J157" s="239"/>
      <c r="K157" s="247">
        <v>25</v>
      </c>
      <c r="L157" s="239"/>
      <c r="M157" s="244">
        <v>212</v>
      </c>
      <c r="N157" s="239"/>
      <c r="O157" s="244">
        <v>60</v>
      </c>
      <c r="P157" s="239">
        <f t="shared" si="20"/>
        <v>0.16853932584269662</v>
      </c>
      <c r="Q157" s="189" t="s">
        <v>841</v>
      </c>
      <c r="R157" s="215">
        <v>0</v>
      </c>
      <c r="S157" s="215">
        <v>1</v>
      </c>
      <c r="T157" s="215">
        <v>0</v>
      </c>
      <c r="U157" s="210"/>
    </row>
    <row r="158" spans="1:21" s="115" customFormat="1" x14ac:dyDescent="0.2">
      <c r="A158" s="58" t="s">
        <v>842</v>
      </c>
      <c r="B158" s="58" t="s">
        <v>843</v>
      </c>
      <c r="C158" s="58" t="s">
        <v>839</v>
      </c>
      <c r="D158" s="58" t="s">
        <v>1150</v>
      </c>
      <c r="E158" s="243">
        <v>352</v>
      </c>
      <c r="F158" s="244">
        <f t="shared" si="14"/>
        <v>125</v>
      </c>
      <c r="G158" s="239"/>
      <c r="H158" s="245" t="str">
        <f t="shared" si="16"/>
        <v/>
      </c>
      <c r="I158" s="244">
        <v>100</v>
      </c>
      <c r="J158" s="239"/>
      <c r="K158" s="247">
        <v>25</v>
      </c>
      <c r="L158" s="239"/>
      <c r="M158" s="244">
        <v>174</v>
      </c>
      <c r="N158" s="239"/>
      <c r="O158" s="244">
        <v>53</v>
      </c>
      <c r="P158" s="239">
        <f t="shared" si="20"/>
        <v>0.15056818181818182</v>
      </c>
      <c r="Q158" s="189" t="s">
        <v>844</v>
      </c>
      <c r="R158" s="215">
        <v>0</v>
      </c>
      <c r="S158" s="215">
        <v>1</v>
      </c>
      <c r="T158" s="215">
        <v>0</v>
      </c>
      <c r="U158" s="210"/>
    </row>
    <row r="159" spans="1:21" s="115" customFormat="1" x14ac:dyDescent="0.2">
      <c r="A159" s="58" t="s">
        <v>845</v>
      </c>
      <c r="B159" s="58" t="s">
        <v>846</v>
      </c>
      <c r="C159" s="58" t="s">
        <v>839</v>
      </c>
      <c r="D159" s="58" t="s">
        <v>1150</v>
      </c>
      <c r="E159" s="243">
        <v>486</v>
      </c>
      <c r="F159" s="244">
        <f t="shared" si="14"/>
        <v>216</v>
      </c>
      <c r="G159" s="239">
        <f t="shared" si="15"/>
        <v>0.44444444444444442</v>
      </c>
      <c r="H159" s="245" t="str">
        <f t="shared" si="16"/>
        <v>40.1% - 48.9%</v>
      </c>
      <c r="I159" s="244">
        <v>172</v>
      </c>
      <c r="J159" s="239">
        <f t="shared" si="17"/>
        <v>0.35390946502057613</v>
      </c>
      <c r="K159" s="247">
        <v>44</v>
      </c>
      <c r="L159" s="239">
        <f t="shared" si="18"/>
        <v>9.0534979423868317E-2</v>
      </c>
      <c r="M159" s="244">
        <v>270</v>
      </c>
      <c r="N159" s="239">
        <f t="shared" si="19"/>
        <v>0.55555555555555558</v>
      </c>
      <c r="O159" s="244">
        <v>0</v>
      </c>
      <c r="P159" s="239">
        <f t="shared" si="20"/>
        <v>0</v>
      </c>
      <c r="Q159" s="189" t="s">
        <v>847</v>
      </c>
      <c r="R159" s="215">
        <v>0</v>
      </c>
      <c r="S159" s="215">
        <v>0</v>
      </c>
      <c r="T159" s="215">
        <v>0</v>
      </c>
      <c r="U159" s="210"/>
    </row>
    <row r="160" spans="1:21" s="115" customFormat="1" x14ac:dyDescent="0.2">
      <c r="A160" s="58" t="s">
        <v>848</v>
      </c>
      <c r="B160" s="58" t="s">
        <v>849</v>
      </c>
      <c r="C160" s="58" t="s">
        <v>839</v>
      </c>
      <c r="D160" s="58" t="s">
        <v>1150</v>
      </c>
      <c r="E160" s="243">
        <v>684</v>
      </c>
      <c r="F160" s="244">
        <f t="shared" si="14"/>
        <v>316</v>
      </c>
      <c r="G160" s="239">
        <f t="shared" si="15"/>
        <v>0.46198830409356728</v>
      </c>
      <c r="H160" s="245" t="str">
        <f t="shared" si="16"/>
        <v>42.5% - 49.9%</v>
      </c>
      <c r="I160" s="244">
        <v>241</v>
      </c>
      <c r="J160" s="239">
        <f t="shared" si="17"/>
        <v>0.35233918128654973</v>
      </c>
      <c r="K160" s="247">
        <v>75</v>
      </c>
      <c r="L160" s="239">
        <f t="shared" si="18"/>
        <v>0.10964912280701754</v>
      </c>
      <c r="M160" s="244">
        <v>362</v>
      </c>
      <c r="N160" s="239">
        <f t="shared" si="19"/>
        <v>0.5292397660818714</v>
      </c>
      <c r="O160" s="244">
        <v>6</v>
      </c>
      <c r="P160" s="239">
        <f t="shared" si="20"/>
        <v>8.771929824561403E-3</v>
      </c>
      <c r="Q160" s="189" t="s">
        <v>850</v>
      </c>
      <c r="R160" s="215">
        <v>0</v>
      </c>
      <c r="S160" s="215">
        <v>0</v>
      </c>
      <c r="T160" s="215">
        <v>0</v>
      </c>
      <c r="U160" s="210"/>
    </row>
    <row r="161" spans="1:21" s="115" customFormat="1" x14ac:dyDescent="0.2">
      <c r="A161" s="58" t="s">
        <v>851</v>
      </c>
      <c r="B161" s="58" t="s">
        <v>852</v>
      </c>
      <c r="C161" s="58" t="s">
        <v>839</v>
      </c>
      <c r="D161" s="58" t="s">
        <v>1150</v>
      </c>
      <c r="E161" s="243">
        <v>556</v>
      </c>
      <c r="F161" s="244">
        <f t="shared" si="14"/>
        <v>161</v>
      </c>
      <c r="G161" s="239"/>
      <c r="H161" s="245" t="str">
        <f t="shared" si="16"/>
        <v/>
      </c>
      <c r="I161" s="244">
        <v>116</v>
      </c>
      <c r="J161" s="239"/>
      <c r="K161" s="247">
        <v>45</v>
      </c>
      <c r="L161" s="239"/>
      <c r="M161" s="244">
        <v>306</v>
      </c>
      <c r="N161" s="239"/>
      <c r="O161" s="244">
        <v>89</v>
      </c>
      <c r="P161" s="239">
        <f t="shared" si="20"/>
        <v>0.16007194244604317</v>
      </c>
      <c r="Q161" s="189" t="s">
        <v>853</v>
      </c>
      <c r="R161" s="215">
        <v>0</v>
      </c>
      <c r="S161" s="215">
        <v>1</v>
      </c>
      <c r="T161" s="215">
        <v>0</v>
      </c>
      <c r="U161" s="210"/>
    </row>
    <row r="162" spans="1:21" s="115" customFormat="1" x14ac:dyDescent="0.2">
      <c r="A162" s="58" t="s">
        <v>854</v>
      </c>
      <c r="B162" s="58" t="s">
        <v>855</v>
      </c>
      <c r="C162" s="58" t="s">
        <v>839</v>
      </c>
      <c r="D162" s="58" t="s">
        <v>1150</v>
      </c>
      <c r="E162" s="243">
        <v>332</v>
      </c>
      <c r="F162" s="244">
        <f t="shared" si="14"/>
        <v>118</v>
      </c>
      <c r="G162" s="239"/>
      <c r="H162" s="245" t="str">
        <f t="shared" si="16"/>
        <v/>
      </c>
      <c r="I162" s="244">
        <v>91</v>
      </c>
      <c r="J162" s="239"/>
      <c r="K162" s="247">
        <v>27</v>
      </c>
      <c r="L162" s="239"/>
      <c r="M162" s="244">
        <v>170</v>
      </c>
      <c r="N162" s="239"/>
      <c r="O162" s="244">
        <v>44</v>
      </c>
      <c r="P162" s="239">
        <f t="shared" si="20"/>
        <v>0.13253012048192772</v>
      </c>
      <c r="Q162" s="189" t="s">
        <v>856</v>
      </c>
      <c r="R162" s="215">
        <v>0</v>
      </c>
      <c r="S162" s="215">
        <v>1</v>
      </c>
      <c r="T162" s="215">
        <v>0</v>
      </c>
      <c r="U162" s="210"/>
    </row>
    <row r="163" spans="1:21" s="115" customFormat="1" x14ac:dyDescent="0.2">
      <c r="A163" s="58" t="s">
        <v>857</v>
      </c>
      <c r="B163" s="58" t="s">
        <v>858</v>
      </c>
      <c r="C163" s="58" t="s">
        <v>839</v>
      </c>
      <c r="D163" s="58" t="s">
        <v>1150</v>
      </c>
      <c r="E163" s="243">
        <v>925</v>
      </c>
      <c r="F163" s="244">
        <f t="shared" si="14"/>
        <v>308</v>
      </c>
      <c r="G163" s="239">
        <f t="shared" si="15"/>
        <v>0.33297297297297301</v>
      </c>
      <c r="H163" s="245" t="str">
        <f t="shared" si="16"/>
        <v>30.3% - 36.4%</v>
      </c>
      <c r="I163" s="244">
        <v>220</v>
      </c>
      <c r="J163" s="239">
        <f t="shared" si="17"/>
        <v>0.23783783783783785</v>
      </c>
      <c r="K163" s="247">
        <v>88</v>
      </c>
      <c r="L163" s="239">
        <f t="shared" si="18"/>
        <v>9.5135135135135135E-2</v>
      </c>
      <c r="M163" s="244">
        <v>617</v>
      </c>
      <c r="N163" s="239">
        <f t="shared" si="19"/>
        <v>0.66702702702702699</v>
      </c>
      <c r="O163" s="244">
        <v>0</v>
      </c>
      <c r="P163" s="239">
        <f t="shared" si="20"/>
        <v>0</v>
      </c>
      <c r="Q163" s="189" t="s">
        <v>859</v>
      </c>
      <c r="R163" s="215">
        <v>0</v>
      </c>
      <c r="S163" s="215">
        <v>0</v>
      </c>
      <c r="T163" s="215">
        <v>0</v>
      </c>
      <c r="U163" s="210"/>
    </row>
    <row r="164" spans="1:21" s="115" customFormat="1" x14ac:dyDescent="0.2">
      <c r="A164" s="58" t="s">
        <v>860</v>
      </c>
      <c r="B164" s="58" t="s">
        <v>2387</v>
      </c>
      <c r="C164" s="58" t="s">
        <v>839</v>
      </c>
      <c r="D164" s="58" t="s">
        <v>1150</v>
      </c>
      <c r="E164" s="243">
        <v>500</v>
      </c>
      <c r="F164" s="244">
        <f t="shared" si="14"/>
        <v>169</v>
      </c>
      <c r="G164" s="239">
        <f t="shared" si="15"/>
        <v>0.33800000000000002</v>
      </c>
      <c r="H164" s="245" t="str">
        <f t="shared" si="16"/>
        <v>29.8% - 38.1%</v>
      </c>
      <c r="I164" s="244">
        <v>127</v>
      </c>
      <c r="J164" s="239">
        <f t="shared" si="17"/>
        <v>0.254</v>
      </c>
      <c r="K164" s="247">
        <v>42</v>
      </c>
      <c r="L164" s="239">
        <f t="shared" si="18"/>
        <v>8.4000000000000005E-2</v>
      </c>
      <c r="M164" s="244">
        <v>318</v>
      </c>
      <c r="N164" s="239">
        <f t="shared" si="19"/>
        <v>0.63600000000000001</v>
      </c>
      <c r="O164" s="244">
        <v>13</v>
      </c>
      <c r="P164" s="239">
        <f t="shared" si="20"/>
        <v>2.5999999999999999E-2</v>
      </c>
      <c r="Q164" s="189" t="s">
        <v>862</v>
      </c>
      <c r="R164" s="215">
        <v>0</v>
      </c>
      <c r="S164" s="215">
        <v>0</v>
      </c>
      <c r="T164" s="215">
        <v>0</v>
      </c>
      <c r="U164" s="210"/>
    </row>
    <row r="165" spans="1:21" s="115" customFormat="1" x14ac:dyDescent="0.2">
      <c r="A165" s="58" t="s">
        <v>863</v>
      </c>
      <c r="B165" s="58" t="s">
        <v>864</v>
      </c>
      <c r="C165" s="58" t="s">
        <v>865</v>
      </c>
      <c r="D165" s="58" t="s">
        <v>1164</v>
      </c>
      <c r="E165" s="243">
        <v>444</v>
      </c>
      <c r="F165" s="244">
        <f t="shared" ref="F165:F228" si="21">I165+K165</f>
        <v>193</v>
      </c>
      <c r="G165" s="239"/>
      <c r="H165" s="245" t="str">
        <f t="shared" ref="H165:H228" si="22">IF(ISNUMBER(G165),TEXT(((2*F165)+(1.96^2)-(1.96*((1.96^2)+(4*F165*(100%-G165)))^0.5))/(2*(E165+(1.96^2))),"0.0%")&amp;" - "&amp;TEXT(((2*F165)+(1.96^2)+(1.96*((1.96^2)+(4*F165*(100%-G165)))^0.5))/(2*(E165+(1.96^2))),"0.0%"),"")</f>
        <v/>
      </c>
      <c r="I165" s="244">
        <v>153</v>
      </c>
      <c r="J165" s="239"/>
      <c r="K165" s="247">
        <v>40</v>
      </c>
      <c r="L165" s="239"/>
      <c r="M165" s="244">
        <v>169</v>
      </c>
      <c r="N165" s="239"/>
      <c r="O165" s="244">
        <v>82</v>
      </c>
      <c r="P165" s="239">
        <f t="shared" ref="P165:P228" si="23">O165/E165</f>
        <v>0.18468468468468469</v>
      </c>
      <c r="Q165" s="189" t="s">
        <v>867</v>
      </c>
      <c r="R165" s="215">
        <v>0</v>
      </c>
      <c r="S165" s="215">
        <v>1</v>
      </c>
      <c r="T165" s="215">
        <v>0</v>
      </c>
      <c r="U165" s="210"/>
    </row>
    <row r="166" spans="1:21" s="115" customFormat="1" x14ac:dyDescent="0.2">
      <c r="A166" s="58" t="s">
        <v>868</v>
      </c>
      <c r="B166" s="58" t="s">
        <v>869</v>
      </c>
      <c r="C166" s="58" t="s">
        <v>865</v>
      </c>
      <c r="D166" s="58" t="s">
        <v>1164</v>
      </c>
      <c r="E166" s="243">
        <v>1722</v>
      </c>
      <c r="F166" s="244">
        <f t="shared" si="21"/>
        <v>870</v>
      </c>
      <c r="G166" s="239">
        <f t="shared" ref="G166:G223" si="24">J166+L166</f>
        <v>0.50522648083623689</v>
      </c>
      <c r="H166" s="245" t="str">
        <f t="shared" si="22"/>
        <v>48.2% - 52.9%</v>
      </c>
      <c r="I166" s="244">
        <v>669</v>
      </c>
      <c r="J166" s="239">
        <f t="shared" ref="J166:J223" si="25">I166/E166</f>
        <v>0.38850174216027872</v>
      </c>
      <c r="K166" s="247">
        <v>201</v>
      </c>
      <c r="L166" s="239">
        <f t="shared" ref="L166:L223" si="26">K166/E166</f>
        <v>0.11672473867595819</v>
      </c>
      <c r="M166" s="244">
        <v>809</v>
      </c>
      <c r="N166" s="239">
        <f t="shared" ref="N166:N223" si="27">M166/E166</f>
        <v>0.46980255516840885</v>
      </c>
      <c r="O166" s="244">
        <v>43</v>
      </c>
      <c r="P166" s="239">
        <f t="shared" si="23"/>
        <v>2.4970963995354239E-2</v>
      </c>
      <c r="Q166" s="189" t="s">
        <v>870</v>
      </c>
      <c r="R166" s="215">
        <v>0</v>
      </c>
      <c r="S166" s="215">
        <v>0</v>
      </c>
      <c r="T166" s="215">
        <v>0</v>
      </c>
      <c r="U166" s="210"/>
    </row>
    <row r="167" spans="1:21" s="115" customFormat="1" x14ac:dyDescent="0.2">
      <c r="A167" s="58" t="s">
        <v>871</v>
      </c>
      <c r="B167" s="58" t="s">
        <v>872</v>
      </c>
      <c r="C167" s="58" t="s">
        <v>865</v>
      </c>
      <c r="D167" s="58" t="s">
        <v>1164</v>
      </c>
      <c r="E167" s="243">
        <v>777</v>
      </c>
      <c r="F167" s="244">
        <f t="shared" si="21"/>
        <v>354</v>
      </c>
      <c r="G167" s="239">
        <f t="shared" si="24"/>
        <v>0.45559845559845558</v>
      </c>
      <c r="H167" s="245" t="str">
        <f t="shared" si="22"/>
        <v>42.1% - 49.1%</v>
      </c>
      <c r="I167" s="244">
        <v>229</v>
      </c>
      <c r="J167" s="239">
        <f t="shared" si="25"/>
        <v>0.29472329472329473</v>
      </c>
      <c r="K167" s="247">
        <v>125</v>
      </c>
      <c r="L167" s="239">
        <f t="shared" si="26"/>
        <v>0.16087516087516088</v>
      </c>
      <c r="M167" s="244">
        <v>388</v>
      </c>
      <c r="N167" s="239">
        <f t="shared" si="27"/>
        <v>0.49935649935649934</v>
      </c>
      <c r="O167" s="244">
        <v>35</v>
      </c>
      <c r="P167" s="239">
        <f t="shared" si="23"/>
        <v>4.5045045045045043E-2</v>
      </c>
      <c r="Q167" s="189" t="s">
        <v>873</v>
      </c>
      <c r="R167" s="215">
        <v>0</v>
      </c>
      <c r="S167" s="215">
        <v>0</v>
      </c>
      <c r="T167" s="215">
        <v>0</v>
      </c>
      <c r="U167" s="210"/>
    </row>
    <row r="168" spans="1:21" s="115" customFormat="1" x14ac:dyDescent="0.2">
      <c r="A168" s="58" t="s">
        <v>874</v>
      </c>
      <c r="B168" s="58" t="s">
        <v>875</v>
      </c>
      <c r="C168" s="58" t="s">
        <v>865</v>
      </c>
      <c r="D168" s="58" t="s">
        <v>1164</v>
      </c>
      <c r="E168" s="243">
        <v>1210</v>
      </c>
      <c r="F168" s="244">
        <f t="shared" si="21"/>
        <v>597</v>
      </c>
      <c r="G168" s="239">
        <f t="shared" si="24"/>
        <v>0.49338842975206609</v>
      </c>
      <c r="H168" s="245" t="str">
        <f t="shared" si="22"/>
        <v>46.5% - 52.2%</v>
      </c>
      <c r="I168" s="244">
        <v>452</v>
      </c>
      <c r="J168" s="239">
        <f t="shared" si="25"/>
        <v>0.37355371900826445</v>
      </c>
      <c r="K168" s="247">
        <v>145</v>
      </c>
      <c r="L168" s="239">
        <f t="shared" si="26"/>
        <v>0.11983471074380166</v>
      </c>
      <c r="M168" s="244">
        <v>561</v>
      </c>
      <c r="N168" s="239">
        <f t="shared" si="27"/>
        <v>0.46363636363636362</v>
      </c>
      <c r="O168" s="244">
        <v>52</v>
      </c>
      <c r="P168" s="239">
        <f t="shared" si="23"/>
        <v>4.2975206611570248E-2</v>
      </c>
      <c r="Q168" s="189" t="s">
        <v>876</v>
      </c>
      <c r="R168" s="215">
        <v>0</v>
      </c>
      <c r="S168" s="215">
        <v>0</v>
      </c>
      <c r="T168" s="215">
        <v>0</v>
      </c>
      <c r="U168" s="210"/>
    </row>
    <row r="169" spans="1:21" s="115" customFormat="1" x14ac:dyDescent="0.2">
      <c r="A169" s="58" t="s">
        <v>877</v>
      </c>
      <c r="B169" s="58" t="s">
        <v>878</v>
      </c>
      <c r="C169" s="58" t="s">
        <v>879</v>
      </c>
      <c r="D169" s="58" t="s">
        <v>1199</v>
      </c>
      <c r="E169" s="243">
        <v>1610</v>
      </c>
      <c r="F169" s="244">
        <f t="shared" si="21"/>
        <v>898</v>
      </c>
      <c r="G169" s="239">
        <f t="shared" si="24"/>
        <v>0.55776397515527953</v>
      </c>
      <c r="H169" s="245" t="str">
        <f t="shared" si="22"/>
        <v>53.3% - 58.2%</v>
      </c>
      <c r="I169" s="244">
        <v>639</v>
      </c>
      <c r="J169" s="239">
        <f t="shared" si="25"/>
        <v>0.39689440993788822</v>
      </c>
      <c r="K169" s="247">
        <v>259</v>
      </c>
      <c r="L169" s="239">
        <f t="shared" si="26"/>
        <v>0.16086956521739129</v>
      </c>
      <c r="M169" s="244">
        <v>647</v>
      </c>
      <c r="N169" s="239">
        <f t="shared" si="27"/>
        <v>0.40186335403726708</v>
      </c>
      <c r="O169" s="244">
        <v>65</v>
      </c>
      <c r="P169" s="239">
        <f t="shared" si="23"/>
        <v>4.0372670807453416E-2</v>
      </c>
      <c r="Q169" s="189" t="s">
        <v>881</v>
      </c>
      <c r="R169" s="215">
        <v>0</v>
      </c>
      <c r="S169" s="215">
        <v>0</v>
      </c>
      <c r="T169" s="215">
        <v>0</v>
      </c>
      <c r="U169" s="210"/>
    </row>
    <row r="170" spans="1:21" s="115" customFormat="1" x14ac:dyDescent="0.2">
      <c r="A170" s="58" t="s">
        <v>882</v>
      </c>
      <c r="B170" s="58" t="s">
        <v>883</v>
      </c>
      <c r="C170" s="58" t="s">
        <v>879</v>
      </c>
      <c r="D170" s="58" t="s">
        <v>1199</v>
      </c>
      <c r="E170" s="243">
        <v>541</v>
      </c>
      <c r="F170" s="244">
        <f t="shared" si="21"/>
        <v>277</v>
      </c>
      <c r="G170" s="239">
        <f t="shared" si="24"/>
        <v>0.51201478743068396</v>
      </c>
      <c r="H170" s="245" t="str">
        <f t="shared" si="22"/>
        <v>47.0% - 55.4%</v>
      </c>
      <c r="I170" s="244">
        <v>194</v>
      </c>
      <c r="J170" s="239">
        <f t="shared" si="25"/>
        <v>0.35859519408502771</v>
      </c>
      <c r="K170" s="247">
        <v>83</v>
      </c>
      <c r="L170" s="239">
        <f t="shared" si="26"/>
        <v>0.15341959334565619</v>
      </c>
      <c r="M170" s="244">
        <v>243</v>
      </c>
      <c r="N170" s="239">
        <f t="shared" si="27"/>
        <v>0.4491682070240296</v>
      </c>
      <c r="O170" s="244">
        <v>21</v>
      </c>
      <c r="P170" s="239">
        <f t="shared" si="23"/>
        <v>3.8817005545286505E-2</v>
      </c>
      <c r="Q170" s="189" t="s">
        <v>884</v>
      </c>
      <c r="R170" s="215">
        <v>0</v>
      </c>
      <c r="S170" s="215">
        <v>0</v>
      </c>
      <c r="T170" s="215">
        <v>0</v>
      </c>
      <c r="U170" s="210"/>
    </row>
    <row r="171" spans="1:21" s="115" customFormat="1" x14ac:dyDescent="0.2">
      <c r="A171" s="58" t="s">
        <v>885</v>
      </c>
      <c r="B171" s="58" t="s">
        <v>886</v>
      </c>
      <c r="C171" s="58" t="s">
        <v>879</v>
      </c>
      <c r="D171" s="58" t="s">
        <v>1199</v>
      </c>
      <c r="E171" s="243">
        <v>1421</v>
      </c>
      <c r="F171" s="244">
        <f t="shared" si="21"/>
        <v>673</v>
      </c>
      <c r="G171" s="239">
        <f t="shared" si="24"/>
        <v>0.47361013370865584</v>
      </c>
      <c r="H171" s="245" t="str">
        <f t="shared" si="22"/>
        <v>44.8% - 50.0%</v>
      </c>
      <c r="I171" s="244">
        <v>527</v>
      </c>
      <c r="J171" s="239">
        <f t="shared" si="25"/>
        <v>0.37086558761435606</v>
      </c>
      <c r="K171" s="247">
        <v>146</v>
      </c>
      <c r="L171" s="239">
        <f t="shared" si="26"/>
        <v>0.10274454609429978</v>
      </c>
      <c r="M171" s="244">
        <v>713</v>
      </c>
      <c r="N171" s="239">
        <f t="shared" si="27"/>
        <v>0.50175932441942295</v>
      </c>
      <c r="O171" s="244">
        <v>35</v>
      </c>
      <c r="P171" s="239">
        <f t="shared" si="23"/>
        <v>2.4630541871921183E-2</v>
      </c>
      <c r="Q171" s="189" t="s">
        <v>887</v>
      </c>
      <c r="R171" s="215">
        <v>0</v>
      </c>
      <c r="S171" s="215">
        <v>0</v>
      </c>
      <c r="T171" s="215">
        <v>0</v>
      </c>
      <c r="U171" s="210"/>
    </row>
    <row r="172" spans="1:21" s="115" customFormat="1" x14ac:dyDescent="0.2">
      <c r="A172" s="58" t="s">
        <v>888</v>
      </c>
      <c r="B172" s="58" t="s">
        <v>889</v>
      </c>
      <c r="C172" s="58" t="s">
        <v>879</v>
      </c>
      <c r="D172" s="58" t="s">
        <v>1199</v>
      </c>
      <c r="E172" s="243">
        <v>785</v>
      </c>
      <c r="F172" s="244">
        <f t="shared" si="21"/>
        <v>376</v>
      </c>
      <c r="G172" s="239">
        <f t="shared" si="24"/>
        <v>0.47898089171974523</v>
      </c>
      <c r="H172" s="245" t="str">
        <f t="shared" si="22"/>
        <v>44.4% - 51.4%</v>
      </c>
      <c r="I172" s="244">
        <v>280</v>
      </c>
      <c r="J172" s="239">
        <f t="shared" si="25"/>
        <v>0.35668789808917195</v>
      </c>
      <c r="K172" s="247">
        <v>96</v>
      </c>
      <c r="L172" s="239">
        <f t="shared" si="26"/>
        <v>0.12229299363057325</v>
      </c>
      <c r="M172" s="244">
        <v>398</v>
      </c>
      <c r="N172" s="239">
        <f t="shared" si="27"/>
        <v>0.50700636942675159</v>
      </c>
      <c r="O172" s="244">
        <v>11</v>
      </c>
      <c r="P172" s="239">
        <f t="shared" si="23"/>
        <v>1.4012738853503185E-2</v>
      </c>
      <c r="Q172" s="189" t="s">
        <v>890</v>
      </c>
      <c r="R172" s="215">
        <v>0</v>
      </c>
      <c r="S172" s="215">
        <v>0</v>
      </c>
      <c r="T172" s="215">
        <v>0</v>
      </c>
      <c r="U172" s="210"/>
    </row>
    <row r="173" spans="1:21" s="115" customFormat="1" x14ac:dyDescent="0.2">
      <c r="A173" s="58" t="s">
        <v>891</v>
      </c>
      <c r="B173" s="58" t="s">
        <v>892</v>
      </c>
      <c r="C173" s="58" t="s">
        <v>893</v>
      </c>
      <c r="D173" s="58" t="s">
        <v>1209</v>
      </c>
      <c r="E173" s="243">
        <v>1400</v>
      </c>
      <c r="F173" s="244">
        <f t="shared" si="21"/>
        <v>171</v>
      </c>
      <c r="G173" s="239"/>
      <c r="H173" s="245" t="str">
        <f t="shared" si="22"/>
        <v/>
      </c>
      <c r="I173" s="244">
        <v>142</v>
      </c>
      <c r="J173" s="239"/>
      <c r="K173" s="247">
        <v>29</v>
      </c>
      <c r="L173" s="239"/>
      <c r="M173" s="244">
        <v>206</v>
      </c>
      <c r="N173" s="239"/>
      <c r="O173" s="244">
        <v>1023</v>
      </c>
      <c r="P173" s="239">
        <f t="shared" si="23"/>
        <v>0.73071428571428576</v>
      </c>
      <c r="Q173" s="189" t="s">
        <v>895</v>
      </c>
      <c r="R173" s="215">
        <v>0</v>
      </c>
      <c r="S173" s="215">
        <v>1</v>
      </c>
      <c r="T173" s="215">
        <v>0</v>
      </c>
      <c r="U173" s="210"/>
    </row>
    <row r="174" spans="1:21" s="115" customFormat="1" x14ac:dyDescent="0.2">
      <c r="A174" s="58" t="s">
        <v>896</v>
      </c>
      <c r="B174" s="58" t="s">
        <v>897</v>
      </c>
      <c r="C174" s="58" t="s">
        <v>893</v>
      </c>
      <c r="D174" s="58" t="s">
        <v>1209</v>
      </c>
      <c r="E174" s="243">
        <v>2165</v>
      </c>
      <c r="F174" s="244">
        <f t="shared" si="21"/>
        <v>1050</v>
      </c>
      <c r="G174" s="239">
        <f t="shared" si="24"/>
        <v>0.48498845265588919</v>
      </c>
      <c r="H174" s="245" t="str">
        <f t="shared" si="22"/>
        <v>46.4% - 50.6%</v>
      </c>
      <c r="I174" s="244">
        <v>816</v>
      </c>
      <c r="J174" s="239">
        <f t="shared" si="25"/>
        <v>0.37690531177829101</v>
      </c>
      <c r="K174" s="247">
        <v>234</v>
      </c>
      <c r="L174" s="239">
        <f t="shared" si="26"/>
        <v>0.10808314087759816</v>
      </c>
      <c r="M174" s="244">
        <v>1062</v>
      </c>
      <c r="N174" s="239">
        <f t="shared" si="27"/>
        <v>0.49053117782909933</v>
      </c>
      <c r="O174" s="244">
        <v>53</v>
      </c>
      <c r="P174" s="239">
        <f t="shared" si="23"/>
        <v>2.4480369515011546E-2</v>
      </c>
      <c r="Q174" s="189" t="s">
        <v>898</v>
      </c>
      <c r="R174" s="215">
        <v>0</v>
      </c>
      <c r="S174" s="215">
        <v>0</v>
      </c>
      <c r="T174" s="215">
        <v>0</v>
      </c>
      <c r="U174" s="210"/>
    </row>
    <row r="175" spans="1:21" s="115" customFormat="1" x14ac:dyDescent="0.2">
      <c r="A175" s="58" t="s">
        <v>899</v>
      </c>
      <c r="B175" s="58" t="s">
        <v>900</v>
      </c>
      <c r="C175" s="58" t="s">
        <v>893</v>
      </c>
      <c r="D175" s="58" t="s">
        <v>1209</v>
      </c>
      <c r="E175" s="243">
        <v>648</v>
      </c>
      <c r="F175" s="244">
        <f t="shared" si="21"/>
        <v>269</v>
      </c>
      <c r="G175" s="239">
        <f t="shared" si="24"/>
        <v>0.41512345679012341</v>
      </c>
      <c r="H175" s="245" t="str">
        <f t="shared" si="22"/>
        <v>37.8% - 45.3%</v>
      </c>
      <c r="I175" s="244">
        <v>215</v>
      </c>
      <c r="J175" s="239">
        <f t="shared" si="25"/>
        <v>0.3317901234567901</v>
      </c>
      <c r="K175" s="247">
        <v>54</v>
      </c>
      <c r="L175" s="239">
        <f t="shared" si="26"/>
        <v>8.3333333333333329E-2</v>
      </c>
      <c r="M175" s="244">
        <v>347</v>
      </c>
      <c r="N175" s="239">
        <f t="shared" si="27"/>
        <v>0.53549382716049387</v>
      </c>
      <c r="O175" s="244">
        <v>32</v>
      </c>
      <c r="P175" s="239">
        <f t="shared" si="23"/>
        <v>4.9382716049382713E-2</v>
      </c>
      <c r="Q175" s="189" t="s">
        <v>901</v>
      </c>
      <c r="R175" s="215">
        <v>0</v>
      </c>
      <c r="S175" s="215">
        <v>0</v>
      </c>
      <c r="T175" s="215">
        <v>0</v>
      </c>
      <c r="U175" s="210"/>
    </row>
    <row r="176" spans="1:21" s="115" customFormat="1" x14ac:dyDescent="0.2">
      <c r="A176" s="58" t="s">
        <v>902</v>
      </c>
      <c r="B176" s="58" t="s">
        <v>903</v>
      </c>
      <c r="C176" s="58" t="s">
        <v>904</v>
      </c>
      <c r="D176" s="58" t="s">
        <v>1207</v>
      </c>
      <c r="E176" s="243">
        <v>368</v>
      </c>
      <c r="F176" s="244">
        <f t="shared" si="21"/>
        <v>120</v>
      </c>
      <c r="G176" s="239"/>
      <c r="H176" s="245" t="str">
        <f t="shared" si="22"/>
        <v/>
      </c>
      <c r="I176" s="244">
        <v>87</v>
      </c>
      <c r="J176" s="239"/>
      <c r="K176" s="247">
        <v>33</v>
      </c>
      <c r="L176" s="239"/>
      <c r="M176" s="244">
        <v>143</v>
      </c>
      <c r="N176" s="239"/>
      <c r="O176" s="244">
        <v>105</v>
      </c>
      <c r="P176" s="239">
        <f t="shared" si="23"/>
        <v>0.28532608695652173</v>
      </c>
      <c r="Q176" s="189" t="s">
        <v>906</v>
      </c>
      <c r="R176" s="215">
        <v>0</v>
      </c>
      <c r="S176" s="215">
        <v>1</v>
      </c>
      <c r="T176" s="215">
        <v>0</v>
      </c>
      <c r="U176" s="210"/>
    </row>
    <row r="177" spans="1:21" s="115" customFormat="1" x14ac:dyDescent="0.2">
      <c r="A177" s="58" t="s">
        <v>907</v>
      </c>
      <c r="B177" s="58" t="s">
        <v>908</v>
      </c>
      <c r="C177" s="58" t="s">
        <v>904</v>
      </c>
      <c r="D177" s="58" t="s">
        <v>1207</v>
      </c>
      <c r="E177" s="243">
        <v>448</v>
      </c>
      <c r="F177" s="244">
        <f t="shared" si="21"/>
        <v>167</v>
      </c>
      <c r="G177" s="239"/>
      <c r="H177" s="245" t="str">
        <f t="shared" si="22"/>
        <v/>
      </c>
      <c r="I177" s="244">
        <v>122</v>
      </c>
      <c r="J177" s="239"/>
      <c r="K177" s="247">
        <v>45</v>
      </c>
      <c r="L177" s="239"/>
      <c r="M177" s="244">
        <v>170</v>
      </c>
      <c r="N177" s="239"/>
      <c r="O177" s="244">
        <v>111</v>
      </c>
      <c r="P177" s="239">
        <f t="shared" si="23"/>
        <v>0.24776785714285715</v>
      </c>
      <c r="Q177" s="189" t="s">
        <v>909</v>
      </c>
      <c r="R177" s="215">
        <v>0</v>
      </c>
      <c r="S177" s="215">
        <v>1</v>
      </c>
      <c r="T177" s="215">
        <v>0</v>
      </c>
      <c r="U177" s="210"/>
    </row>
    <row r="178" spans="1:21" s="115" customFormat="1" x14ac:dyDescent="0.2">
      <c r="A178" s="58" t="s">
        <v>910</v>
      </c>
      <c r="B178" s="58" t="s">
        <v>911</v>
      </c>
      <c r="C178" s="58" t="s">
        <v>904</v>
      </c>
      <c r="D178" s="58" t="s">
        <v>1207</v>
      </c>
      <c r="E178" s="243">
        <v>831</v>
      </c>
      <c r="F178" s="244">
        <f t="shared" si="21"/>
        <v>295</v>
      </c>
      <c r="G178" s="239"/>
      <c r="H178" s="245" t="str">
        <f t="shared" si="22"/>
        <v/>
      </c>
      <c r="I178" s="244">
        <v>181</v>
      </c>
      <c r="J178" s="239"/>
      <c r="K178" s="247">
        <v>114</v>
      </c>
      <c r="L178" s="239"/>
      <c r="M178" s="244">
        <v>396</v>
      </c>
      <c r="N178" s="239"/>
      <c r="O178" s="244">
        <v>140</v>
      </c>
      <c r="P178" s="239">
        <f t="shared" si="23"/>
        <v>0.1684717208182912</v>
      </c>
      <c r="Q178" s="189" t="s">
        <v>912</v>
      </c>
      <c r="R178" s="215">
        <v>0</v>
      </c>
      <c r="S178" s="215">
        <v>1</v>
      </c>
      <c r="T178" s="215">
        <v>0</v>
      </c>
      <c r="U178" s="210"/>
    </row>
    <row r="179" spans="1:21" s="115" customFormat="1" x14ac:dyDescent="0.2">
      <c r="A179" s="58" t="s">
        <v>913</v>
      </c>
      <c r="B179" s="58" t="s">
        <v>914</v>
      </c>
      <c r="C179" s="58" t="s">
        <v>904</v>
      </c>
      <c r="D179" s="58" t="s">
        <v>1207</v>
      </c>
      <c r="E179" s="243">
        <v>930</v>
      </c>
      <c r="F179" s="244">
        <f t="shared" si="21"/>
        <v>218</v>
      </c>
      <c r="G179" s="239"/>
      <c r="H179" s="245" t="str">
        <f t="shared" si="22"/>
        <v/>
      </c>
      <c r="I179" s="244">
        <v>151</v>
      </c>
      <c r="J179" s="239"/>
      <c r="K179" s="247">
        <v>67</v>
      </c>
      <c r="L179" s="239"/>
      <c r="M179" s="244">
        <v>328</v>
      </c>
      <c r="N179" s="239"/>
      <c r="O179" s="244">
        <v>384</v>
      </c>
      <c r="P179" s="239">
        <f t="shared" si="23"/>
        <v>0.41290322580645161</v>
      </c>
      <c r="Q179" s="189" t="s">
        <v>915</v>
      </c>
      <c r="R179" s="215">
        <v>0</v>
      </c>
      <c r="S179" s="215">
        <v>1</v>
      </c>
      <c r="T179" s="215">
        <v>0</v>
      </c>
      <c r="U179" s="210"/>
    </row>
    <row r="180" spans="1:21" s="115" customFormat="1" x14ac:dyDescent="0.2">
      <c r="A180" s="58" t="s">
        <v>916</v>
      </c>
      <c r="B180" s="58" t="s">
        <v>917</v>
      </c>
      <c r="C180" s="58" t="s">
        <v>904</v>
      </c>
      <c r="D180" s="58" t="s">
        <v>1207</v>
      </c>
      <c r="E180" s="243">
        <v>510</v>
      </c>
      <c r="F180" s="244">
        <f t="shared" si="21"/>
        <v>119</v>
      </c>
      <c r="G180" s="239"/>
      <c r="H180" s="245" t="str">
        <f t="shared" si="22"/>
        <v/>
      </c>
      <c r="I180" s="244">
        <v>85</v>
      </c>
      <c r="J180" s="239"/>
      <c r="K180" s="247">
        <v>34</v>
      </c>
      <c r="L180" s="239"/>
      <c r="M180" s="244">
        <v>216</v>
      </c>
      <c r="N180" s="239"/>
      <c r="O180" s="244">
        <v>175</v>
      </c>
      <c r="P180" s="239">
        <f t="shared" si="23"/>
        <v>0.34313725490196079</v>
      </c>
      <c r="Q180" s="189" t="s">
        <v>918</v>
      </c>
      <c r="R180" s="215">
        <v>0</v>
      </c>
      <c r="S180" s="215">
        <v>1</v>
      </c>
      <c r="T180" s="215">
        <v>0</v>
      </c>
      <c r="U180" s="210"/>
    </row>
    <row r="181" spans="1:21" s="115" customFormat="1" x14ac:dyDescent="0.2">
      <c r="A181" s="58" t="s">
        <v>919</v>
      </c>
      <c r="B181" s="58" t="s">
        <v>920</v>
      </c>
      <c r="C181" s="58" t="s">
        <v>904</v>
      </c>
      <c r="D181" s="58" t="s">
        <v>1207</v>
      </c>
      <c r="E181" s="243">
        <v>344</v>
      </c>
      <c r="F181" s="244">
        <f t="shared" si="21"/>
        <v>78</v>
      </c>
      <c r="G181" s="239"/>
      <c r="H181" s="245" t="str">
        <f t="shared" si="22"/>
        <v/>
      </c>
      <c r="I181" s="244">
        <v>51</v>
      </c>
      <c r="J181" s="239"/>
      <c r="K181" s="247">
        <v>27</v>
      </c>
      <c r="L181" s="239"/>
      <c r="M181" s="244">
        <v>171</v>
      </c>
      <c r="N181" s="239"/>
      <c r="O181" s="244">
        <v>95</v>
      </c>
      <c r="P181" s="239">
        <f t="shared" si="23"/>
        <v>0.27616279069767441</v>
      </c>
      <c r="Q181" s="189" t="s">
        <v>921</v>
      </c>
      <c r="R181" s="215">
        <v>0</v>
      </c>
      <c r="S181" s="215">
        <v>1</v>
      </c>
      <c r="T181" s="215">
        <v>0</v>
      </c>
      <c r="U181" s="210"/>
    </row>
    <row r="182" spans="1:21" s="115" customFormat="1" x14ac:dyDescent="0.2">
      <c r="A182" s="58" t="s">
        <v>922</v>
      </c>
      <c r="B182" s="58" t="s">
        <v>923</v>
      </c>
      <c r="C182" s="58" t="s">
        <v>904</v>
      </c>
      <c r="D182" s="58" t="s">
        <v>1207</v>
      </c>
      <c r="E182" s="243">
        <v>420</v>
      </c>
      <c r="F182" s="244">
        <f t="shared" si="21"/>
        <v>106</v>
      </c>
      <c r="G182" s="239"/>
      <c r="H182" s="245" t="str">
        <f t="shared" si="22"/>
        <v/>
      </c>
      <c r="I182" s="244">
        <v>74</v>
      </c>
      <c r="J182" s="239"/>
      <c r="K182" s="247">
        <v>32</v>
      </c>
      <c r="L182" s="239"/>
      <c r="M182" s="244">
        <v>176</v>
      </c>
      <c r="N182" s="239"/>
      <c r="O182" s="244">
        <v>138</v>
      </c>
      <c r="P182" s="239">
        <f t="shared" si="23"/>
        <v>0.32857142857142857</v>
      </c>
      <c r="Q182" s="189" t="s">
        <v>924</v>
      </c>
      <c r="R182" s="215">
        <v>0</v>
      </c>
      <c r="S182" s="215">
        <v>1</v>
      </c>
      <c r="T182" s="215">
        <v>0</v>
      </c>
      <c r="U182" s="210"/>
    </row>
    <row r="183" spans="1:21" s="115" customFormat="1" x14ac:dyDescent="0.2">
      <c r="A183" s="58" t="s">
        <v>925</v>
      </c>
      <c r="B183" s="58" t="s">
        <v>926</v>
      </c>
      <c r="C183" s="58" t="s">
        <v>904</v>
      </c>
      <c r="D183" s="58" t="s">
        <v>1207</v>
      </c>
      <c r="E183" s="243">
        <v>1350</v>
      </c>
      <c r="F183" s="244">
        <f t="shared" si="21"/>
        <v>574</v>
      </c>
      <c r="G183" s="239"/>
      <c r="H183" s="245" t="str">
        <f t="shared" si="22"/>
        <v/>
      </c>
      <c r="I183" s="244">
        <v>413</v>
      </c>
      <c r="J183" s="239"/>
      <c r="K183" s="247">
        <v>161</v>
      </c>
      <c r="L183" s="239"/>
      <c r="M183" s="244">
        <v>412</v>
      </c>
      <c r="N183" s="239"/>
      <c r="O183" s="244">
        <v>364</v>
      </c>
      <c r="P183" s="239">
        <f t="shared" si="23"/>
        <v>0.26962962962962961</v>
      </c>
      <c r="Q183" s="189" t="s">
        <v>927</v>
      </c>
      <c r="R183" s="215">
        <v>0</v>
      </c>
      <c r="S183" s="215">
        <v>1</v>
      </c>
      <c r="T183" s="215">
        <v>0</v>
      </c>
      <c r="U183" s="210"/>
    </row>
    <row r="184" spans="1:21" s="115" customFormat="1" x14ac:dyDescent="0.2">
      <c r="A184" s="58" t="s">
        <v>928</v>
      </c>
      <c r="B184" s="58" t="s">
        <v>929</v>
      </c>
      <c r="C184" s="58" t="s">
        <v>930</v>
      </c>
      <c r="D184" s="58" t="s">
        <v>1169</v>
      </c>
      <c r="E184" s="243">
        <v>770</v>
      </c>
      <c r="F184" s="244">
        <f t="shared" si="21"/>
        <v>553</v>
      </c>
      <c r="G184" s="239">
        <f t="shared" si="24"/>
        <v>0.71818181818181825</v>
      </c>
      <c r="H184" s="245" t="str">
        <f t="shared" si="22"/>
        <v>68.5% - 74.9%</v>
      </c>
      <c r="I184" s="244">
        <v>441</v>
      </c>
      <c r="J184" s="239">
        <f t="shared" si="25"/>
        <v>0.57272727272727275</v>
      </c>
      <c r="K184" s="247">
        <v>112</v>
      </c>
      <c r="L184" s="239">
        <f t="shared" si="26"/>
        <v>0.14545454545454545</v>
      </c>
      <c r="M184" s="244">
        <v>183</v>
      </c>
      <c r="N184" s="239">
        <f t="shared" si="27"/>
        <v>0.23766233766233766</v>
      </c>
      <c r="O184" s="244">
        <v>34</v>
      </c>
      <c r="P184" s="239">
        <f t="shared" si="23"/>
        <v>4.4155844155844157E-2</v>
      </c>
      <c r="Q184" s="189" t="s">
        <v>932</v>
      </c>
      <c r="R184" s="215">
        <v>0</v>
      </c>
      <c r="S184" s="215">
        <v>0</v>
      </c>
      <c r="T184" s="215">
        <v>0</v>
      </c>
      <c r="U184" s="210"/>
    </row>
    <row r="185" spans="1:21" s="115" customFormat="1" x14ac:dyDescent="0.2">
      <c r="A185" s="58" t="s">
        <v>933</v>
      </c>
      <c r="B185" s="58" t="s">
        <v>934</v>
      </c>
      <c r="C185" s="58" t="s">
        <v>930</v>
      </c>
      <c r="D185" s="58" t="s">
        <v>1169</v>
      </c>
      <c r="E185" s="243">
        <v>1285</v>
      </c>
      <c r="F185" s="244">
        <f t="shared" si="21"/>
        <v>320</v>
      </c>
      <c r="G185" s="239"/>
      <c r="H185" s="245" t="str">
        <f t="shared" si="22"/>
        <v/>
      </c>
      <c r="I185" s="244">
        <v>240</v>
      </c>
      <c r="J185" s="239"/>
      <c r="K185" s="247">
        <v>80</v>
      </c>
      <c r="L185" s="239"/>
      <c r="M185" s="244">
        <v>280</v>
      </c>
      <c r="N185" s="239"/>
      <c r="O185" s="244">
        <v>685</v>
      </c>
      <c r="P185" s="239">
        <f t="shared" si="23"/>
        <v>0.53307392996108949</v>
      </c>
      <c r="Q185" s="189" t="s">
        <v>935</v>
      </c>
      <c r="R185" s="215">
        <v>0</v>
      </c>
      <c r="S185" s="215">
        <v>1</v>
      </c>
      <c r="T185" s="215">
        <v>0</v>
      </c>
      <c r="U185" s="210"/>
    </row>
    <row r="186" spans="1:21" s="115" customFormat="1" x14ac:dyDescent="0.2">
      <c r="A186" s="58" t="s">
        <v>936</v>
      </c>
      <c r="B186" s="58" t="s">
        <v>937</v>
      </c>
      <c r="C186" s="58" t="s">
        <v>930</v>
      </c>
      <c r="D186" s="58" t="s">
        <v>1169</v>
      </c>
      <c r="E186" s="243">
        <v>413</v>
      </c>
      <c r="F186" s="244">
        <f t="shared" si="21"/>
        <v>143</v>
      </c>
      <c r="G186" s="239"/>
      <c r="H186" s="245" t="str">
        <f t="shared" si="22"/>
        <v/>
      </c>
      <c r="I186" s="244">
        <v>90</v>
      </c>
      <c r="J186" s="239"/>
      <c r="K186" s="247">
        <v>53</v>
      </c>
      <c r="L186" s="239"/>
      <c r="M186" s="244">
        <v>101</v>
      </c>
      <c r="N186" s="239"/>
      <c r="O186" s="244">
        <v>169</v>
      </c>
      <c r="P186" s="239">
        <f t="shared" si="23"/>
        <v>0.40920096852300242</v>
      </c>
      <c r="Q186" s="189" t="s">
        <v>938</v>
      </c>
      <c r="R186" s="215">
        <v>0</v>
      </c>
      <c r="S186" s="215">
        <v>1</v>
      </c>
      <c r="T186" s="215">
        <v>0</v>
      </c>
      <c r="U186" s="210"/>
    </row>
    <row r="187" spans="1:21" s="115" customFormat="1" x14ac:dyDescent="0.2">
      <c r="A187" s="58" t="s">
        <v>939</v>
      </c>
      <c r="B187" s="58" t="s">
        <v>940</v>
      </c>
      <c r="C187" s="58" t="s">
        <v>930</v>
      </c>
      <c r="D187" s="58" t="s">
        <v>1169</v>
      </c>
      <c r="E187" s="243">
        <v>524</v>
      </c>
      <c r="F187" s="244">
        <f t="shared" si="21"/>
        <v>312</v>
      </c>
      <c r="G187" s="239">
        <f t="shared" si="24"/>
        <v>0.59541984732824427</v>
      </c>
      <c r="H187" s="245" t="str">
        <f t="shared" si="22"/>
        <v>55.3% - 63.7%</v>
      </c>
      <c r="I187" s="244">
        <v>232</v>
      </c>
      <c r="J187" s="239">
        <f t="shared" si="25"/>
        <v>0.44274809160305345</v>
      </c>
      <c r="K187" s="247">
        <v>80</v>
      </c>
      <c r="L187" s="239">
        <f t="shared" si="26"/>
        <v>0.15267175572519084</v>
      </c>
      <c r="M187" s="244">
        <v>202</v>
      </c>
      <c r="N187" s="239">
        <f t="shared" si="27"/>
        <v>0.38549618320610685</v>
      </c>
      <c r="O187" s="244">
        <v>10</v>
      </c>
      <c r="P187" s="239">
        <f t="shared" si="23"/>
        <v>1.9083969465648856E-2</v>
      </c>
      <c r="Q187" s="189" t="s">
        <v>941</v>
      </c>
      <c r="R187" s="215">
        <v>0</v>
      </c>
      <c r="S187" s="215">
        <v>0</v>
      </c>
      <c r="T187" s="215">
        <v>0</v>
      </c>
      <c r="U187" s="210"/>
    </row>
    <row r="188" spans="1:21" s="115" customFormat="1" x14ac:dyDescent="0.2">
      <c r="A188" s="58" t="s">
        <v>942</v>
      </c>
      <c r="B188" s="58" t="s">
        <v>943</v>
      </c>
      <c r="C188" s="58" t="s">
        <v>930</v>
      </c>
      <c r="D188" s="58" t="s">
        <v>1169</v>
      </c>
      <c r="E188" s="243">
        <v>432</v>
      </c>
      <c r="F188" s="244">
        <f t="shared" si="21"/>
        <v>177</v>
      </c>
      <c r="G188" s="239"/>
      <c r="H188" s="245" t="str">
        <f t="shared" si="22"/>
        <v/>
      </c>
      <c r="I188" s="244">
        <v>127</v>
      </c>
      <c r="J188" s="239"/>
      <c r="K188" s="247">
        <v>50</v>
      </c>
      <c r="L188" s="239"/>
      <c r="M188" s="244">
        <v>173</v>
      </c>
      <c r="N188" s="239"/>
      <c r="O188" s="244">
        <v>82</v>
      </c>
      <c r="P188" s="239">
        <f t="shared" si="23"/>
        <v>0.18981481481481483</v>
      </c>
      <c r="Q188" s="189" t="s">
        <v>944</v>
      </c>
      <c r="R188" s="215">
        <v>0</v>
      </c>
      <c r="S188" s="215">
        <v>1</v>
      </c>
      <c r="T188" s="215">
        <v>0</v>
      </c>
      <c r="U188" s="210"/>
    </row>
    <row r="189" spans="1:21" s="115" customFormat="1" x14ac:dyDescent="0.2">
      <c r="A189" s="58" t="s">
        <v>945</v>
      </c>
      <c r="B189" s="58" t="s">
        <v>946</v>
      </c>
      <c r="C189" s="58" t="s">
        <v>930</v>
      </c>
      <c r="D189" s="58" t="s">
        <v>1169</v>
      </c>
      <c r="E189" s="243">
        <v>544</v>
      </c>
      <c r="F189" s="244">
        <f t="shared" si="21"/>
        <v>366</v>
      </c>
      <c r="G189" s="239">
        <f t="shared" si="24"/>
        <v>0.67279411764705888</v>
      </c>
      <c r="H189" s="245" t="str">
        <f t="shared" si="22"/>
        <v>63.2% - 71.1%</v>
      </c>
      <c r="I189" s="244">
        <v>253</v>
      </c>
      <c r="J189" s="239">
        <f t="shared" si="25"/>
        <v>0.46507352941176472</v>
      </c>
      <c r="K189" s="247">
        <v>113</v>
      </c>
      <c r="L189" s="239">
        <f t="shared" si="26"/>
        <v>0.20772058823529413</v>
      </c>
      <c r="M189" s="244">
        <v>165</v>
      </c>
      <c r="N189" s="239">
        <f t="shared" si="27"/>
        <v>0.30330882352941174</v>
      </c>
      <c r="O189" s="244">
        <v>13</v>
      </c>
      <c r="P189" s="239">
        <f t="shared" si="23"/>
        <v>2.389705882352941E-2</v>
      </c>
      <c r="Q189" s="189" t="s">
        <v>947</v>
      </c>
      <c r="R189" s="215">
        <v>0</v>
      </c>
      <c r="S189" s="215">
        <v>0</v>
      </c>
      <c r="T189" s="215">
        <v>0</v>
      </c>
      <c r="U189" s="210"/>
    </row>
    <row r="190" spans="1:21" s="115" customFormat="1" x14ac:dyDescent="0.2">
      <c r="A190" s="58" t="s">
        <v>948</v>
      </c>
      <c r="B190" s="58" t="s">
        <v>949</v>
      </c>
      <c r="C190" s="58" t="s">
        <v>930</v>
      </c>
      <c r="D190" s="58" t="s">
        <v>1169</v>
      </c>
      <c r="E190" s="243">
        <v>436</v>
      </c>
      <c r="F190" s="244">
        <f t="shared" si="21"/>
        <v>94</v>
      </c>
      <c r="G190" s="239"/>
      <c r="H190" s="245" t="str">
        <f t="shared" si="22"/>
        <v/>
      </c>
      <c r="I190" s="244">
        <v>60</v>
      </c>
      <c r="J190" s="239"/>
      <c r="K190" s="247">
        <v>34</v>
      </c>
      <c r="L190" s="239"/>
      <c r="M190" s="244">
        <v>118</v>
      </c>
      <c r="N190" s="239"/>
      <c r="O190" s="244">
        <v>224</v>
      </c>
      <c r="P190" s="239">
        <f t="shared" si="23"/>
        <v>0.51376146788990829</v>
      </c>
      <c r="Q190" s="189" t="s">
        <v>950</v>
      </c>
      <c r="R190" s="215">
        <v>0</v>
      </c>
      <c r="S190" s="215">
        <v>1</v>
      </c>
      <c r="T190" s="215">
        <v>0</v>
      </c>
      <c r="U190" s="210"/>
    </row>
    <row r="191" spans="1:21" s="115" customFormat="1" x14ac:dyDescent="0.2">
      <c r="A191" s="58" t="s">
        <v>951</v>
      </c>
      <c r="B191" s="58" t="s">
        <v>952</v>
      </c>
      <c r="C191" s="58" t="s">
        <v>930</v>
      </c>
      <c r="D191" s="58" t="s">
        <v>1169</v>
      </c>
      <c r="E191" s="243">
        <v>358</v>
      </c>
      <c r="F191" s="244">
        <f t="shared" si="21"/>
        <v>170</v>
      </c>
      <c r="G191" s="239"/>
      <c r="H191" s="245" t="str">
        <f t="shared" si="22"/>
        <v/>
      </c>
      <c r="I191" s="244">
        <v>123</v>
      </c>
      <c r="J191" s="239"/>
      <c r="K191" s="247">
        <v>47</v>
      </c>
      <c r="L191" s="239"/>
      <c r="M191" s="244">
        <v>138</v>
      </c>
      <c r="N191" s="239"/>
      <c r="O191" s="244">
        <v>50</v>
      </c>
      <c r="P191" s="239">
        <f t="shared" si="23"/>
        <v>0.13966480446927373</v>
      </c>
      <c r="Q191" s="189" t="s">
        <v>953</v>
      </c>
      <c r="R191" s="215">
        <v>0</v>
      </c>
      <c r="S191" s="215">
        <v>1</v>
      </c>
      <c r="T191" s="215">
        <v>0</v>
      </c>
      <c r="U191" s="210"/>
    </row>
    <row r="192" spans="1:21" s="115" customFormat="1" x14ac:dyDescent="0.2">
      <c r="A192" s="58" t="s">
        <v>954</v>
      </c>
      <c r="B192" s="58" t="s">
        <v>955</v>
      </c>
      <c r="C192" s="58" t="s">
        <v>930</v>
      </c>
      <c r="D192" s="58" t="s">
        <v>1169</v>
      </c>
      <c r="E192" s="243">
        <v>588</v>
      </c>
      <c r="F192" s="244">
        <f t="shared" si="21"/>
        <v>202</v>
      </c>
      <c r="G192" s="239"/>
      <c r="H192" s="245" t="str">
        <f t="shared" si="22"/>
        <v/>
      </c>
      <c r="I192" s="244">
        <v>152</v>
      </c>
      <c r="J192" s="239"/>
      <c r="K192" s="247">
        <v>50</v>
      </c>
      <c r="L192" s="239"/>
      <c r="M192" s="244">
        <v>117</v>
      </c>
      <c r="N192" s="239"/>
      <c r="O192" s="244">
        <v>269</v>
      </c>
      <c r="P192" s="239">
        <f t="shared" si="23"/>
        <v>0.45748299319727892</v>
      </c>
      <c r="Q192" s="189" t="s">
        <v>956</v>
      </c>
      <c r="R192" s="215">
        <v>0</v>
      </c>
      <c r="S192" s="215">
        <v>1</v>
      </c>
      <c r="T192" s="215">
        <v>0</v>
      </c>
      <c r="U192" s="210"/>
    </row>
    <row r="193" spans="1:21" s="115" customFormat="1" x14ac:dyDescent="0.2">
      <c r="A193" s="58" t="s">
        <v>957</v>
      </c>
      <c r="B193" s="58" t="s">
        <v>958</v>
      </c>
      <c r="C193" s="58" t="s">
        <v>930</v>
      </c>
      <c r="D193" s="58" t="s">
        <v>1169</v>
      </c>
      <c r="E193" s="243">
        <v>1183</v>
      </c>
      <c r="F193" s="244">
        <f t="shared" si="21"/>
        <v>678</v>
      </c>
      <c r="G193" s="239"/>
      <c r="H193" s="245" t="str">
        <f t="shared" si="22"/>
        <v/>
      </c>
      <c r="I193" s="244">
        <v>493</v>
      </c>
      <c r="J193" s="239"/>
      <c r="K193" s="247">
        <v>185</v>
      </c>
      <c r="L193" s="239"/>
      <c r="M193" s="244">
        <v>422</v>
      </c>
      <c r="N193" s="239"/>
      <c r="O193" s="244">
        <v>83</v>
      </c>
      <c r="P193" s="239">
        <f t="shared" si="23"/>
        <v>7.0160608622147083E-2</v>
      </c>
      <c r="Q193" s="189" t="s">
        <v>959</v>
      </c>
      <c r="R193" s="215">
        <v>0</v>
      </c>
      <c r="S193" s="215">
        <v>1</v>
      </c>
      <c r="T193" s="215">
        <v>0</v>
      </c>
      <c r="U193" s="210"/>
    </row>
    <row r="194" spans="1:21" s="115" customFormat="1" x14ac:dyDescent="0.2">
      <c r="A194" s="58" t="s">
        <v>960</v>
      </c>
      <c r="B194" s="58" t="s">
        <v>961</v>
      </c>
      <c r="C194" s="58" t="s">
        <v>930</v>
      </c>
      <c r="D194" s="58" t="s">
        <v>1169</v>
      </c>
      <c r="E194" s="243">
        <v>832</v>
      </c>
      <c r="F194" s="244">
        <f t="shared" si="21"/>
        <v>448</v>
      </c>
      <c r="G194" s="239">
        <f t="shared" si="24"/>
        <v>0.53846153846153844</v>
      </c>
      <c r="H194" s="245" t="str">
        <f t="shared" si="22"/>
        <v>50.4% - 57.2%</v>
      </c>
      <c r="I194" s="244">
        <v>316</v>
      </c>
      <c r="J194" s="239">
        <f t="shared" si="25"/>
        <v>0.37980769230769229</v>
      </c>
      <c r="K194" s="247">
        <v>132</v>
      </c>
      <c r="L194" s="239">
        <f t="shared" si="26"/>
        <v>0.15865384615384615</v>
      </c>
      <c r="M194" s="244">
        <v>363</v>
      </c>
      <c r="N194" s="239">
        <f t="shared" si="27"/>
        <v>0.43629807692307693</v>
      </c>
      <c r="O194" s="244">
        <v>21</v>
      </c>
      <c r="P194" s="239">
        <f t="shared" si="23"/>
        <v>2.5240384615384616E-2</v>
      </c>
      <c r="Q194" s="189" t="s">
        <v>962</v>
      </c>
      <c r="R194" s="215">
        <v>0</v>
      </c>
      <c r="S194" s="215">
        <v>0</v>
      </c>
      <c r="T194" s="215">
        <v>0</v>
      </c>
      <c r="U194" s="210"/>
    </row>
    <row r="195" spans="1:21" s="115" customFormat="1" x14ac:dyDescent="0.2">
      <c r="A195" s="58" t="s">
        <v>963</v>
      </c>
      <c r="B195" s="58" t="s">
        <v>964</v>
      </c>
      <c r="C195" s="58" t="s">
        <v>930</v>
      </c>
      <c r="D195" s="58" t="s">
        <v>1169</v>
      </c>
      <c r="E195" s="243">
        <v>263</v>
      </c>
      <c r="F195" s="244">
        <f t="shared" si="21"/>
        <v>135</v>
      </c>
      <c r="G195" s="239">
        <f t="shared" si="24"/>
        <v>0.51330798479087458</v>
      </c>
      <c r="H195" s="245" t="str">
        <f t="shared" si="22"/>
        <v>45.3% - 57.3%</v>
      </c>
      <c r="I195" s="244">
        <v>84</v>
      </c>
      <c r="J195" s="239">
        <f t="shared" si="25"/>
        <v>0.3193916349809886</v>
      </c>
      <c r="K195" s="247">
        <v>51</v>
      </c>
      <c r="L195" s="239">
        <f t="shared" si="26"/>
        <v>0.19391634980988592</v>
      </c>
      <c r="M195" s="244">
        <v>117</v>
      </c>
      <c r="N195" s="239">
        <f t="shared" si="27"/>
        <v>0.44486692015209123</v>
      </c>
      <c r="O195" s="244">
        <v>11</v>
      </c>
      <c r="P195" s="239">
        <f t="shared" si="23"/>
        <v>4.1825095057034217E-2</v>
      </c>
      <c r="Q195" s="189" t="s">
        <v>965</v>
      </c>
      <c r="R195" s="215">
        <v>0</v>
      </c>
      <c r="S195" s="215">
        <v>0</v>
      </c>
      <c r="T195" s="215">
        <v>0</v>
      </c>
      <c r="U195" s="210"/>
    </row>
    <row r="196" spans="1:21" s="115" customFormat="1" x14ac:dyDescent="0.2">
      <c r="A196" s="58" t="s">
        <v>966</v>
      </c>
      <c r="B196" s="58" t="s">
        <v>967</v>
      </c>
      <c r="C196" s="58" t="s">
        <v>968</v>
      </c>
      <c r="D196" s="58" t="s">
        <v>969</v>
      </c>
      <c r="E196" s="243">
        <v>616</v>
      </c>
      <c r="F196" s="244">
        <f t="shared" si="21"/>
        <v>303</v>
      </c>
      <c r="G196" s="239"/>
      <c r="H196" s="245" t="str">
        <f t="shared" si="22"/>
        <v/>
      </c>
      <c r="I196" s="244">
        <v>196</v>
      </c>
      <c r="J196" s="239"/>
      <c r="K196" s="247">
        <v>107</v>
      </c>
      <c r="L196" s="239"/>
      <c r="M196" s="244">
        <v>267</v>
      </c>
      <c r="N196" s="239"/>
      <c r="O196" s="244">
        <v>46</v>
      </c>
      <c r="P196" s="239">
        <f t="shared" si="23"/>
        <v>7.4675324675324672E-2</v>
      </c>
      <c r="Q196" s="189" t="s">
        <v>970</v>
      </c>
      <c r="R196" s="215">
        <v>0</v>
      </c>
      <c r="S196" s="215">
        <v>1</v>
      </c>
      <c r="T196" s="215">
        <v>0</v>
      </c>
      <c r="U196" s="210"/>
    </row>
    <row r="197" spans="1:21" s="115" customFormat="1" x14ac:dyDescent="0.2">
      <c r="A197" s="58" t="s">
        <v>971</v>
      </c>
      <c r="B197" s="58" t="s">
        <v>972</v>
      </c>
      <c r="C197" s="58" t="s">
        <v>968</v>
      </c>
      <c r="D197" s="58" t="s">
        <v>969</v>
      </c>
      <c r="E197" s="243">
        <v>384</v>
      </c>
      <c r="F197" s="244">
        <f t="shared" si="21"/>
        <v>166</v>
      </c>
      <c r="G197" s="239"/>
      <c r="H197" s="245" t="str">
        <f t="shared" si="22"/>
        <v/>
      </c>
      <c r="I197" s="244">
        <v>126</v>
      </c>
      <c r="J197" s="239"/>
      <c r="K197" s="247">
        <v>40</v>
      </c>
      <c r="L197" s="239"/>
      <c r="M197" s="244">
        <v>168</v>
      </c>
      <c r="N197" s="239"/>
      <c r="O197" s="244">
        <v>50</v>
      </c>
      <c r="P197" s="239">
        <f t="shared" si="23"/>
        <v>0.13020833333333334</v>
      </c>
      <c r="Q197" s="189" t="s">
        <v>973</v>
      </c>
      <c r="R197" s="215">
        <v>0</v>
      </c>
      <c r="S197" s="215">
        <v>1</v>
      </c>
      <c r="T197" s="215">
        <v>0</v>
      </c>
      <c r="U197" s="210"/>
    </row>
    <row r="198" spans="1:21" s="115" customFormat="1" x14ac:dyDescent="0.2">
      <c r="A198" s="58" t="s">
        <v>974</v>
      </c>
      <c r="B198" s="58" t="s">
        <v>975</v>
      </c>
      <c r="C198" s="58" t="s">
        <v>968</v>
      </c>
      <c r="D198" s="58" t="s">
        <v>969</v>
      </c>
      <c r="E198" s="243">
        <v>945</v>
      </c>
      <c r="F198" s="244">
        <f t="shared" si="21"/>
        <v>502</v>
      </c>
      <c r="G198" s="239"/>
      <c r="H198" s="245" t="str">
        <f t="shared" si="22"/>
        <v/>
      </c>
      <c r="I198" s="244">
        <v>319</v>
      </c>
      <c r="J198" s="239"/>
      <c r="K198" s="247">
        <v>183</v>
      </c>
      <c r="L198" s="239"/>
      <c r="M198" s="244">
        <v>348</v>
      </c>
      <c r="N198" s="239"/>
      <c r="O198" s="244">
        <v>95</v>
      </c>
      <c r="P198" s="239">
        <f t="shared" si="23"/>
        <v>0.10052910052910052</v>
      </c>
      <c r="Q198" s="189" t="s">
        <v>976</v>
      </c>
      <c r="R198" s="215">
        <v>0</v>
      </c>
      <c r="S198" s="215">
        <v>1</v>
      </c>
      <c r="T198" s="215">
        <v>0</v>
      </c>
      <c r="U198" s="210"/>
    </row>
    <row r="199" spans="1:21" s="115" customFormat="1" x14ac:dyDescent="0.2">
      <c r="A199" s="58" t="s">
        <v>977</v>
      </c>
      <c r="B199" s="58" t="s">
        <v>978</v>
      </c>
      <c r="C199" s="58" t="s">
        <v>968</v>
      </c>
      <c r="D199" s="58" t="s">
        <v>969</v>
      </c>
      <c r="E199" s="243">
        <v>334</v>
      </c>
      <c r="F199" s="244">
        <f t="shared" si="21"/>
        <v>165</v>
      </c>
      <c r="G199" s="239"/>
      <c r="H199" s="245" t="str">
        <f t="shared" si="22"/>
        <v/>
      </c>
      <c r="I199" s="244">
        <v>131</v>
      </c>
      <c r="J199" s="239"/>
      <c r="K199" s="247">
        <v>34</v>
      </c>
      <c r="L199" s="239"/>
      <c r="M199" s="244">
        <v>144</v>
      </c>
      <c r="N199" s="239"/>
      <c r="O199" s="244">
        <v>25</v>
      </c>
      <c r="P199" s="239">
        <f t="shared" si="23"/>
        <v>7.4850299401197598E-2</v>
      </c>
      <c r="Q199" s="189" t="s">
        <v>979</v>
      </c>
      <c r="R199" s="215">
        <v>0</v>
      </c>
      <c r="S199" s="215">
        <v>1</v>
      </c>
      <c r="T199" s="215">
        <v>0</v>
      </c>
      <c r="U199" s="210"/>
    </row>
    <row r="200" spans="1:21" s="115" customFormat="1" x14ac:dyDescent="0.2">
      <c r="A200" s="58" t="s">
        <v>980</v>
      </c>
      <c r="B200" s="58" t="s">
        <v>981</v>
      </c>
      <c r="C200" s="58" t="s">
        <v>968</v>
      </c>
      <c r="D200" s="58" t="s">
        <v>969</v>
      </c>
      <c r="E200" s="243">
        <v>349</v>
      </c>
      <c r="F200" s="244">
        <f t="shared" si="21"/>
        <v>187</v>
      </c>
      <c r="G200" s="239"/>
      <c r="H200" s="245" t="str">
        <f t="shared" si="22"/>
        <v/>
      </c>
      <c r="I200" s="244">
        <v>122</v>
      </c>
      <c r="J200" s="239"/>
      <c r="K200" s="247">
        <v>65</v>
      </c>
      <c r="L200" s="239"/>
      <c r="M200" s="244">
        <v>118</v>
      </c>
      <c r="N200" s="239"/>
      <c r="O200" s="244">
        <v>44</v>
      </c>
      <c r="P200" s="239">
        <f t="shared" si="23"/>
        <v>0.12607449856733524</v>
      </c>
      <c r="Q200" s="189" t="s">
        <v>982</v>
      </c>
      <c r="R200" s="215">
        <v>0</v>
      </c>
      <c r="S200" s="215">
        <v>1</v>
      </c>
      <c r="T200" s="215">
        <v>0</v>
      </c>
      <c r="U200" s="210"/>
    </row>
    <row r="201" spans="1:21" s="115" customFormat="1" x14ac:dyDescent="0.2">
      <c r="A201" s="58" t="s">
        <v>983</v>
      </c>
      <c r="B201" s="58" t="s">
        <v>984</v>
      </c>
      <c r="C201" s="58" t="s">
        <v>968</v>
      </c>
      <c r="D201" s="58" t="s">
        <v>969</v>
      </c>
      <c r="E201" s="243">
        <v>1888</v>
      </c>
      <c r="F201" s="244">
        <f t="shared" si="21"/>
        <v>1312</v>
      </c>
      <c r="G201" s="239">
        <f t="shared" si="24"/>
        <v>0.69491525423728817</v>
      </c>
      <c r="H201" s="245" t="str">
        <f t="shared" si="22"/>
        <v>67.4% - 71.5%</v>
      </c>
      <c r="I201" s="244">
        <v>984</v>
      </c>
      <c r="J201" s="239">
        <f t="shared" si="25"/>
        <v>0.52118644067796616</v>
      </c>
      <c r="K201" s="247">
        <v>328</v>
      </c>
      <c r="L201" s="239">
        <f t="shared" si="26"/>
        <v>0.17372881355932204</v>
      </c>
      <c r="M201" s="244">
        <v>526</v>
      </c>
      <c r="N201" s="239">
        <f t="shared" si="27"/>
        <v>0.27860169491525422</v>
      </c>
      <c r="O201" s="244">
        <v>50</v>
      </c>
      <c r="P201" s="239">
        <f t="shared" si="23"/>
        <v>2.6483050847457626E-2</v>
      </c>
      <c r="Q201" s="189" t="s">
        <v>985</v>
      </c>
      <c r="R201" s="215">
        <v>0</v>
      </c>
      <c r="S201" s="215">
        <v>0</v>
      </c>
      <c r="T201" s="215">
        <v>0</v>
      </c>
      <c r="U201" s="210"/>
    </row>
    <row r="202" spans="1:21" s="115" customFormat="1" x14ac:dyDescent="0.2">
      <c r="A202" s="58" t="s">
        <v>986</v>
      </c>
      <c r="B202" s="58" t="s">
        <v>987</v>
      </c>
      <c r="C202" s="58" t="s">
        <v>968</v>
      </c>
      <c r="D202" s="58" t="s">
        <v>969</v>
      </c>
      <c r="E202" s="243">
        <v>649</v>
      </c>
      <c r="F202" s="244">
        <f t="shared" si="21"/>
        <v>358</v>
      </c>
      <c r="G202" s="239"/>
      <c r="H202" s="245" t="str">
        <f t="shared" si="22"/>
        <v/>
      </c>
      <c r="I202" s="244">
        <v>184</v>
      </c>
      <c r="J202" s="239"/>
      <c r="K202" s="247">
        <v>174</v>
      </c>
      <c r="L202" s="239"/>
      <c r="M202" s="244">
        <v>213</v>
      </c>
      <c r="N202" s="239"/>
      <c r="O202" s="244">
        <v>78</v>
      </c>
      <c r="P202" s="239">
        <f t="shared" si="23"/>
        <v>0.12018489984591679</v>
      </c>
      <c r="Q202" s="189" t="s">
        <v>988</v>
      </c>
      <c r="R202" s="215">
        <v>0</v>
      </c>
      <c r="S202" s="215">
        <v>1</v>
      </c>
      <c r="T202" s="215">
        <v>0</v>
      </c>
      <c r="U202" s="210"/>
    </row>
    <row r="203" spans="1:21" s="115" customFormat="1" x14ac:dyDescent="0.2">
      <c r="A203" s="58" t="s">
        <v>989</v>
      </c>
      <c r="B203" s="58" t="s">
        <v>990</v>
      </c>
      <c r="C203" s="58" t="s">
        <v>968</v>
      </c>
      <c r="D203" s="58" t="s">
        <v>969</v>
      </c>
      <c r="E203" s="243">
        <v>493</v>
      </c>
      <c r="F203" s="244">
        <f t="shared" si="21"/>
        <v>272</v>
      </c>
      <c r="G203" s="239"/>
      <c r="H203" s="245" t="str">
        <f t="shared" si="22"/>
        <v/>
      </c>
      <c r="I203" s="244">
        <v>161</v>
      </c>
      <c r="J203" s="239"/>
      <c r="K203" s="247">
        <v>111</v>
      </c>
      <c r="L203" s="239"/>
      <c r="M203" s="244">
        <v>179</v>
      </c>
      <c r="N203" s="239"/>
      <c r="O203" s="244">
        <v>42</v>
      </c>
      <c r="P203" s="239">
        <f t="shared" si="23"/>
        <v>8.5192697768762676E-2</v>
      </c>
      <c r="Q203" s="189" t="s">
        <v>991</v>
      </c>
      <c r="R203" s="215">
        <v>0</v>
      </c>
      <c r="S203" s="215">
        <v>1</v>
      </c>
      <c r="T203" s="215">
        <v>0</v>
      </c>
      <c r="U203" s="210"/>
    </row>
    <row r="204" spans="1:21" s="115" customFormat="1" x14ac:dyDescent="0.2">
      <c r="A204" s="58" t="s">
        <v>992</v>
      </c>
      <c r="B204" s="58" t="s">
        <v>993</v>
      </c>
      <c r="C204" s="58" t="s">
        <v>968</v>
      </c>
      <c r="D204" s="58" t="s">
        <v>969</v>
      </c>
      <c r="E204" s="243">
        <v>446</v>
      </c>
      <c r="F204" s="244">
        <f t="shared" si="21"/>
        <v>237</v>
      </c>
      <c r="G204" s="239"/>
      <c r="H204" s="245" t="str">
        <f t="shared" si="22"/>
        <v/>
      </c>
      <c r="I204" s="244">
        <v>162</v>
      </c>
      <c r="J204" s="239"/>
      <c r="K204" s="247">
        <v>75</v>
      </c>
      <c r="L204" s="239"/>
      <c r="M204" s="244">
        <v>112</v>
      </c>
      <c r="N204" s="239"/>
      <c r="O204" s="244">
        <v>97</v>
      </c>
      <c r="P204" s="239">
        <f t="shared" si="23"/>
        <v>0.21748878923766815</v>
      </c>
      <c r="Q204" s="189" t="s">
        <v>994</v>
      </c>
      <c r="R204" s="215">
        <v>0</v>
      </c>
      <c r="S204" s="215">
        <v>1</v>
      </c>
      <c r="T204" s="215">
        <v>0</v>
      </c>
      <c r="U204" s="210"/>
    </row>
    <row r="205" spans="1:21" s="115" customFormat="1" x14ac:dyDescent="0.2">
      <c r="A205" s="58" t="s">
        <v>995</v>
      </c>
      <c r="B205" s="58" t="s">
        <v>996</v>
      </c>
      <c r="C205" s="58" t="s">
        <v>968</v>
      </c>
      <c r="D205" s="58" t="s">
        <v>969</v>
      </c>
      <c r="E205" s="243">
        <v>454</v>
      </c>
      <c r="F205" s="244">
        <f t="shared" si="21"/>
        <v>250</v>
      </c>
      <c r="G205" s="239"/>
      <c r="H205" s="245" t="str">
        <f t="shared" si="22"/>
        <v/>
      </c>
      <c r="I205" s="244">
        <v>176</v>
      </c>
      <c r="J205" s="239"/>
      <c r="K205" s="247">
        <v>74</v>
      </c>
      <c r="L205" s="239"/>
      <c r="M205" s="244">
        <v>164</v>
      </c>
      <c r="N205" s="239"/>
      <c r="O205" s="244">
        <v>40</v>
      </c>
      <c r="P205" s="239">
        <f t="shared" si="23"/>
        <v>8.8105726872246701E-2</v>
      </c>
      <c r="Q205" s="189" t="s">
        <v>997</v>
      </c>
      <c r="R205" s="215">
        <v>0</v>
      </c>
      <c r="S205" s="215">
        <v>1</v>
      </c>
      <c r="T205" s="215">
        <v>0</v>
      </c>
      <c r="U205" s="210"/>
    </row>
    <row r="206" spans="1:21" s="115" customFormat="1" x14ac:dyDescent="0.2">
      <c r="A206" s="58" t="s">
        <v>998</v>
      </c>
      <c r="B206" s="58" t="s">
        <v>999</v>
      </c>
      <c r="C206" s="58" t="s">
        <v>1000</v>
      </c>
      <c r="D206" s="58" t="s">
        <v>1001</v>
      </c>
      <c r="E206" s="243">
        <v>1840</v>
      </c>
      <c r="F206" s="244">
        <f t="shared" si="21"/>
        <v>870</v>
      </c>
      <c r="G206" s="239"/>
      <c r="H206" s="245" t="str">
        <f t="shared" si="22"/>
        <v/>
      </c>
      <c r="I206" s="244">
        <v>665</v>
      </c>
      <c r="J206" s="239"/>
      <c r="K206" s="247">
        <v>205</v>
      </c>
      <c r="L206" s="239"/>
      <c r="M206" s="244">
        <v>767</v>
      </c>
      <c r="N206" s="239"/>
      <c r="O206" s="244">
        <v>203</v>
      </c>
      <c r="P206" s="239">
        <f t="shared" si="23"/>
        <v>0.11032608695652174</v>
      </c>
      <c r="Q206" s="189" t="s">
        <v>1002</v>
      </c>
      <c r="R206" s="215">
        <v>0</v>
      </c>
      <c r="S206" s="215">
        <v>1</v>
      </c>
      <c r="T206" s="215">
        <v>0</v>
      </c>
      <c r="U206" s="210"/>
    </row>
    <row r="207" spans="1:21" s="115" customFormat="1" x14ac:dyDescent="0.2">
      <c r="A207" s="58" t="s">
        <v>1003</v>
      </c>
      <c r="B207" s="58" t="s">
        <v>1004</v>
      </c>
      <c r="C207" s="58" t="s">
        <v>1000</v>
      </c>
      <c r="D207" s="58" t="s">
        <v>1001</v>
      </c>
      <c r="E207" s="243">
        <v>548</v>
      </c>
      <c r="F207" s="244">
        <f t="shared" si="21"/>
        <v>223</v>
      </c>
      <c r="G207" s="239">
        <f t="shared" si="24"/>
        <v>0.40693430656934304</v>
      </c>
      <c r="H207" s="245" t="str">
        <f t="shared" si="22"/>
        <v>36.7% - 44.9%</v>
      </c>
      <c r="I207" s="244">
        <v>165</v>
      </c>
      <c r="J207" s="239">
        <f t="shared" si="25"/>
        <v>0.3010948905109489</v>
      </c>
      <c r="K207" s="247">
        <v>58</v>
      </c>
      <c r="L207" s="239">
        <f t="shared" si="26"/>
        <v>0.10583941605839416</v>
      </c>
      <c r="M207" s="244">
        <v>323</v>
      </c>
      <c r="N207" s="239">
        <f t="shared" si="27"/>
        <v>0.58941605839416056</v>
      </c>
      <c r="O207" s="244">
        <v>2</v>
      </c>
      <c r="P207" s="239">
        <f t="shared" si="23"/>
        <v>3.6496350364963502E-3</v>
      </c>
      <c r="Q207" s="189" t="s">
        <v>1005</v>
      </c>
      <c r="R207" s="215">
        <v>0</v>
      </c>
      <c r="S207" s="215">
        <v>0</v>
      </c>
      <c r="T207" s="215">
        <v>0</v>
      </c>
      <c r="U207" s="210"/>
    </row>
    <row r="208" spans="1:21" s="115" customFormat="1" x14ac:dyDescent="0.2">
      <c r="A208" s="58" t="s">
        <v>1006</v>
      </c>
      <c r="B208" s="58" t="s">
        <v>1007</v>
      </c>
      <c r="C208" s="58" t="s">
        <v>1000</v>
      </c>
      <c r="D208" s="58" t="s">
        <v>1001</v>
      </c>
      <c r="E208" s="243">
        <v>318</v>
      </c>
      <c r="F208" s="244">
        <f t="shared" si="21"/>
        <v>159</v>
      </c>
      <c r="G208" s="239">
        <f t="shared" si="24"/>
        <v>0.5</v>
      </c>
      <c r="H208" s="245" t="str">
        <f t="shared" si="22"/>
        <v>44.5% - 55.5%</v>
      </c>
      <c r="I208" s="244">
        <v>123</v>
      </c>
      <c r="J208" s="239">
        <f t="shared" si="25"/>
        <v>0.3867924528301887</v>
      </c>
      <c r="K208" s="247">
        <v>36</v>
      </c>
      <c r="L208" s="239">
        <f t="shared" si="26"/>
        <v>0.11320754716981132</v>
      </c>
      <c r="M208" s="244">
        <v>159</v>
      </c>
      <c r="N208" s="239">
        <f t="shared" si="27"/>
        <v>0.5</v>
      </c>
      <c r="O208" s="244">
        <v>0</v>
      </c>
      <c r="P208" s="239">
        <f t="shared" si="23"/>
        <v>0</v>
      </c>
      <c r="Q208" s="189" t="s">
        <v>1008</v>
      </c>
      <c r="R208" s="215">
        <v>0</v>
      </c>
      <c r="S208" s="215">
        <v>0</v>
      </c>
      <c r="T208" s="215">
        <v>0</v>
      </c>
      <c r="U208" s="210"/>
    </row>
    <row r="209" spans="1:21" s="115" customFormat="1" x14ac:dyDescent="0.2">
      <c r="A209" s="58" t="s">
        <v>1009</v>
      </c>
      <c r="B209" s="58" t="s">
        <v>1010</v>
      </c>
      <c r="C209" s="58" t="s">
        <v>1000</v>
      </c>
      <c r="D209" s="58" t="s">
        <v>1001</v>
      </c>
      <c r="E209" s="243">
        <v>720</v>
      </c>
      <c r="F209" s="244">
        <f t="shared" si="21"/>
        <v>379</v>
      </c>
      <c r="G209" s="239">
        <f t="shared" si="24"/>
        <v>0.52638888888888891</v>
      </c>
      <c r="H209" s="245" t="str">
        <f t="shared" si="22"/>
        <v>49.0% - 56.3%</v>
      </c>
      <c r="I209" s="244">
        <v>265</v>
      </c>
      <c r="J209" s="239">
        <f t="shared" si="25"/>
        <v>0.36805555555555558</v>
      </c>
      <c r="K209" s="247">
        <v>114</v>
      </c>
      <c r="L209" s="239">
        <f t="shared" si="26"/>
        <v>0.15833333333333333</v>
      </c>
      <c r="M209" s="244">
        <v>307</v>
      </c>
      <c r="N209" s="239">
        <f t="shared" si="27"/>
        <v>0.42638888888888887</v>
      </c>
      <c r="O209" s="244">
        <v>34</v>
      </c>
      <c r="P209" s="239">
        <f t="shared" si="23"/>
        <v>4.7222222222222221E-2</v>
      </c>
      <c r="Q209" s="189" t="s">
        <v>1011</v>
      </c>
      <c r="R209" s="215">
        <v>0</v>
      </c>
      <c r="S209" s="215">
        <v>0</v>
      </c>
      <c r="T209" s="215">
        <v>0</v>
      </c>
      <c r="U209" s="210"/>
    </row>
    <row r="210" spans="1:21" s="115" customFormat="1" x14ac:dyDescent="0.2">
      <c r="A210" s="58" t="s">
        <v>1012</v>
      </c>
      <c r="B210" s="58" t="s">
        <v>1013</v>
      </c>
      <c r="C210" s="58" t="s">
        <v>1000</v>
      </c>
      <c r="D210" s="58" t="s">
        <v>1001</v>
      </c>
      <c r="E210" s="243">
        <v>722</v>
      </c>
      <c r="F210" s="244">
        <f t="shared" si="21"/>
        <v>388</v>
      </c>
      <c r="G210" s="239">
        <f t="shared" si="24"/>
        <v>0.53739612188365649</v>
      </c>
      <c r="H210" s="245" t="str">
        <f t="shared" si="22"/>
        <v>50.1% - 57.3%</v>
      </c>
      <c r="I210" s="244">
        <v>278</v>
      </c>
      <c r="J210" s="239">
        <f t="shared" si="25"/>
        <v>0.38504155124653738</v>
      </c>
      <c r="K210" s="247">
        <v>110</v>
      </c>
      <c r="L210" s="239">
        <f t="shared" si="26"/>
        <v>0.1523545706371191</v>
      </c>
      <c r="M210" s="244">
        <v>328</v>
      </c>
      <c r="N210" s="239">
        <f t="shared" si="27"/>
        <v>0.45429362880886426</v>
      </c>
      <c r="O210" s="244">
        <v>6</v>
      </c>
      <c r="P210" s="239">
        <f t="shared" si="23"/>
        <v>8.3102493074792248E-3</v>
      </c>
      <c r="Q210" s="189" t="s">
        <v>1014</v>
      </c>
      <c r="R210" s="215">
        <v>0</v>
      </c>
      <c r="S210" s="215">
        <v>0</v>
      </c>
      <c r="T210" s="215">
        <v>0</v>
      </c>
      <c r="U210" s="210"/>
    </row>
    <row r="211" spans="1:21" s="115" customFormat="1" x14ac:dyDescent="0.2">
      <c r="A211" s="58" t="s">
        <v>1015</v>
      </c>
      <c r="B211" s="58" t="s">
        <v>1016</v>
      </c>
      <c r="C211" s="58" t="s">
        <v>1000</v>
      </c>
      <c r="D211" s="58" t="s">
        <v>1001</v>
      </c>
      <c r="E211" s="243">
        <v>641</v>
      </c>
      <c r="F211" s="244">
        <f t="shared" si="21"/>
        <v>224</v>
      </c>
      <c r="G211" s="239"/>
      <c r="H211" s="245" t="str">
        <f t="shared" si="22"/>
        <v/>
      </c>
      <c r="I211" s="244">
        <v>153</v>
      </c>
      <c r="J211" s="239"/>
      <c r="K211" s="247">
        <v>71</v>
      </c>
      <c r="L211" s="239"/>
      <c r="M211" s="244">
        <v>306</v>
      </c>
      <c r="N211" s="239"/>
      <c r="O211" s="244">
        <v>111</v>
      </c>
      <c r="P211" s="239">
        <f t="shared" si="23"/>
        <v>0.1731669266770671</v>
      </c>
      <c r="Q211" s="189" t="s">
        <v>1017</v>
      </c>
      <c r="R211" s="215">
        <v>0</v>
      </c>
      <c r="S211" s="215">
        <v>1</v>
      </c>
      <c r="T211" s="215">
        <v>0</v>
      </c>
      <c r="U211" s="210"/>
    </row>
    <row r="212" spans="1:21" s="115" customFormat="1" x14ac:dyDescent="0.2">
      <c r="A212" s="58" t="s">
        <v>1018</v>
      </c>
      <c r="B212" s="58" t="s">
        <v>1019</v>
      </c>
      <c r="C212" s="58" t="s">
        <v>1000</v>
      </c>
      <c r="D212" s="58" t="s">
        <v>1001</v>
      </c>
      <c r="E212" s="243">
        <v>576</v>
      </c>
      <c r="F212" s="244">
        <f t="shared" si="21"/>
        <v>259</v>
      </c>
      <c r="G212" s="239">
        <f t="shared" si="24"/>
        <v>0.44965277777777779</v>
      </c>
      <c r="H212" s="245" t="str">
        <f t="shared" si="22"/>
        <v>40.9% - 49.0%</v>
      </c>
      <c r="I212" s="244">
        <v>180</v>
      </c>
      <c r="J212" s="239">
        <f t="shared" si="25"/>
        <v>0.3125</v>
      </c>
      <c r="K212" s="247">
        <v>79</v>
      </c>
      <c r="L212" s="239">
        <f t="shared" si="26"/>
        <v>0.13715277777777779</v>
      </c>
      <c r="M212" s="244">
        <v>316</v>
      </c>
      <c r="N212" s="239">
        <f t="shared" si="27"/>
        <v>0.54861111111111116</v>
      </c>
      <c r="O212" s="244">
        <v>1</v>
      </c>
      <c r="P212" s="239">
        <f t="shared" si="23"/>
        <v>1.736111111111111E-3</v>
      </c>
      <c r="Q212" s="189" t="s">
        <v>1020</v>
      </c>
      <c r="R212" s="215">
        <v>0</v>
      </c>
      <c r="S212" s="215">
        <v>0</v>
      </c>
      <c r="T212" s="215">
        <v>0</v>
      </c>
      <c r="U212" s="210"/>
    </row>
    <row r="213" spans="1:21" s="115" customFormat="1" x14ac:dyDescent="0.2">
      <c r="A213" s="58" t="s">
        <v>1021</v>
      </c>
      <c r="B213" s="58" t="s">
        <v>1022</v>
      </c>
      <c r="C213" s="58" t="s">
        <v>1000</v>
      </c>
      <c r="D213" s="58" t="s">
        <v>1001</v>
      </c>
      <c r="E213" s="243">
        <v>887</v>
      </c>
      <c r="F213" s="244">
        <f t="shared" si="21"/>
        <v>394</v>
      </c>
      <c r="G213" s="239"/>
      <c r="H213" s="245" t="str">
        <f t="shared" si="22"/>
        <v/>
      </c>
      <c r="I213" s="244">
        <v>283</v>
      </c>
      <c r="J213" s="239"/>
      <c r="K213" s="247">
        <v>111</v>
      </c>
      <c r="L213" s="239"/>
      <c r="M213" s="244">
        <v>431</v>
      </c>
      <c r="N213" s="239"/>
      <c r="O213" s="244">
        <v>62</v>
      </c>
      <c r="P213" s="239">
        <f t="shared" si="23"/>
        <v>6.9898534385569339E-2</v>
      </c>
      <c r="Q213" s="189" t="s">
        <v>1023</v>
      </c>
      <c r="R213" s="215">
        <v>0</v>
      </c>
      <c r="S213" s="215">
        <v>1</v>
      </c>
      <c r="T213" s="215">
        <v>0</v>
      </c>
      <c r="U213" s="210"/>
    </row>
    <row r="214" spans="1:21" s="115" customFormat="1" x14ac:dyDescent="0.2">
      <c r="A214" s="58" t="s">
        <v>1024</v>
      </c>
      <c r="B214" s="58" t="s">
        <v>1025</v>
      </c>
      <c r="C214" s="58" t="s">
        <v>1000</v>
      </c>
      <c r="D214" s="58" t="s">
        <v>1001</v>
      </c>
      <c r="E214" s="243">
        <v>1522</v>
      </c>
      <c r="F214" s="244">
        <f t="shared" si="21"/>
        <v>775</v>
      </c>
      <c r="G214" s="239">
        <f t="shared" si="24"/>
        <v>0.50919842312746377</v>
      </c>
      <c r="H214" s="245" t="str">
        <f t="shared" si="22"/>
        <v>48.4% - 53.4%</v>
      </c>
      <c r="I214" s="244">
        <v>568</v>
      </c>
      <c r="J214" s="239">
        <f t="shared" si="25"/>
        <v>0.37319316688567672</v>
      </c>
      <c r="K214" s="247">
        <v>207</v>
      </c>
      <c r="L214" s="239">
        <f t="shared" si="26"/>
        <v>0.13600525624178711</v>
      </c>
      <c r="M214" s="244">
        <v>691</v>
      </c>
      <c r="N214" s="239">
        <f t="shared" si="27"/>
        <v>0.45400788436268069</v>
      </c>
      <c r="O214" s="244">
        <v>56</v>
      </c>
      <c r="P214" s="239">
        <f t="shared" si="23"/>
        <v>3.6793692509855452E-2</v>
      </c>
      <c r="Q214" s="189" t="s">
        <v>1026</v>
      </c>
      <c r="R214" s="215">
        <v>0</v>
      </c>
      <c r="S214" s="215">
        <v>0</v>
      </c>
      <c r="T214" s="215">
        <v>0</v>
      </c>
      <c r="U214" s="210"/>
    </row>
    <row r="215" spans="1:21" s="115" customFormat="1" x14ac:dyDescent="0.2">
      <c r="A215" s="58" t="s">
        <v>1027</v>
      </c>
      <c r="B215" s="58" t="s">
        <v>1028</v>
      </c>
      <c r="C215" s="58" t="s">
        <v>1029</v>
      </c>
      <c r="D215" s="58" t="s">
        <v>1030</v>
      </c>
      <c r="E215" s="243">
        <v>1111</v>
      </c>
      <c r="F215" s="244">
        <f t="shared" si="21"/>
        <v>611</v>
      </c>
      <c r="G215" s="239"/>
      <c r="H215" s="245" t="str">
        <f t="shared" si="22"/>
        <v/>
      </c>
      <c r="I215" s="244">
        <v>287</v>
      </c>
      <c r="J215" s="239"/>
      <c r="K215" s="247">
        <v>324</v>
      </c>
      <c r="L215" s="239"/>
      <c r="M215" s="244">
        <v>367</v>
      </c>
      <c r="N215" s="239"/>
      <c r="O215" s="244">
        <v>133</v>
      </c>
      <c r="P215" s="239">
        <f t="shared" si="23"/>
        <v>0.11971197119711971</v>
      </c>
      <c r="Q215" s="189" t="s">
        <v>1031</v>
      </c>
      <c r="R215" s="215">
        <v>0</v>
      </c>
      <c r="S215" s="215">
        <v>1</v>
      </c>
      <c r="T215" s="215">
        <v>0</v>
      </c>
      <c r="U215" s="210"/>
    </row>
    <row r="216" spans="1:21" s="115" customFormat="1" x14ac:dyDescent="0.2">
      <c r="A216" s="58" t="s">
        <v>1032</v>
      </c>
      <c r="B216" s="58" t="s">
        <v>1033</v>
      </c>
      <c r="C216" s="58" t="s">
        <v>1029</v>
      </c>
      <c r="D216" s="58" t="s">
        <v>1030</v>
      </c>
      <c r="E216" s="243">
        <v>1</v>
      </c>
      <c r="F216" s="244">
        <f t="shared" si="21"/>
        <v>0</v>
      </c>
      <c r="G216" s="239"/>
      <c r="H216" s="245" t="str">
        <f t="shared" si="22"/>
        <v/>
      </c>
      <c r="I216" s="244">
        <v>0</v>
      </c>
      <c r="J216" s="239"/>
      <c r="K216" s="247">
        <v>0</v>
      </c>
      <c r="L216" s="239"/>
      <c r="M216" s="244">
        <v>1</v>
      </c>
      <c r="N216" s="239"/>
      <c r="O216" s="244">
        <v>0</v>
      </c>
      <c r="P216" s="239"/>
      <c r="Q216" s="189" t="s">
        <v>1034</v>
      </c>
      <c r="R216" s="215">
        <v>1</v>
      </c>
      <c r="S216" s="215">
        <v>0</v>
      </c>
      <c r="T216" s="215">
        <v>0</v>
      </c>
      <c r="U216" s="210"/>
    </row>
    <row r="217" spans="1:21" s="115" customFormat="1" x14ac:dyDescent="0.2">
      <c r="A217" s="58" t="s">
        <v>1035</v>
      </c>
      <c r="B217" s="58" t="s">
        <v>1036</v>
      </c>
      <c r="C217" s="58" t="s">
        <v>1029</v>
      </c>
      <c r="D217" s="58" t="s">
        <v>1030</v>
      </c>
      <c r="E217" s="243">
        <v>612</v>
      </c>
      <c r="F217" s="244">
        <f t="shared" si="21"/>
        <v>42</v>
      </c>
      <c r="G217" s="239"/>
      <c r="H217" s="245" t="str">
        <f t="shared" si="22"/>
        <v/>
      </c>
      <c r="I217" s="244">
        <v>26</v>
      </c>
      <c r="J217" s="239"/>
      <c r="K217" s="247">
        <v>16</v>
      </c>
      <c r="L217" s="239"/>
      <c r="M217" s="244">
        <v>31</v>
      </c>
      <c r="N217" s="239"/>
      <c r="O217" s="244">
        <v>539</v>
      </c>
      <c r="P217" s="239">
        <f t="shared" si="23"/>
        <v>0.88071895424836599</v>
      </c>
      <c r="Q217" s="189" t="s">
        <v>1037</v>
      </c>
      <c r="R217" s="215">
        <v>1</v>
      </c>
      <c r="S217" s="215">
        <v>1</v>
      </c>
      <c r="T217" s="215">
        <v>0</v>
      </c>
      <c r="U217" s="210"/>
    </row>
    <row r="218" spans="1:21" s="115" customFormat="1" x14ac:dyDescent="0.2">
      <c r="A218" s="58" t="s">
        <v>1038</v>
      </c>
      <c r="B218" s="58" t="s">
        <v>1039</v>
      </c>
      <c r="C218" s="58" t="s">
        <v>1029</v>
      </c>
      <c r="D218" s="58" t="s">
        <v>1030</v>
      </c>
      <c r="E218" s="243">
        <v>1187</v>
      </c>
      <c r="F218" s="244">
        <f t="shared" si="21"/>
        <v>926</v>
      </c>
      <c r="G218" s="239"/>
      <c r="H218" s="245" t="str">
        <f t="shared" si="22"/>
        <v/>
      </c>
      <c r="I218" s="244">
        <v>545</v>
      </c>
      <c r="J218" s="239"/>
      <c r="K218" s="247">
        <v>381</v>
      </c>
      <c r="L218" s="239"/>
      <c r="M218" s="244">
        <v>198</v>
      </c>
      <c r="N218" s="239"/>
      <c r="O218" s="244">
        <v>63</v>
      </c>
      <c r="P218" s="239">
        <f t="shared" si="23"/>
        <v>5.3074978938500418E-2</v>
      </c>
      <c r="Q218" s="189" t="s">
        <v>1040</v>
      </c>
      <c r="R218" s="215">
        <v>0</v>
      </c>
      <c r="S218" s="215">
        <v>1</v>
      </c>
      <c r="T218" s="215">
        <v>0</v>
      </c>
      <c r="U218" s="210"/>
    </row>
    <row r="219" spans="1:21" s="115" customFormat="1" x14ac:dyDescent="0.2">
      <c r="A219" s="58" t="s">
        <v>1041</v>
      </c>
      <c r="B219" s="58" t="s">
        <v>1042</v>
      </c>
      <c r="C219" s="58" t="s">
        <v>1029</v>
      </c>
      <c r="D219" s="58" t="s">
        <v>1030</v>
      </c>
      <c r="E219" s="243">
        <v>928</v>
      </c>
      <c r="F219" s="244">
        <f t="shared" si="21"/>
        <v>578</v>
      </c>
      <c r="G219" s="239">
        <f t="shared" si="24"/>
        <v>0.62284482758620696</v>
      </c>
      <c r="H219" s="245" t="str">
        <f t="shared" si="22"/>
        <v>59.1% - 65.3%</v>
      </c>
      <c r="I219" s="244">
        <v>424</v>
      </c>
      <c r="J219" s="239">
        <f t="shared" si="25"/>
        <v>0.45689655172413796</v>
      </c>
      <c r="K219" s="247">
        <v>154</v>
      </c>
      <c r="L219" s="239">
        <f t="shared" si="26"/>
        <v>0.16594827586206898</v>
      </c>
      <c r="M219" s="244">
        <v>349</v>
      </c>
      <c r="N219" s="239">
        <f t="shared" si="27"/>
        <v>0.37607758620689657</v>
      </c>
      <c r="O219" s="244">
        <v>1</v>
      </c>
      <c r="P219" s="239">
        <f t="shared" si="23"/>
        <v>1.0775862068965517E-3</v>
      </c>
      <c r="Q219" s="189" t="s">
        <v>1043</v>
      </c>
      <c r="R219" s="215">
        <v>0</v>
      </c>
      <c r="S219" s="215">
        <v>0</v>
      </c>
      <c r="T219" s="215">
        <v>0</v>
      </c>
      <c r="U219" s="210"/>
    </row>
    <row r="220" spans="1:21" s="115" customFormat="1" x14ac:dyDescent="0.2">
      <c r="A220" s="58" t="s">
        <v>1044</v>
      </c>
      <c r="B220" s="58" t="s">
        <v>1045</v>
      </c>
      <c r="C220" s="58" t="s">
        <v>1029</v>
      </c>
      <c r="D220" s="58" t="s">
        <v>1030</v>
      </c>
      <c r="E220" s="243">
        <v>671</v>
      </c>
      <c r="F220" s="244">
        <f t="shared" si="21"/>
        <v>273</v>
      </c>
      <c r="G220" s="239"/>
      <c r="H220" s="245" t="str">
        <f t="shared" si="22"/>
        <v/>
      </c>
      <c r="I220" s="244">
        <v>165</v>
      </c>
      <c r="J220" s="239"/>
      <c r="K220" s="247">
        <v>108</v>
      </c>
      <c r="L220" s="239"/>
      <c r="M220" s="244">
        <v>75</v>
      </c>
      <c r="N220" s="239"/>
      <c r="O220" s="244">
        <v>323</v>
      </c>
      <c r="P220" s="239">
        <f t="shared" si="23"/>
        <v>0.481371087928465</v>
      </c>
      <c r="Q220" s="189" t="s">
        <v>1046</v>
      </c>
      <c r="R220" s="215">
        <v>0</v>
      </c>
      <c r="S220" s="215">
        <v>1</v>
      </c>
      <c r="T220" s="215">
        <v>0</v>
      </c>
      <c r="U220" s="210"/>
    </row>
    <row r="221" spans="1:21" s="115" customFormat="1" x14ac:dyDescent="0.2">
      <c r="A221" s="58" t="s">
        <v>1047</v>
      </c>
      <c r="B221" s="58" t="s">
        <v>1048</v>
      </c>
      <c r="C221" s="58" t="s">
        <v>1029</v>
      </c>
      <c r="D221" s="58" t="s">
        <v>1030</v>
      </c>
      <c r="E221" s="243">
        <v>419</v>
      </c>
      <c r="F221" s="244">
        <f t="shared" si="21"/>
        <v>336</v>
      </c>
      <c r="G221" s="239">
        <f t="shared" si="24"/>
        <v>0.80190930787589498</v>
      </c>
      <c r="H221" s="245" t="str">
        <f t="shared" si="22"/>
        <v>76.1% - 83.7%</v>
      </c>
      <c r="I221" s="244">
        <v>204</v>
      </c>
      <c r="J221" s="239">
        <f t="shared" si="25"/>
        <v>0.48687350835322196</v>
      </c>
      <c r="K221" s="247">
        <v>132</v>
      </c>
      <c r="L221" s="239">
        <f t="shared" si="26"/>
        <v>0.31503579952267302</v>
      </c>
      <c r="M221" s="244">
        <v>81</v>
      </c>
      <c r="N221" s="239">
        <f t="shared" si="27"/>
        <v>0.19331742243436753</v>
      </c>
      <c r="O221" s="244">
        <v>2</v>
      </c>
      <c r="P221" s="239">
        <f t="shared" si="23"/>
        <v>4.7732696897374704E-3</v>
      </c>
      <c r="Q221" s="189" t="s">
        <v>1049</v>
      </c>
      <c r="R221" s="215">
        <v>0</v>
      </c>
      <c r="S221" s="215">
        <v>0</v>
      </c>
      <c r="T221" s="215">
        <v>0</v>
      </c>
      <c r="U221" s="210"/>
    </row>
    <row r="222" spans="1:21" s="115" customFormat="1" x14ac:dyDescent="0.2">
      <c r="A222" s="58" t="s">
        <v>1050</v>
      </c>
      <c r="B222" s="58" t="s">
        <v>1051</v>
      </c>
      <c r="C222" s="58" t="s">
        <v>1029</v>
      </c>
      <c r="D222" s="58" t="s">
        <v>1030</v>
      </c>
      <c r="E222" s="243">
        <v>1207</v>
      </c>
      <c r="F222" s="244">
        <f t="shared" si="21"/>
        <v>989</v>
      </c>
      <c r="G222" s="239">
        <f t="shared" si="24"/>
        <v>0.81938690969345485</v>
      </c>
      <c r="H222" s="245" t="str">
        <f t="shared" si="22"/>
        <v>79.7% - 84.0%</v>
      </c>
      <c r="I222" s="244">
        <v>598</v>
      </c>
      <c r="J222" s="239">
        <f t="shared" si="25"/>
        <v>0.49544324772162385</v>
      </c>
      <c r="K222" s="247">
        <v>391</v>
      </c>
      <c r="L222" s="239">
        <f t="shared" si="26"/>
        <v>0.323943661971831</v>
      </c>
      <c r="M222" s="244">
        <v>204</v>
      </c>
      <c r="N222" s="239">
        <f t="shared" si="27"/>
        <v>0.16901408450704225</v>
      </c>
      <c r="O222" s="244">
        <v>14</v>
      </c>
      <c r="P222" s="239">
        <f t="shared" si="23"/>
        <v>1.15990057995029E-2</v>
      </c>
      <c r="Q222" s="189" t="s">
        <v>1052</v>
      </c>
      <c r="R222" s="215">
        <v>0</v>
      </c>
      <c r="S222" s="215">
        <v>0</v>
      </c>
      <c r="T222" s="215">
        <v>0</v>
      </c>
      <c r="U222" s="210"/>
    </row>
    <row r="223" spans="1:21" x14ac:dyDescent="0.2">
      <c r="A223" s="58" t="s">
        <v>1053</v>
      </c>
      <c r="B223" s="58" t="s">
        <v>1054</v>
      </c>
      <c r="C223" s="58" t="s">
        <v>1029</v>
      </c>
      <c r="D223" s="58" t="s">
        <v>1030</v>
      </c>
      <c r="E223" s="243">
        <v>1339</v>
      </c>
      <c r="F223" s="244">
        <f t="shared" si="21"/>
        <v>963</v>
      </c>
      <c r="G223" s="239">
        <f t="shared" si="24"/>
        <v>0.71919342793129204</v>
      </c>
      <c r="H223" s="245" t="str">
        <f t="shared" si="22"/>
        <v>69.5% - 74.3%</v>
      </c>
      <c r="I223" s="244">
        <v>511</v>
      </c>
      <c r="J223" s="239">
        <f t="shared" si="25"/>
        <v>0.38162808065720688</v>
      </c>
      <c r="K223" s="247">
        <v>452</v>
      </c>
      <c r="L223" s="239">
        <f t="shared" si="26"/>
        <v>0.33756534727408516</v>
      </c>
      <c r="M223" s="244">
        <v>371</v>
      </c>
      <c r="N223" s="239">
        <f t="shared" si="27"/>
        <v>0.27707244212098581</v>
      </c>
      <c r="O223" s="244">
        <v>5</v>
      </c>
      <c r="P223" s="239">
        <f t="shared" si="23"/>
        <v>3.7341299477221808E-3</v>
      </c>
      <c r="Q223" s="189" t="s">
        <v>1055</v>
      </c>
      <c r="R223" s="215">
        <v>0</v>
      </c>
      <c r="S223" s="215">
        <v>0</v>
      </c>
      <c r="T223" s="215">
        <v>0</v>
      </c>
    </row>
    <row r="224" spans="1:21" x14ac:dyDescent="0.2">
      <c r="A224" s="58" t="s">
        <v>1056</v>
      </c>
      <c r="B224" s="58" t="s">
        <v>1057</v>
      </c>
      <c r="C224" s="58" t="s">
        <v>1029</v>
      </c>
      <c r="D224" s="58" t="s">
        <v>1030</v>
      </c>
      <c r="E224" s="243">
        <v>1204</v>
      </c>
      <c r="F224" s="244">
        <f t="shared" si="21"/>
        <v>28</v>
      </c>
      <c r="G224" s="239"/>
      <c r="H224" s="245" t="str">
        <f t="shared" si="22"/>
        <v/>
      </c>
      <c r="I224" s="244">
        <v>13</v>
      </c>
      <c r="J224" s="239"/>
      <c r="K224" s="247">
        <v>15</v>
      </c>
      <c r="L224" s="239"/>
      <c r="M224" s="244">
        <v>10</v>
      </c>
      <c r="N224" s="239"/>
      <c r="O224" s="244">
        <v>1166</v>
      </c>
      <c r="P224" s="239">
        <f t="shared" si="23"/>
        <v>0.96843853820598003</v>
      </c>
      <c r="Q224" s="189" t="s">
        <v>1058</v>
      </c>
      <c r="R224" s="215">
        <v>0</v>
      </c>
      <c r="S224" s="215">
        <v>1</v>
      </c>
      <c r="T224" s="215">
        <v>0</v>
      </c>
    </row>
    <row r="225" spans="1:20" x14ac:dyDescent="0.2">
      <c r="A225" s="58" t="s">
        <v>1059</v>
      </c>
      <c r="B225" s="58" t="s">
        <v>1060</v>
      </c>
      <c r="C225" s="58" t="s">
        <v>1029</v>
      </c>
      <c r="D225" s="58" t="s">
        <v>1030</v>
      </c>
      <c r="E225" s="243">
        <v>1031</v>
      </c>
      <c r="F225" s="244">
        <f t="shared" si="21"/>
        <v>651</v>
      </c>
      <c r="G225" s="239"/>
      <c r="H225" s="245" t="str">
        <f t="shared" si="22"/>
        <v/>
      </c>
      <c r="I225" s="244">
        <v>376</v>
      </c>
      <c r="J225" s="239"/>
      <c r="K225" s="247">
        <v>275</v>
      </c>
      <c r="L225" s="239"/>
      <c r="M225" s="244">
        <v>323</v>
      </c>
      <c r="N225" s="239"/>
      <c r="O225" s="244">
        <v>57</v>
      </c>
      <c r="P225" s="239">
        <f t="shared" si="23"/>
        <v>5.5286129970902036E-2</v>
      </c>
      <c r="Q225" s="189" t="s">
        <v>1061</v>
      </c>
      <c r="R225" s="215">
        <v>1</v>
      </c>
      <c r="S225" s="215">
        <v>1</v>
      </c>
      <c r="T225" s="215">
        <v>0</v>
      </c>
    </row>
    <row r="226" spans="1:20" x14ac:dyDescent="0.2">
      <c r="A226" s="58" t="s">
        <v>1062</v>
      </c>
      <c r="B226" s="58" t="s">
        <v>1063</v>
      </c>
      <c r="C226" s="58" t="s">
        <v>1029</v>
      </c>
      <c r="D226" s="58" t="s">
        <v>1030</v>
      </c>
      <c r="E226" s="243">
        <v>1181</v>
      </c>
      <c r="F226" s="244">
        <f t="shared" si="21"/>
        <v>370</v>
      </c>
      <c r="G226" s="239"/>
      <c r="H226" s="245" t="str">
        <f t="shared" si="22"/>
        <v/>
      </c>
      <c r="I226" s="244">
        <v>220</v>
      </c>
      <c r="J226" s="239"/>
      <c r="K226" s="247">
        <v>150</v>
      </c>
      <c r="L226" s="239"/>
      <c r="M226" s="244">
        <v>152</v>
      </c>
      <c r="N226" s="239"/>
      <c r="O226" s="244">
        <v>659</v>
      </c>
      <c r="P226" s="239">
        <f t="shared" si="23"/>
        <v>0.55800169348010165</v>
      </c>
      <c r="Q226" s="189" t="s">
        <v>1064</v>
      </c>
      <c r="R226" s="215">
        <v>0</v>
      </c>
      <c r="S226" s="215">
        <v>1</v>
      </c>
      <c r="T226" s="215">
        <v>0</v>
      </c>
    </row>
    <row r="227" spans="1:20" x14ac:dyDescent="0.2">
      <c r="A227" s="58" t="s">
        <v>1065</v>
      </c>
      <c r="B227" s="58" t="s">
        <v>1066</v>
      </c>
      <c r="C227" s="58" t="s">
        <v>1029</v>
      </c>
      <c r="D227" s="58" t="s">
        <v>1030</v>
      </c>
      <c r="E227" s="243">
        <v>524</v>
      </c>
      <c r="F227" s="244">
        <f t="shared" si="21"/>
        <v>392</v>
      </c>
      <c r="G227" s="239"/>
      <c r="H227" s="245" t="str">
        <f t="shared" si="22"/>
        <v/>
      </c>
      <c r="I227" s="244">
        <v>254</v>
      </c>
      <c r="J227" s="239"/>
      <c r="K227" s="247">
        <v>138</v>
      </c>
      <c r="L227" s="239"/>
      <c r="M227" s="244">
        <v>132</v>
      </c>
      <c r="N227" s="239"/>
      <c r="O227" s="244">
        <v>0</v>
      </c>
      <c r="P227" s="239"/>
      <c r="Q227" s="189" t="s">
        <v>1067</v>
      </c>
      <c r="R227" s="215">
        <v>1</v>
      </c>
      <c r="S227" s="215">
        <v>0</v>
      </c>
      <c r="T227" s="215">
        <v>0</v>
      </c>
    </row>
    <row r="228" spans="1:20" x14ac:dyDescent="0.2">
      <c r="A228" s="58" t="s">
        <v>1068</v>
      </c>
      <c r="B228" s="58" t="s">
        <v>1069</v>
      </c>
      <c r="C228" s="58" t="s">
        <v>1029</v>
      </c>
      <c r="D228" s="58" t="s">
        <v>1030</v>
      </c>
      <c r="E228" s="243">
        <v>931</v>
      </c>
      <c r="F228" s="244">
        <f t="shared" si="21"/>
        <v>696</v>
      </c>
      <c r="G228" s="239"/>
      <c r="H228" s="245" t="str">
        <f t="shared" si="22"/>
        <v/>
      </c>
      <c r="I228" s="244">
        <v>444</v>
      </c>
      <c r="J228" s="239"/>
      <c r="K228" s="247">
        <v>252</v>
      </c>
      <c r="L228" s="239"/>
      <c r="M228" s="244">
        <v>171</v>
      </c>
      <c r="N228" s="239"/>
      <c r="O228" s="244">
        <v>64</v>
      </c>
      <c r="P228" s="239">
        <f t="shared" si="23"/>
        <v>6.8743286788399569E-2</v>
      </c>
      <c r="Q228" s="189" t="s">
        <v>1070</v>
      </c>
      <c r="R228" s="215">
        <v>0</v>
      </c>
      <c r="S228" s="215">
        <v>1</v>
      </c>
      <c r="T228" s="215">
        <v>0</v>
      </c>
    </row>
    <row r="229" spans="1:20" x14ac:dyDescent="0.2">
      <c r="A229" s="58" t="s">
        <v>1071</v>
      </c>
      <c r="B229" s="58" t="s">
        <v>1072</v>
      </c>
      <c r="C229" s="58" t="s">
        <v>1029</v>
      </c>
      <c r="D229" s="58" t="s">
        <v>1030</v>
      </c>
      <c r="E229" s="243">
        <v>852</v>
      </c>
      <c r="F229" s="244">
        <f t="shared" ref="F229:F246" si="28">I229+K229</f>
        <v>0</v>
      </c>
      <c r="G229" s="239"/>
      <c r="H229" s="245" t="str">
        <f t="shared" ref="H229:H246" si="29">IF(ISNUMBER(G229),TEXT(((2*F229)+(1.96^2)-(1.96*((1.96^2)+(4*F229*(100%-G229)))^0.5))/(2*(E229+(1.96^2))),"0.0%")&amp;" - "&amp;TEXT(((2*F229)+(1.96^2)+(1.96*((1.96^2)+(4*F229*(100%-G229)))^0.5))/(2*(E229+(1.96^2))),"0.0%"),"")</f>
        <v/>
      </c>
      <c r="I229" s="244">
        <v>0</v>
      </c>
      <c r="J229" s="239"/>
      <c r="K229" s="247">
        <v>0</v>
      </c>
      <c r="L229" s="239"/>
      <c r="M229" s="244">
        <v>0</v>
      </c>
      <c r="N229" s="239"/>
      <c r="O229" s="244">
        <v>852</v>
      </c>
      <c r="P229" s="239">
        <f t="shared" ref="P229:P245" si="30">O229/E229</f>
        <v>1</v>
      </c>
      <c r="Q229" s="189" t="s">
        <v>1073</v>
      </c>
      <c r="R229" s="215">
        <v>0</v>
      </c>
      <c r="S229" s="215">
        <v>1</v>
      </c>
      <c r="T229" s="215">
        <v>0</v>
      </c>
    </row>
    <row r="230" spans="1:20" x14ac:dyDescent="0.2">
      <c r="A230" s="58" t="s">
        <v>1074</v>
      </c>
      <c r="B230" s="58" t="s">
        <v>1075</v>
      </c>
      <c r="C230" s="58" t="s">
        <v>1029</v>
      </c>
      <c r="D230" s="58" t="s">
        <v>1030</v>
      </c>
      <c r="E230" s="243">
        <v>1156</v>
      </c>
      <c r="F230" s="244">
        <f t="shared" si="28"/>
        <v>432</v>
      </c>
      <c r="G230" s="239"/>
      <c r="H230" s="245" t="str">
        <f t="shared" si="29"/>
        <v/>
      </c>
      <c r="I230" s="244">
        <v>226</v>
      </c>
      <c r="J230" s="239"/>
      <c r="K230" s="247">
        <v>206</v>
      </c>
      <c r="L230" s="239"/>
      <c r="M230" s="244">
        <v>492</v>
      </c>
      <c r="N230" s="239"/>
      <c r="O230" s="244">
        <v>232</v>
      </c>
      <c r="P230" s="239">
        <f t="shared" si="30"/>
        <v>0.20069204152249134</v>
      </c>
      <c r="Q230" s="189" t="s">
        <v>1076</v>
      </c>
      <c r="R230" s="215">
        <v>1</v>
      </c>
      <c r="S230" s="215">
        <v>1</v>
      </c>
      <c r="T230" s="215">
        <v>0</v>
      </c>
    </row>
    <row r="231" spans="1:20" x14ac:dyDescent="0.2">
      <c r="A231" s="58" t="s">
        <v>1077</v>
      </c>
      <c r="B231" s="58" t="s">
        <v>1078</v>
      </c>
      <c r="C231" s="58" t="s">
        <v>1029</v>
      </c>
      <c r="D231" s="58" t="s">
        <v>1030</v>
      </c>
      <c r="E231" s="243">
        <v>1026</v>
      </c>
      <c r="F231" s="244">
        <f t="shared" si="28"/>
        <v>644</v>
      </c>
      <c r="G231" s="239">
        <f t="shared" ref="G231:G242" si="31">J231+L231</f>
        <v>0.62768031189083828</v>
      </c>
      <c r="H231" s="245" t="str">
        <f t="shared" si="29"/>
        <v>59.8% - 65.7%</v>
      </c>
      <c r="I231" s="244">
        <v>387</v>
      </c>
      <c r="J231" s="239">
        <f t="shared" ref="J231:J242" si="32">I231/E231</f>
        <v>0.37719298245614036</v>
      </c>
      <c r="K231" s="247">
        <v>257</v>
      </c>
      <c r="L231" s="239">
        <f t="shared" ref="L231:L242" si="33">K231/E231</f>
        <v>0.25048732943469787</v>
      </c>
      <c r="M231" s="244">
        <v>371</v>
      </c>
      <c r="N231" s="239">
        <f t="shared" ref="N231:N242" si="34">M231/E231</f>
        <v>0.36159844054580897</v>
      </c>
      <c r="O231" s="244">
        <v>11</v>
      </c>
      <c r="P231" s="239">
        <f t="shared" si="30"/>
        <v>1.0721247563352826E-2</v>
      </c>
      <c r="Q231" s="189" t="s">
        <v>1079</v>
      </c>
      <c r="R231" s="215">
        <v>0</v>
      </c>
      <c r="S231" s="215">
        <v>0</v>
      </c>
      <c r="T231" s="215">
        <v>0</v>
      </c>
    </row>
    <row r="232" spans="1:20" x14ac:dyDescent="0.2">
      <c r="A232" s="58" t="s">
        <v>1080</v>
      </c>
      <c r="B232" s="58" t="s">
        <v>1081</v>
      </c>
      <c r="C232" s="58" t="s">
        <v>1029</v>
      </c>
      <c r="D232" s="58" t="s">
        <v>1030</v>
      </c>
      <c r="E232" s="243">
        <v>842</v>
      </c>
      <c r="F232" s="244">
        <f t="shared" si="28"/>
        <v>336</v>
      </c>
      <c r="G232" s="239"/>
      <c r="H232" s="245" t="str">
        <f t="shared" si="29"/>
        <v/>
      </c>
      <c r="I232" s="244">
        <v>210</v>
      </c>
      <c r="J232" s="239"/>
      <c r="K232" s="247">
        <v>126</v>
      </c>
      <c r="L232" s="239"/>
      <c r="M232" s="244">
        <v>131</v>
      </c>
      <c r="N232" s="239"/>
      <c r="O232" s="244">
        <v>375</v>
      </c>
      <c r="P232" s="239">
        <f t="shared" si="30"/>
        <v>0.44536817102137766</v>
      </c>
      <c r="Q232" s="189" t="s">
        <v>1082</v>
      </c>
      <c r="R232" s="215">
        <v>1</v>
      </c>
      <c r="S232" s="215">
        <v>1</v>
      </c>
      <c r="T232" s="215">
        <v>0</v>
      </c>
    </row>
    <row r="233" spans="1:20" x14ac:dyDescent="0.2">
      <c r="A233" s="58" t="s">
        <v>1083</v>
      </c>
      <c r="B233" s="58" t="s">
        <v>1084</v>
      </c>
      <c r="C233" s="58" t="s">
        <v>1029</v>
      </c>
      <c r="D233" s="58" t="s">
        <v>1030</v>
      </c>
      <c r="E233" s="243">
        <v>688</v>
      </c>
      <c r="F233" s="244">
        <f t="shared" si="28"/>
        <v>509</v>
      </c>
      <c r="G233" s="239">
        <f t="shared" si="31"/>
        <v>0.73982558139534882</v>
      </c>
      <c r="H233" s="245" t="str">
        <f t="shared" si="29"/>
        <v>70.6% - 77.1%</v>
      </c>
      <c r="I233" s="244">
        <v>343</v>
      </c>
      <c r="J233" s="239">
        <f t="shared" si="32"/>
        <v>0.49854651162790697</v>
      </c>
      <c r="K233" s="247">
        <v>166</v>
      </c>
      <c r="L233" s="239">
        <f t="shared" si="33"/>
        <v>0.24127906976744187</v>
      </c>
      <c r="M233" s="244">
        <v>170</v>
      </c>
      <c r="N233" s="239">
        <f t="shared" si="34"/>
        <v>0.24709302325581395</v>
      </c>
      <c r="O233" s="244">
        <v>9</v>
      </c>
      <c r="P233" s="239">
        <f t="shared" si="30"/>
        <v>1.308139534883721E-2</v>
      </c>
      <c r="Q233" s="189" t="s">
        <v>1085</v>
      </c>
      <c r="R233" s="215">
        <v>0</v>
      </c>
      <c r="S233" s="215">
        <v>0</v>
      </c>
      <c r="T233" s="215">
        <v>0</v>
      </c>
    </row>
    <row r="234" spans="1:20" x14ac:dyDescent="0.2">
      <c r="A234" s="58" t="s">
        <v>1086</v>
      </c>
      <c r="B234" s="58" t="s">
        <v>1087</v>
      </c>
      <c r="C234" s="58" t="s">
        <v>1029</v>
      </c>
      <c r="D234" s="58" t="s">
        <v>1030</v>
      </c>
      <c r="E234" s="243">
        <v>554</v>
      </c>
      <c r="F234" s="244">
        <f t="shared" si="28"/>
        <v>393</v>
      </c>
      <c r="G234" s="239">
        <f t="shared" si="31"/>
        <v>0.70938628158844763</v>
      </c>
      <c r="H234" s="245" t="str">
        <f t="shared" si="29"/>
        <v>67.0% - 74.6%</v>
      </c>
      <c r="I234" s="244">
        <v>275</v>
      </c>
      <c r="J234" s="239">
        <f t="shared" si="32"/>
        <v>0.49638989169675091</v>
      </c>
      <c r="K234" s="247">
        <v>118</v>
      </c>
      <c r="L234" s="239">
        <f t="shared" si="33"/>
        <v>0.21299638989169675</v>
      </c>
      <c r="M234" s="244">
        <v>137</v>
      </c>
      <c r="N234" s="239">
        <f t="shared" si="34"/>
        <v>0.24729241877256317</v>
      </c>
      <c r="O234" s="244">
        <v>24</v>
      </c>
      <c r="P234" s="239">
        <f t="shared" si="30"/>
        <v>4.3321299638989168E-2</v>
      </c>
      <c r="Q234" s="189" t="s">
        <v>1088</v>
      </c>
      <c r="R234" s="215">
        <v>0</v>
      </c>
      <c r="S234" s="215">
        <v>0</v>
      </c>
      <c r="T234" s="215">
        <v>0</v>
      </c>
    </row>
    <row r="235" spans="1:20" x14ac:dyDescent="0.2">
      <c r="A235" s="58" t="s">
        <v>1089</v>
      </c>
      <c r="B235" s="58" t="s">
        <v>1090</v>
      </c>
      <c r="C235" s="58" t="s">
        <v>1029</v>
      </c>
      <c r="D235" s="58" t="s">
        <v>1030</v>
      </c>
      <c r="E235" s="243">
        <v>1218</v>
      </c>
      <c r="F235" s="244">
        <f t="shared" si="28"/>
        <v>912</v>
      </c>
      <c r="G235" s="239"/>
      <c r="H235" s="245" t="str">
        <f t="shared" si="29"/>
        <v/>
      </c>
      <c r="I235" s="244">
        <v>596</v>
      </c>
      <c r="J235" s="239"/>
      <c r="K235" s="247">
        <v>316</v>
      </c>
      <c r="L235" s="239"/>
      <c r="M235" s="244">
        <v>190</v>
      </c>
      <c r="N235" s="239"/>
      <c r="O235" s="244">
        <v>116</v>
      </c>
      <c r="P235" s="239">
        <f t="shared" si="30"/>
        <v>9.5238095238095233E-2</v>
      </c>
      <c r="Q235" s="189" t="s">
        <v>1091</v>
      </c>
      <c r="R235" s="215">
        <v>0</v>
      </c>
      <c r="S235" s="215">
        <v>1</v>
      </c>
      <c r="T235" s="215">
        <v>0</v>
      </c>
    </row>
    <row r="236" spans="1:20" x14ac:dyDescent="0.2">
      <c r="A236" s="58" t="s">
        <v>1092</v>
      </c>
      <c r="B236" s="58" t="s">
        <v>1093</v>
      </c>
      <c r="C236" s="58" t="s">
        <v>1029</v>
      </c>
      <c r="D236" s="58" t="s">
        <v>1030</v>
      </c>
      <c r="E236" s="243">
        <v>1148</v>
      </c>
      <c r="F236" s="244">
        <f t="shared" si="28"/>
        <v>838</v>
      </c>
      <c r="G236" s="239">
        <f t="shared" si="31"/>
        <v>0.72996515679442509</v>
      </c>
      <c r="H236" s="245" t="str">
        <f t="shared" si="29"/>
        <v>70.4% - 75.5%</v>
      </c>
      <c r="I236" s="244">
        <v>505</v>
      </c>
      <c r="J236" s="239">
        <f t="shared" si="32"/>
        <v>0.43989547038327526</v>
      </c>
      <c r="K236" s="247">
        <v>333</v>
      </c>
      <c r="L236" s="239">
        <f t="shared" si="33"/>
        <v>0.29006968641114983</v>
      </c>
      <c r="M236" s="244">
        <v>263</v>
      </c>
      <c r="N236" s="239">
        <f t="shared" si="34"/>
        <v>0.22909407665505227</v>
      </c>
      <c r="O236" s="244">
        <v>47</v>
      </c>
      <c r="P236" s="239">
        <f t="shared" si="30"/>
        <v>4.0940766550522645E-2</v>
      </c>
      <c r="Q236" s="189" t="s">
        <v>1094</v>
      </c>
      <c r="R236" s="215">
        <v>0</v>
      </c>
      <c r="S236" s="215">
        <v>0</v>
      </c>
      <c r="T236" s="215">
        <v>0</v>
      </c>
    </row>
    <row r="237" spans="1:20" x14ac:dyDescent="0.2">
      <c r="A237" s="58" t="s">
        <v>1095</v>
      </c>
      <c r="B237" s="58" t="s">
        <v>1096</v>
      </c>
      <c r="C237" s="58" t="s">
        <v>1029</v>
      </c>
      <c r="D237" s="58" t="s">
        <v>1030</v>
      </c>
      <c r="E237" s="243">
        <v>789</v>
      </c>
      <c r="F237" s="244">
        <f t="shared" si="28"/>
        <v>532</v>
      </c>
      <c r="G237" s="239">
        <f t="shared" si="31"/>
        <v>0.67427122940430917</v>
      </c>
      <c r="H237" s="245" t="str">
        <f t="shared" si="29"/>
        <v>64.1% - 70.6%</v>
      </c>
      <c r="I237" s="244">
        <v>364</v>
      </c>
      <c r="J237" s="239">
        <f t="shared" si="32"/>
        <v>0.46134347275031684</v>
      </c>
      <c r="K237" s="247">
        <v>168</v>
      </c>
      <c r="L237" s="239">
        <f t="shared" si="33"/>
        <v>0.21292775665399238</v>
      </c>
      <c r="M237" s="244">
        <v>218</v>
      </c>
      <c r="N237" s="239">
        <f t="shared" si="34"/>
        <v>0.27629911280101394</v>
      </c>
      <c r="O237" s="244">
        <v>39</v>
      </c>
      <c r="P237" s="239">
        <f t="shared" si="30"/>
        <v>4.9429657794676805E-2</v>
      </c>
      <c r="Q237" s="189" t="s">
        <v>1097</v>
      </c>
      <c r="R237" s="215">
        <v>0</v>
      </c>
      <c r="S237" s="215">
        <v>0</v>
      </c>
      <c r="T237" s="215">
        <v>0</v>
      </c>
    </row>
    <row r="238" spans="1:20" x14ac:dyDescent="0.2">
      <c r="A238" s="58" t="s">
        <v>1098</v>
      </c>
      <c r="B238" s="58" t="s">
        <v>1099</v>
      </c>
      <c r="C238" s="58" t="s">
        <v>1029</v>
      </c>
      <c r="D238" s="58" t="s">
        <v>1030</v>
      </c>
      <c r="E238" s="243">
        <v>1098</v>
      </c>
      <c r="F238" s="244">
        <f t="shared" si="28"/>
        <v>383</v>
      </c>
      <c r="G238" s="239"/>
      <c r="H238" s="245" t="str">
        <f t="shared" si="29"/>
        <v/>
      </c>
      <c r="I238" s="244">
        <v>149</v>
      </c>
      <c r="J238" s="239"/>
      <c r="K238" s="247">
        <v>234</v>
      </c>
      <c r="L238" s="239"/>
      <c r="M238" s="244">
        <v>162</v>
      </c>
      <c r="N238" s="239"/>
      <c r="O238" s="244">
        <v>553</v>
      </c>
      <c r="P238" s="239">
        <f t="shared" si="30"/>
        <v>0.50364298724954459</v>
      </c>
      <c r="Q238" s="189" t="s">
        <v>1100</v>
      </c>
      <c r="R238" s="215">
        <v>1</v>
      </c>
      <c r="S238" s="215">
        <v>1</v>
      </c>
      <c r="T238" s="215">
        <v>0</v>
      </c>
    </row>
    <row r="239" spans="1:20" x14ac:dyDescent="0.2">
      <c r="A239" s="58" t="s">
        <v>1101</v>
      </c>
      <c r="B239" s="58" t="s">
        <v>1102</v>
      </c>
      <c r="C239" s="58" t="s">
        <v>1029</v>
      </c>
      <c r="D239" s="58" t="s">
        <v>1030</v>
      </c>
      <c r="E239" s="243">
        <v>1199</v>
      </c>
      <c r="F239" s="244">
        <f t="shared" si="28"/>
        <v>767</v>
      </c>
      <c r="G239" s="239"/>
      <c r="H239" s="245" t="str">
        <f t="shared" si="29"/>
        <v/>
      </c>
      <c r="I239" s="244">
        <v>391</v>
      </c>
      <c r="J239" s="239"/>
      <c r="K239" s="247">
        <v>376</v>
      </c>
      <c r="L239" s="239"/>
      <c r="M239" s="244">
        <v>307</v>
      </c>
      <c r="N239" s="239"/>
      <c r="O239" s="244">
        <v>125</v>
      </c>
      <c r="P239" s="239">
        <f t="shared" si="30"/>
        <v>0.1042535446205171</v>
      </c>
      <c r="Q239" s="189" t="s">
        <v>1103</v>
      </c>
      <c r="R239" s="215">
        <v>0</v>
      </c>
      <c r="S239" s="215">
        <v>1</v>
      </c>
      <c r="T239" s="215">
        <v>0</v>
      </c>
    </row>
    <row r="240" spans="1:20" x14ac:dyDescent="0.2">
      <c r="A240" s="58" t="s">
        <v>1104</v>
      </c>
      <c r="B240" s="58" t="s">
        <v>1105</v>
      </c>
      <c r="C240" s="58" t="s">
        <v>1029</v>
      </c>
      <c r="D240" s="58" t="s">
        <v>1030</v>
      </c>
      <c r="E240" s="243">
        <v>629</v>
      </c>
      <c r="F240" s="244">
        <f t="shared" si="28"/>
        <v>101</v>
      </c>
      <c r="G240" s="239"/>
      <c r="H240" s="245" t="str">
        <f t="shared" si="29"/>
        <v/>
      </c>
      <c r="I240" s="244">
        <v>70</v>
      </c>
      <c r="J240" s="239"/>
      <c r="K240" s="247">
        <v>31</v>
      </c>
      <c r="L240" s="239"/>
      <c r="M240" s="244">
        <v>27</v>
      </c>
      <c r="N240" s="239"/>
      <c r="O240" s="244">
        <v>501</v>
      </c>
      <c r="P240" s="239">
        <f t="shared" si="30"/>
        <v>0.79650238473767887</v>
      </c>
      <c r="Q240" s="189" t="s">
        <v>1106</v>
      </c>
      <c r="R240" s="215">
        <v>0</v>
      </c>
      <c r="S240" s="215">
        <v>1</v>
      </c>
      <c r="T240" s="215">
        <v>0</v>
      </c>
    </row>
    <row r="241" spans="1:20" x14ac:dyDescent="0.2">
      <c r="A241" s="58" t="s">
        <v>1107</v>
      </c>
      <c r="B241" s="58" t="s">
        <v>1108</v>
      </c>
      <c r="C241" s="58" t="s">
        <v>1029</v>
      </c>
      <c r="D241" s="58" t="s">
        <v>1030</v>
      </c>
      <c r="E241" s="243">
        <v>1221</v>
      </c>
      <c r="F241" s="244">
        <f t="shared" si="28"/>
        <v>956</v>
      </c>
      <c r="G241" s="239"/>
      <c r="H241" s="245" t="str">
        <f t="shared" si="29"/>
        <v/>
      </c>
      <c r="I241" s="244">
        <v>567</v>
      </c>
      <c r="J241" s="239"/>
      <c r="K241" s="247">
        <v>389</v>
      </c>
      <c r="L241" s="239"/>
      <c r="M241" s="244">
        <v>173</v>
      </c>
      <c r="N241" s="239"/>
      <c r="O241" s="244">
        <v>92</v>
      </c>
      <c r="P241" s="239">
        <f t="shared" si="30"/>
        <v>7.5348075348075347E-2</v>
      </c>
      <c r="Q241" s="189" t="s">
        <v>1109</v>
      </c>
      <c r="R241" s="215">
        <v>0</v>
      </c>
      <c r="S241" s="215">
        <v>1</v>
      </c>
      <c r="T241" s="215">
        <v>0</v>
      </c>
    </row>
    <row r="242" spans="1:20" x14ac:dyDescent="0.2">
      <c r="A242" s="58" t="s">
        <v>1110</v>
      </c>
      <c r="B242" s="58" t="s">
        <v>1111</v>
      </c>
      <c r="C242" s="58" t="s">
        <v>1029</v>
      </c>
      <c r="D242" s="58" t="s">
        <v>1030</v>
      </c>
      <c r="E242" s="243">
        <v>656</v>
      </c>
      <c r="F242" s="244">
        <f t="shared" si="28"/>
        <v>385</v>
      </c>
      <c r="G242" s="239">
        <f t="shared" si="31"/>
        <v>0.58689024390243905</v>
      </c>
      <c r="H242" s="245" t="str">
        <f t="shared" si="29"/>
        <v>54.9% - 62.4%</v>
      </c>
      <c r="I242" s="244">
        <v>242</v>
      </c>
      <c r="J242" s="239">
        <f t="shared" si="32"/>
        <v>0.36890243902439024</v>
      </c>
      <c r="K242" s="247">
        <v>143</v>
      </c>
      <c r="L242" s="239">
        <f t="shared" si="33"/>
        <v>0.21798780487804878</v>
      </c>
      <c r="M242" s="244">
        <v>253</v>
      </c>
      <c r="N242" s="239">
        <f t="shared" si="34"/>
        <v>0.38567073170731708</v>
      </c>
      <c r="O242" s="244">
        <v>18</v>
      </c>
      <c r="P242" s="239">
        <f t="shared" si="30"/>
        <v>2.7439024390243903E-2</v>
      </c>
      <c r="Q242" s="189" t="s">
        <v>1112</v>
      </c>
      <c r="R242" s="215">
        <v>0</v>
      </c>
      <c r="S242" s="215">
        <v>0</v>
      </c>
      <c r="T242" s="215">
        <v>0</v>
      </c>
    </row>
    <row r="243" spans="1:20" x14ac:dyDescent="0.2">
      <c r="A243" s="58" t="s">
        <v>1113</v>
      </c>
      <c r="B243" s="58" t="s">
        <v>1114</v>
      </c>
      <c r="C243" s="58" t="s">
        <v>1029</v>
      </c>
      <c r="D243" s="58" t="s">
        <v>1030</v>
      </c>
      <c r="E243" s="243">
        <v>1</v>
      </c>
      <c r="F243" s="244">
        <f t="shared" si="28"/>
        <v>0</v>
      </c>
      <c r="G243" s="239"/>
      <c r="H243" s="245" t="str">
        <f t="shared" si="29"/>
        <v/>
      </c>
      <c r="I243" s="244">
        <v>0</v>
      </c>
      <c r="J243" s="239"/>
      <c r="K243" s="247">
        <v>0</v>
      </c>
      <c r="L243" s="239"/>
      <c r="M243" s="244">
        <v>1</v>
      </c>
      <c r="N243" s="239"/>
      <c r="O243" s="244">
        <v>0</v>
      </c>
      <c r="P243" s="239"/>
      <c r="Q243" s="189" t="s">
        <v>1115</v>
      </c>
      <c r="R243" s="215">
        <v>1</v>
      </c>
      <c r="S243" s="215">
        <v>0</v>
      </c>
      <c r="T243" s="215">
        <v>0</v>
      </c>
    </row>
    <row r="244" spans="1:20" x14ac:dyDescent="0.2">
      <c r="A244" s="58" t="s">
        <v>1116</v>
      </c>
      <c r="B244" s="58" t="s">
        <v>1117</v>
      </c>
      <c r="C244" s="58" t="s">
        <v>1029</v>
      </c>
      <c r="D244" s="205" t="s">
        <v>1030</v>
      </c>
      <c r="E244" s="243">
        <v>1257</v>
      </c>
      <c r="F244" s="244">
        <f t="shared" si="28"/>
        <v>667</v>
      </c>
      <c r="G244" s="239"/>
      <c r="H244" s="245" t="str">
        <f t="shared" si="29"/>
        <v/>
      </c>
      <c r="I244" s="244">
        <v>361</v>
      </c>
      <c r="J244" s="239"/>
      <c r="K244" s="247">
        <v>306</v>
      </c>
      <c r="L244" s="239"/>
      <c r="M244" s="244">
        <v>247</v>
      </c>
      <c r="N244" s="239"/>
      <c r="O244" s="244">
        <v>343</v>
      </c>
      <c r="P244" s="239">
        <f t="shared" si="30"/>
        <v>0.27287191726332538</v>
      </c>
      <c r="Q244" s="189" t="s">
        <v>1118</v>
      </c>
      <c r="R244" s="215">
        <v>0</v>
      </c>
      <c r="S244" s="215">
        <v>1</v>
      </c>
      <c r="T244" s="215">
        <v>0</v>
      </c>
    </row>
    <row r="245" spans="1:20" x14ac:dyDescent="0.2">
      <c r="A245" s="58" t="s">
        <v>1119</v>
      </c>
      <c r="B245" s="58" t="s">
        <v>1120</v>
      </c>
      <c r="C245" s="58" t="s">
        <v>1029</v>
      </c>
      <c r="D245" s="205" t="s">
        <v>1030</v>
      </c>
      <c r="E245" s="243">
        <v>1275</v>
      </c>
      <c r="F245" s="244">
        <f t="shared" si="28"/>
        <v>798</v>
      </c>
      <c r="G245" s="239"/>
      <c r="H245" s="245" t="str">
        <f t="shared" si="29"/>
        <v/>
      </c>
      <c r="I245" s="244">
        <v>533</v>
      </c>
      <c r="J245" s="239"/>
      <c r="K245" s="247">
        <v>265</v>
      </c>
      <c r="L245" s="239"/>
      <c r="M245" s="244">
        <v>205</v>
      </c>
      <c r="N245" s="239"/>
      <c r="O245" s="244">
        <v>272</v>
      </c>
      <c r="P245" s="239">
        <f t="shared" si="30"/>
        <v>0.21333333333333335</v>
      </c>
      <c r="Q245" s="189" t="s">
        <v>1121</v>
      </c>
      <c r="R245" s="215">
        <v>0</v>
      </c>
      <c r="S245" s="215">
        <v>1</v>
      </c>
      <c r="T245" s="215">
        <v>0</v>
      </c>
    </row>
    <row r="246" spans="1:20" x14ac:dyDescent="0.2">
      <c r="A246" s="58" t="s">
        <v>1122</v>
      </c>
      <c r="B246" s="58" t="s">
        <v>1123</v>
      </c>
      <c r="C246" s="58" t="s">
        <v>1029</v>
      </c>
      <c r="D246" s="205" t="s">
        <v>1030</v>
      </c>
      <c r="E246" s="243">
        <v>535</v>
      </c>
      <c r="F246" s="244">
        <f t="shared" si="28"/>
        <v>426</v>
      </c>
      <c r="G246" s="239"/>
      <c r="H246" s="245" t="str">
        <f t="shared" si="29"/>
        <v/>
      </c>
      <c r="I246" s="244">
        <v>275</v>
      </c>
      <c r="J246" s="239"/>
      <c r="K246" s="247">
        <v>151</v>
      </c>
      <c r="L246" s="239"/>
      <c r="M246" s="244">
        <v>109</v>
      </c>
      <c r="N246" s="239"/>
      <c r="O246" s="244">
        <v>0</v>
      </c>
      <c r="P246" s="239"/>
      <c r="Q246" s="189" t="s">
        <v>1124</v>
      </c>
      <c r="R246" s="215">
        <v>1</v>
      </c>
      <c r="S246" s="215">
        <v>0</v>
      </c>
      <c r="T246" s="215">
        <v>0</v>
      </c>
    </row>
    <row r="247" spans="1:20" x14ac:dyDescent="0.2">
      <c r="A247" s="58"/>
      <c r="B247" s="58"/>
      <c r="C247" s="58"/>
      <c r="D247" s="205"/>
      <c r="E247" s="244"/>
      <c r="F247" s="244"/>
      <c r="G247" s="239"/>
      <c r="H247" s="245"/>
      <c r="I247" s="244"/>
      <c r="J247" s="239"/>
      <c r="K247" s="247"/>
      <c r="L247" s="239"/>
      <c r="M247" s="244"/>
      <c r="N247" s="239"/>
      <c r="O247" s="244"/>
      <c r="P247" s="239"/>
      <c r="Q247" s="189"/>
      <c r="R247" s="215"/>
      <c r="S247" s="215"/>
      <c r="T247" s="215"/>
    </row>
    <row r="248" spans="1:20" x14ac:dyDescent="0.2">
      <c r="A248" s="58" t="s">
        <v>1396</v>
      </c>
      <c r="B248" s="58" t="s">
        <v>1397</v>
      </c>
      <c r="C248" s="58" t="s">
        <v>1396</v>
      </c>
      <c r="D248" s="205" t="s">
        <v>1398</v>
      </c>
      <c r="E248" s="244">
        <v>159</v>
      </c>
      <c r="F248" s="244">
        <f>I248+K248</f>
        <v>77</v>
      </c>
      <c r="G248" s="239"/>
      <c r="H248" s="245" t="str">
        <f>IF(ISNUMBER(G248),TEXT(((2*F248)+(1.96^2)-(1.96*((1.96^2)+(4*F248*(100%-G248)))^0.5))/(2*(E248+(1.96^2))),"0.0%")&amp;" - "&amp;TEXT(((2*F248)+(1.96^2)+(1.96*((1.96^2)+(4*F248*(100%-G248)))^0.5))/(2*(E248+(1.96^2))),"0.0%"),"")</f>
        <v/>
      </c>
      <c r="I248" s="244">
        <v>55</v>
      </c>
      <c r="J248" s="248"/>
      <c r="K248" s="247">
        <v>22</v>
      </c>
      <c r="L248" s="239"/>
      <c r="M248" s="244">
        <v>64</v>
      </c>
      <c r="N248" s="239"/>
      <c r="O248" s="244">
        <v>18</v>
      </c>
      <c r="P248" s="239">
        <f>O248/E248</f>
        <v>0.11320754716981132</v>
      </c>
      <c r="Q248" s="189"/>
      <c r="R248" s="215"/>
      <c r="S248" s="215"/>
      <c r="T248" s="215"/>
    </row>
    <row r="249" spans="1:20" x14ac:dyDescent="0.2">
      <c r="A249" s="58" t="s">
        <v>1399</v>
      </c>
      <c r="B249" s="58" t="s">
        <v>1400</v>
      </c>
      <c r="C249" s="58" t="s">
        <v>464</v>
      </c>
      <c r="D249" s="205" t="s">
        <v>1401</v>
      </c>
      <c r="E249" s="244">
        <v>0</v>
      </c>
      <c r="F249" s="244">
        <f t="shared" ref="F249:F262" si="35">I249+K249</f>
        <v>0</v>
      </c>
      <c r="G249" s="239"/>
      <c r="H249" s="245" t="str">
        <f t="shared" ref="H249:H262" si="36">IF(ISNUMBER(G249),TEXT(((2*F249)+(1.96^2)-(1.96*((1.96^2)+(4*F249*(100%-G249)))^0.5))/(2*(E249+(1.96^2))),"0.0%")&amp;" - "&amp;TEXT(((2*F249)+(1.96^2)+(1.96*((1.96^2)+(4*F249*(100%-G249)))^0.5))/(2*(E249+(1.96^2))),"0.0%"),"")</f>
        <v/>
      </c>
      <c r="I249" s="244">
        <v>0</v>
      </c>
      <c r="J249" s="248"/>
      <c r="K249" s="247">
        <v>0</v>
      </c>
      <c r="L249" s="239"/>
      <c r="M249" s="244">
        <v>0</v>
      </c>
      <c r="N249" s="239"/>
      <c r="O249" s="244">
        <v>0</v>
      </c>
      <c r="P249" s="239"/>
      <c r="Q249" s="189"/>
      <c r="R249" s="215"/>
      <c r="S249" s="215"/>
      <c r="T249" s="215"/>
    </row>
    <row r="250" spans="1:20" x14ac:dyDescent="0.2">
      <c r="A250" s="58" t="s">
        <v>1402</v>
      </c>
      <c r="B250" s="58" t="s">
        <v>1403</v>
      </c>
      <c r="C250" s="58" t="s">
        <v>519</v>
      </c>
      <c r="D250" s="205" t="s">
        <v>322</v>
      </c>
      <c r="E250" s="244">
        <v>0</v>
      </c>
      <c r="F250" s="244">
        <f t="shared" si="35"/>
        <v>0</v>
      </c>
      <c r="G250" s="239"/>
      <c r="H250" s="245" t="str">
        <f t="shared" si="36"/>
        <v/>
      </c>
      <c r="I250" s="244">
        <v>0</v>
      </c>
      <c r="J250" s="248"/>
      <c r="K250" s="247">
        <v>0</v>
      </c>
      <c r="L250" s="239"/>
      <c r="M250" s="244">
        <v>0</v>
      </c>
      <c r="N250" s="239"/>
      <c r="O250" s="244">
        <v>0</v>
      </c>
      <c r="P250" s="239"/>
      <c r="Q250" s="189"/>
      <c r="R250" s="215"/>
      <c r="S250" s="215"/>
      <c r="T250" s="215"/>
    </row>
    <row r="251" spans="1:20" x14ac:dyDescent="0.2">
      <c r="A251" s="58" t="s">
        <v>1404</v>
      </c>
      <c r="B251" s="58" t="s">
        <v>1405</v>
      </c>
      <c r="C251" s="58" t="s">
        <v>565</v>
      </c>
      <c r="D251" s="205" t="s">
        <v>1406</v>
      </c>
      <c r="E251" s="244">
        <v>0</v>
      </c>
      <c r="F251" s="244">
        <f t="shared" si="35"/>
        <v>0</v>
      </c>
      <c r="G251" s="239"/>
      <c r="H251" s="245" t="str">
        <f t="shared" si="36"/>
        <v/>
      </c>
      <c r="I251" s="244">
        <v>0</v>
      </c>
      <c r="J251" s="248"/>
      <c r="K251" s="247">
        <v>0</v>
      </c>
      <c r="L251" s="239"/>
      <c r="M251" s="244">
        <v>0</v>
      </c>
      <c r="N251" s="239"/>
      <c r="O251" s="244">
        <v>0</v>
      </c>
      <c r="P251" s="239"/>
      <c r="Q251" s="189"/>
      <c r="R251" s="215"/>
      <c r="S251" s="215"/>
      <c r="T251" s="215"/>
    </row>
    <row r="252" spans="1:20" x14ac:dyDescent="0.2">
      <c r="A252" s="58" t="s">
        <v>1407</v>
      </c>
      <c r="B252" s="58" t="s">
        <v>1408</v>
      </c>
      <c r="C252" s="58" t="s">
        <v>634</v>
      </c>
      <c r="D252" s="205" t="s">
        <v>1409</v>
      </c>
      <c r="E252" s="244">
        <v>0</v>
      </c>
      <c r="F252" s="244">
        <f t="shared" si="35"/>
        <v>0</v>
      </c>
      <c r="G252" s="239"/>
      <c r="H252" s="245" t="str">
        <f t="shared" si="36"/>
        <v/>
      </c>
      <c r="I252" s="244">
        <v>0</v>
      </c>
      <c r="J252" s="248"/>
      <c r="K252" s="247">
        <v>0</v>
      </c>
      <c r="L252" s="239"/>
      <c r="M252" s="244">
        <v>0</v>
      </c>
      <c r="N252" s="239"/>
      <c r="O252" s="244">
        <v>0</v>
      </c>
      <c r="P252" s="239"/>
      <c r="Q252" s="189"/>
      <c r="R252" s="215"/>
      <c r="S252" s="215"/>
      <c r="T252" s="215"/>
    </row>
    <row r="253" spans="1:20" x14ac:dyDescent="0.2">
      <c r="A253" s="58" t="s">
        <v>1410</v>
      </c>
      <c r="B253" s="58" t="s">
        <v>1411</v>
      </c>
      <c r="C253" s="58" t="s">
        <v>712</v>
      </c>
      <c r="D253" s="205" t="s">
        <v>1412</v>
      </c>
      <c r="E253" s="244">
        <v>0</v>
      </c>
      <c r="F253" s="244">
        <f t="shared" si="35"/>
        <v>0</v>
      </c>
      <c r="G253" s="239"/>
      <c r="H253" s="245" t="str">
        <f t="shared" si="36"/>
        <v/>
      </c>
      <c r="I253" s="244">
        <v>0</v>
      </c>
      <c r="J253" s="248"/>
      <c r="K253" s="247">
        <v>0</v>
      </c>
      <c r="L253" s="239"/>
      <c r="M253" s="244">
        <v>0</v>
      </c>
      <c r="N253" s="239"/>
      <c r="O253" s="244">
        <v>0</v>
      </c>
      <c r="P253" s="239"/>
      <c r="Q253" s="189"/>
      <c r="R253" s="215"/>
      <c r="S253" s="215"/>
      <c r="T253" s="215"/>
    </row>
    <row r="254" spans="1:20" x14ac:dyDescent="0.2">
      <c r="A254" s="58" t="s">
        <v>1413</v>
      </c>
      <c r="B254" s="58" t="s">
        <v>1414</v>
      </c>
      <c r="C254" s="58" t="s">
        <v>744</v>
      </c>
      <c r="D254" s="205" t="s">
        <v>1415</v>
      </c>
      <c r="E254" s="244">
        <v>0</v>
      </c>
      <c r="F254" s="244">
        <f t="shared" si="35"/>
        <v>0</v>
      </c>
      <c r="G254" s="239"/>
      <c r="H254" s="245" t="str">
        <f t="shared" si="36"/>
        <v/>
      </c>
      <c r="I254" s="244">
        <v>0</v>
      </c>
      <c r="J254" s="248"/>
      <c r="K254" s="247">
        <v>0</v>
      </c>
      <c r="L254" s="239"/>
      <c r="M254" s="244">
        <v>0</v>
      </c>
      <c r="N254" s="239"/>
      <c r="O254" s="244">
        <v>0</v>
      </c>
      <c r="P254" s="239"/>
      <c r="Q254" s="189"/>
      <c r="R254" s="215"/>
      <c r="S254" s="215"/>
      <c r="T254" s="215"/>
    </row>
    <row r="255" spans="1:20" x14ac:dyDescent="0.2">
      <c r="A255" s="58" t="s">
        <v>1416</v>
      </c>
      <c r="B255" s="58" t="s">
        <v>1417</v>
      </c>
      <c r="C255" s="58" t="s">
        <v>839</v>
      </c>
      <c r="D255" s="205" t="s">
        <v>1418</v>
      </c>
      <c r="E255" s="244">
        <v>0</v>
      </c>
      <c r="F255" s="244">
        <f t="shared" si="35"/>
        <v>0</v>
      </c>
      <c r="G255" s="239"/>
      <c r="H255" s="245" t="str">
        <f t="shared" si="36"/>
        <v/>
      </c>
      <c r="I255" s="244">
        <v>0</v>
      </c>
      <c r="J255" s="248"/>
      <c r="K255" s="247">
        <v>0</v>
      </c>
      <c r="L255" s="239"/>
      <c r="M255" s="244">
        <v>0</v>
      </c>
      <c r="N255" s="239"/>
      <c r="O255" s="244">
        <v>0</v>
      </c>
      <c r="P255" s="239"/>
      <c r="Q255" s="189"/>
      <c r="R255" s="215"/>
      <c r="S255" s="215"/>
      <c r="T255" s="215"/>
    </row>
    <row r="256" spans="1:20" x14ac:dyDescent="0.2">
      <c r="A256" s="58" t="s">
        <v>1419</v>
      </c>
      <c r="B256" s="58" t="s">
        <v>1420</v>
      </c>
      <c r="C256" s="58" t="s">
        <v>1029</v>
      </c>
      <c r="D256" s="205" t="s">
        <v>1421</v>
      </c>
      <c r="E256" s="244">
        <v>0</v>
      </c>
      <c r="F256" s="244">
        <f t="shared" si="35"/>
        <v>0</v>
      </c>
      <c r="G256" s="239"/>
      <c r="H256" s="245" t="str">
        <f t="shared" si="36"/>
        <v/>
      </c>
      <c r="I256" s="244">
        <v>0</v>
      </c>
      <c r="J256" s="248"/>
      <c r="K256" s="247">
        <v>0</v>
      </c>
      <c r="L256" s="239"/>
      <c r="M256" s="244">
        <v>0</v>
      </c>
      <c r="N256" s="239"/>
      <c r="O256" s="244">
        <v>0</v>
      </c>
      <c r="P256" s="239"/>
      <c r="Q256" s="189"/>
      <c r="R256" s="215"/>
      <c r="S256" s="215"/>
      <c r="T256" s="215"/>
    </row>
    <row r="257" spans="1:36" x14ac:dyDescent="0.2">
      <c r="A257" s="58" t="s">
        <v>1422</v>
      </c>
      <c r="B257" s="58" t="s">
        <v>1423</v>
      </c>
      <c r="C257" s="58" t="s">
        <v>1029</v>
      </c>
      <c r="D257" s="205" t="s">
        <v>1421</v>
      </c>
      <c r="E257" s="244">
        <v>0</v>
      </c>
      <c r="F257" s="244">
        <f t="shared" si="35"/>
        <v>0</v>
      </c>
      <c r="G257" s="239"/>
      <c r="H257" s="245" t="str">
        <f t="shared" si="36"/>
        <v/>
      </c>
      <c r="I257" s="244">
        <v>0</v>
      </c>
      <c r="J257" s="248"/>
      <c r="K257" s="247">
        <v>0</v>
      </c>
      <c r="L257" s="239"/>
      <c r="M257" s="244">
        <v>0</v>
      </c>
      <c r="N257" s="239"/>
      <c r="O257" s="244">
        <v>0</v>
      </c>
      <c r="P257" s="239"/>
      <c r="Q257" s="189"/>
      <c r="R257" s="215"/>
      <c r="S257" s="215"/>
      <c r="T257" s="215"/>
    </row>
    <row r="258" spans="1:36" x14ac:dyDescent="0.2">
      <c r="A258" s="58" t="s">
        <v>1424</v>
      </c>
      <c r="B258" s="58" t="s">
        <v>1425</v>
      </c>
      <c r="C258" s="58" t="s">
        <v>879</v>
      </c>
      <c r="D258" s="205" t="s">
        <v>1426</v>
      </c>
      <c r="E258" s="244">
        <v>0</v>
      </c>
      <c r="F258" s="244">
        <f t="shared" si="35"/>
        <v>0</v>
      </c>
      <c r="G258" s="239"/>
      <c r="H258" s="245" t="str">
        <f t="shared" si="36"/>
        <v/>
      </c>
      <c r="I258" s="244">
        <v>0</v>
      </c>
      <c r="J258" s="248"/>
      <c r="K258" s="247">
        <v>0</v>
      </c>
      <c r="L258" s="239"/>
      <c r="M258" s="244">
        <v>0</v>
      </c>
      <c r="N258" s="239"/>
      <c r="O258" s="244">
        <v>0</v>
      </c>
      <c r="P258" s="239"/>
      <c r="Q258" s="189"/>
      <c r="R258" s="215"/>
      <c r="S258" s="215"/>
      <c r="T258" s="215"/>
    </row>
    <row r="259" spans="1:36" x14ac:dyDescent="0.2">
      <c r="A259" s="58" t="s">
        <v>1427</v>
      </c>
      <c r="B259" s="58" t="s">
        <v>1428</v>
      </c>
      <c r="C259" s="58" t="s">
        <v>904</v>
      </c>
      <c r="D259" s="205" t="s">
        <v>1429</v>
      </c>
      <c r="E259" s="244">
        <v>0</v>
      </c>
      <c r="F259" s="244">
        <f t="shared" si="35"/>
        <v>0</v>
      </c>
      <c r="G259" s="239"/>
      <c r="H259" s="245" t="str">
        <f t="shared" si="36"/>
        <v/>
      </c>
      <c r="I259" s="244">
        <v>0</v>
      </c>
      <c r="J259" s="248"/>
      <c r="K259" s="247">
        <v>0</v>
      </c>
      <c r="L259" s="239"/>
      <c r="M259" s="244">
        <v>0</v>
      </c>
      <c r="N259" s="239"/>
      <c r="O259" s="244">
        <v>0</v>
      </c>
      <c r="P259" s="239"/>
      <c r="Q259" s="189"/>
      <c r="R259" s="215"/>
      <c r="S259" s="215"/>
      <c r="T259" s="215"/>
    </row>
    <row r="260" spans="1:36" x14ac:dyDescent="0.2">
      <c r="A260" s="58" t="s">
        <v>1430</v>
      </c>
      <c r="B260" s="58" t="s">
        <v>1431</v>
      </c>
      <c r="C260" s="58" t="s">
        <v>968</v>
      </c>
      <c r="D260" s="205" t="s">
        <v>1432</v>
      </c>
      <c r="E260" s="244">
        <v>0</v>
      </c>
      <c r="F260" s="244">
        <f t="shared" si="35"/>
        <v>0</v>
      </c>
      <c r="G260" s="239"/>
      <c r="H260" s="245" t="str">
        <f t="shared" si="36"/>
        <v/>
      </c>
      <c r="I260" s="244">
        <v>0</v>
      </c>
      <c r="J260" s="248"/>
      <c r="K260" s="247">
        <v>0</v>
      </c>
      <c r="L260" s="239"/>
      <c r="M260" s="244">
        <v>0</v>
      </c>
      <c r="N260" s="239"/>
      <c r="O260" s="244">
        <v>0</v>
      </c>
      <c r="P260" s="239"/>
      <c r="Q260" s="189"/>
      <c r="R260" s="215"/>
      <c r="S260" s="215"/>
      <c r="T260" s="215"/>
    </row>
    <row r="261" spans="1:36" x14ac:dyDescent="0.2">
      <c r="A261" s="76" t="s">
        <v>1433</v>
      </c>
      <c r="B261" s="76" t="s">
        <v>1435</v>
      </c>
      <c r="C261" s="76" t="s">
        <v>816</v>
      </c>
      <c r="D261" s="203" t="s">
        <v>1186</v>
      </c>
      <c r="E261" s="244">
        <v>0</v>
      </c>
      <c r="F261" s="244">
        <f t="shared" si="35"/>
        <v>0</v>
      </c>
      <c r="G261" s="239"/>
      <c r="H261" s="245" t="str">
        <f t="shared" si="36"/>
        <v/>
      </c>
      <c r="I261" s="244">
        <v>0</v>
      </c>
      <c r="J261" s="248"/>
      <c r="K261" s="247">
        <v>0</v>
      </c>
      <c r="L261" s="239"/>
      <c r="M261" s="244">
        <v>0</v>
      </c>
      <c r="N261" s="239"/>
      <c r="O261" s="244">
        <v>0</v>
      </c>
      <c r="P261" s="239"/>
      <c r="Q261" s="205"/>
      <c r="R261" s="215"/>
    </row>
    <row r="262" spans="1:36" x14ac:dyDescent="0.2">
      <c r="A262" s="97" t="s">
        <v>1434</v>
      </c>
      <c r="B262" s="97" t="s">
        <v>1436</v>
      </c>
      <c r="C262" s="97" t="s">
        <v>1029</v>
      </c>
      <c r="D262" s="204" t="s">
        <v>1421</v>
      </c>
      <c r="E262" s="249">
        <v>0</v>
      </c>
      <c r="F262" s="249">
        <f t="shared" si="35"/>
        <v>0</v>
      </c>
      <c r="G262" s="250"/>
      <c r="H262" s="251" t="str">
        <f t="shared" si="36"/>
        <v/>
      </c>
      <c r="I262" s="249">
        <v>0</v>
      </c>
      <c r="J262" s="252"/>
      <c r="K262" s="253">
        <v>0</v>
      </c>
      <c r="L262" s="250"/>
      <c r="M262" s="249">
        <v>0</v>
      </c>
      <c r="N262" s="250"/>
      <c r="O262" s="249">
        <v>0</v>
      </c>
      <c r="P262" s="250"/>
      <c r="Q262" s="206"/>
      <c r="R262" s="215"/>
    </row>
    <row r="263" spans="1:36" x14ac:dyDescent="0.2">
      <c r="A263" s="58"/>
      <c r="B263" s="58"/>
      <c r="C263" s="58"/>
      <c r="D263" s="58"/>
      <c r="E263" s="175"/>
      <c r="F263" s="175"/>
      <c r="G263" s="175"/>
      <c r="H263" s="175"/>
      <c r="I263" s="175"/>
      <c r="J263" s="175"/>
      <c r="K263" s="175"/>
      <c r="L263" s="175"/>
      <c r="M263" s="175"/>
      <c r="N263" s="175"/>
      <c r="O263" s="175"/>
      <c r="P263" s="175"/>
      <c r="Q263" s="58"/>
      <c r="R263" s="215"/>
    </row>
    <row r="264" spans="1:36" x14ac:dyDescent="0.2">
      <c r="A264" s="112" t="s">
        <v>42</v>
      </c>
      <c r="B264" s="110"/>
      <c r="C264" s="102"/>
      <c r="D264" s="102"/>
      <c r="E264" s="58"/>
      <c r="F264" s="58"/>
      <c r="G264" s="58"/>
      <c r="H264" s="58"/>
      <c r="I264" s="58"/>
      <c r="J264" s="58"/>
      <c r="K264" s="58"/>
      <c r="L264" s="58"/>
      <c r="M264" s="58"/>
      <c r="N264" s="58"/>
      <c r="O264" s="58"/>
      <c r="P264" s="58"/>
      <c r="Q264" s="176"/>
      <c r="R264" s="215"/>
    </row>
    <row r="265" spans="1:36" x14ac:dyDescent="0.2">
      <c r="A265" s="114"/>
      <c r="B265" s="116" t="s">
        <v>1321</v>
      </c>
      <c r="C265" s="102"/>
      <c r="D265" s="102"/>
      <c r="E265" s="102"/>
      <c r="F265" s="102"/>
      <c r="G265" s="102"/>
      <c r="H265" s="102"/>
      <c r="I265" s="102"/>
      <c r="J265" s="102"/>
      <c r="K265" s="58"/>
      <c r="L265" s="58"/>
      <c r="M265" s="177"/>
      <c r="N265" s="58"/>
      <c r="O265" s="58"/>
      <c r="P265" s="58"/>
      <c r="Q265" s="58"/>
      <c r="R265" s="215"/>
    </row>
    <row r="266" spans="1:36" x14ac:dyDescent="0.2">
      <c r="A266" s="218"/>
      <c r="B266" s="116" t="s">
        <v>1322</v>
      </c>
      <c r="C266" s="102"/>
      <c r="D266" s="102"/>
      <c r="E266" s="102"/>
      <c r="F266" s="102"/>
      <c r="G266" s="102"/>
      <c r="H266" s="102"/>
      <c r="I266" s="102"/>
      <c r="J266" s="102"/>
      <c r="K266" s="58"/>
      <c r="L266" s="58"/>
      <c r="M266" s="177"/>
      <c r="N266" s="58"/>
      <c r="O266" s="58"/>
      <c r="P266" s="58"/>
      <c r="Q266" s="58"/>
      <c r="R266" s="215"/>
    </row>
    <row r="267" spans="1:36" x14ac:dyDescent="0.2">
      <c r="A267" s="219"/>
      <c r="B267" s="116" t="s">
        <v>1323</v>
      </c>
      <c r="C267" s="102"/>
      <c r="D267" s="102"/>
      <c r="E267" s="102"/>
      <c r="F267" s="102"/>
      <c r="G267" s="102"/>
      <c r="H267" s="102"/>
      <c r="I267" s="102"/>
      <c r="J267" s="102"/>
      <c r="K267" s="102"/>
      <c r="L267" s="102"/>
      <c r="M267" s="177"/>
      <c r="N267" s="58"/>
      <c r="O267" s="58"/>
      <c r="P267" s="58"/>
      <c r="Q267" s="58"/>
      <c r="R267" s="209"/>
    </row>
    <row r="268" spans="1:36" x14ac:dyDescent="0.2">
      <c r="A268" s="110"/>
      <c r="B268" s="111" t="s">
        <v>1382</v>
      </c>
      <c r="C268"/>
      <c r="D268"/>
      <c r="E268"/>
      <c r="F268"/>
      <c r="G268"/>
      <c r="H268"/>
      <c r="I268"/>
      <c r="J268"/>
      <c r="K268"/>
      <c r="L268"/>
      <c r="M268"/>
      <c r="N268"/>
      <c r="O268"/>
      <c r="P268"/>
      <c r="Q268"/>
      <c r="R268" s="215"/>
    </row>
    <row r="269" spans="1:36" s="76" customFormat="1" x14ac:dyDescent="0.2">
      <c r="B269" s="217" t="s">
        <v>1450</v>
      </c>
      <c r="F269" s="101"/>
      <c r="G269" s="101"/>
      <c r="H269" s="101"/>
      <c r="I269" s="101"/>
      <c r="J269" s="101"/>
      <c r="K269" s="101"/>
      <c r="L269" s="101"/>
      <c r="M269" s="101"/>
      <c r="N269" s="101"/>
      <c r="O269" s="101"/>
      <c r="P269" s="101"/>
      <c r="Q269" s="101"/>
      <c r="R269" s="101"/>
      <c r="S269" s="101"/>
      <c r="T269" s="101"/>
      <c r="U269" s="101"/>
      <c r="V269" s="402"/>
      <c r="AE269" s="133"/>
      <c r="AF269" s="133"/>
      <c r="AG269" s="133"/>
      <c r="AH269" s="133"/>
      <c r="AI269" s="259"/>
      <c r="AJ269" s="259"/>
    </row>
    <row r="270" spans="1:36" x14ac:dyDescent="0.2">
      <c r="A270" s="158">
        <v>1</v>
      </c>
      <c r="B270"/>
      <c r="C270"/>
      <c r="D270"/>
      <c r="E270"/>
      <c r="F270"/>
      <c r="G270"/>
      <c r="H270"/>
      <c r="I270"/>
      <c r="J270"/>
      <c r="K270"/>
      <c r="L270"/>
      <c r="M270"/>
      <c r="N270"/>
      <c r="O270"/>
      <c r="P270"/>
      <c r="Q270"/>
      <c r="R270" s="215"/>
    </row>
  </sheetData>
  <mergeCells count="5">
    <mergeCell ref="F6:G6"/>
    <mergeCell ref="I6:J6"/>
    <mergeCell ref="K6:L6"/>
    <mergeCell ref="M6:N6"/>
    <mergeCell ref="O6:P6"/>
  </mergeCells>
  <conditionalFormatting sqref="E36:E262">
    <cfRule type="expression" dxfId="62" priority="10" stopIfTrue="1">
      <formula>R36=1</formula>
    </cfRule>
  </conditionalFormatting>
  <conditionalFormatting sqref="I36:I262">
    <cfRule type="expression" dxfId="61" priority="11" stopIfTrue="1">
      <formula>#REF!=1</formula>
    </cfRule>
  </conditionalFormatting>
  <conditionalFormatting sqref="P36:P262">
    <cfRule type="cellIs" dxfId="60" priority="12" stopIfTrue="1" operator="lessThan">
      <formula>0</formula>
    </cfRule>
    <cfRule type="cellIs" dxfId="59" priority="13" stopIfTrue="1" operator="greaterThan">
      <formula>0.05</formula>
    </cfRule>
  </conditionalFormatting>
  <conditionalFormatting sqref="E8:E34">
    <cfRule type="expression" dxfId="58" priority="9" stopIfTrue="1">
      <formula>R8=1</formula>
    </cfRule>
  </conditionalFormatting>
  <conditionalFormatting sqref="I35">
    <cfRule type="expression" dxfId="57" priority="8" stopIfTrue="1">
      <formula>#REF!=1</formula>
    </cfRule>
  </conditionalFormatting>
  <conditionalFormatting sqref="I8:I34">
    <cfRule type="expression" dxfId="56" priority="7" stopIfTrue="1">
      <formula>#REF!=1</formula>
    </cfRule>
  </conditionalFormatting>
  <conditionalFormatting sqref="M8:M262">
    <cfRule type="expression" dxfId="55" priority="6" stopIfTrue="1">
      <formula>#REF!=1</formula>
    </cfRule>
  </conditionalFormatting>
  <conditionalFormatting sqref="A265">
    <cfRule type="expression" dxfId="54" priority="3" stopIfTrue="1">
      <formula>A270=1</formula>
    </cfRule>
  </conditionalFormatting>
  <conditionalFormatting sqref="P10:P34">
    <cfRule type="cellIs" dxfId="53" priority="4" stopIfTrue="1" operator="lessThan">
      <formula>0</formula>
    </cfRule>
    <cfRule type="cellIs" dxfId="52" priority="5" stopIfTrue="1" operator="greaterThan">
      <formula>0.05</formula>
    </cfRule>
  </conditionalFormatting>
  <conditionalFormatting sqref="P8">
    <cfRule type="cellIs" dxfId="51" priority="1" operator="lessThan">
      <formula>0</formula>
    </cfRule>
    <cfRule type="cellIs" dxfId="50" priority="2" operator="greaterThan">
      <formula>0.1505</formula>
    </cfRule>
  </conditionalFormatting>
  <hyperlinks>
    <hyperlink ref="B269" location="'Data Quality'!A1" display="* See Data Quality note for explanation"/>
  </hyperlinks>
  <printOptions horizontalCentered="1"/>
  <pageMargins left="0.39370078740157483" right="0.39370078740157483" top="0.39370078740157483" bottom="0.59055118110236227" header="0.51181102362204722" footer="0.51181102362204722"/>
  <pageSetup paperSize="9" scale="41" fitToHeight="3" orientation="landscape" r:id="rId1"/>
  <headerFooter alignWithMargins="0">
    <oddFooter>&amp;L&amp;6&amp;F &amp;A&amp;R&amp;6Standards and Quality Analytical Team (SAT)</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pageSetUpPr fitToPage="1"/>
  </sheetPr>
  <dimension ref="A1:AJ270"/>
  <sheetViews>
    <sheetView showGridLines="0" zoomScaleNormal="100" zoomScaleSheetLayoutView="80" workbookViewId="0">
      <pane xSplit="2" ySplit="7" topLeftCell="C8" activePane="bottomRight" state="frozen"/>
      <selection pane="topRight"/>
      <selection pane="bottomLeft"/>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63.85546875" style="111" bestFit="1" customWidth="1"/>
    <col min="5" max="5" width="17.140625" style="111" customWidth="1"/>
    <col min="6" max="7" width="12.7109375" style="111" customWidth="1"/>
    <col min="8" max="8" width="13.42578125" style="111" bestFit="1" customWidth="1"/>
    <col min="9" max="14" width="12.7109375" style="111" customWidth="1"/>
    <col min="15" max="16" width="15.7109375" style="111" customWidth="1"/>
    <col min="17" max="17" width="10.7109375" style="111" customWidth="1"/>
    <col min="18" max="21" width="9.140625" style="210"/>
    <col min="22" max="16384" width="9.140625" style="111"/>
  </cols>
  <sheetData>
    <row r="1" spans="1:21" ht="18" x14ac:dyDescent="0.25">
      <c r="A1" s="155" t="s">
        <v>2352</v>
      </c>
      <c r="B1" s="110"/>
      <c r="C1" s="110"/>
      <c r="D1" s="110"/>
      <c r="E1" s="110"/>
      <c r="F1" s="110"/>
      <c r="G1" s="110"/>
      <c r="H1" s="110"/>
      <c r="I1" s="110"/>
      <c r="J1" s="110"/>
      <c r="K1" s="110"/>
      <c r="L1" s="110"/>
      <c r="M1" s="110"/>
      <c r="N1" s="110"/>
      <c r="O1" s="110"/>
      <c r="P1" s="110"/>
      <c r="Q1" s="110"/>
      <c r="R1" s="214"/>
    </row>
    <row r="2" spans="1:21" x14ac:dyDescent="0.2">
      <c r="A2" s="110"/>
      <c r="B2" s="110"/>
      <c r="C2" s="110"/>
      <c r="D2" s="110"/>
      <c r="E2" s="110"/>
      <c r="F2" s="110"/>
      <c r="G2" s="110"/>
      <c r="H2" s="110"/>
      <c r="I2" s="110"/>
      <c r="J2" s="110"/>
      <c r="K2" s="110"/>
      <c r="L2" s="110"/>
      <c r="M2" s="110"/>
      <c r="N2" s="110"/>
      <c r="O2" s="110"/>
      <c r="P2" s="110"/>
      <c r="Q2" s="110"/>
      <c r="R2" s="214"/>
    </row>
    <row r="3" spans="1:21" x14ac:dyDescent="0.2">
      <c r="A3" s="78" t="s">
        <v>1374</v>
      </c>
      <c r="B3" s="110"/>
      <c r="C3" s="110"/>
      <c r="D3" s="110"/>
      <c r="E3" s="110"/>
      <c r="F3" s="110"/>
      <c r="G3" s="110"/>
      <c r="H3" s="110"/>
      <c r="I3" s="110"/>
      <c r="J3" s="110"/>
      <c r="K3" s="110"/>
      <c r="L3" s="110"/>
      <c r="M3" s="110"/>
      <c r="N3" s="110"/>
      <c r="O3" s="110"/>
      <c r="P3" s="110"/>
      <c r="Q3" s="110"/>
      <c r="R3" s="214"/>
    </row>
    <row r="4" spans="1:21" x14ac:dyDescent="0.2">
      <c r="A4" s="79" t="s">
        <v>1451</v>
      </c>
      <c r="B4" s="110"/>
      <c r="C4" s="110"/>
      <c r="D4" s="110"/>
      <c r="E4" s="110"/>
      <c r="F4" s="110"/>
      <c r="G4" s="110"/>
      <c r="H4" s="110"/>
      <c r="I4" s="112"/>
      <c r="J4" s="110"/>
      <c r="K4" s="110"/>
      <c r="L4" s="110"/>
      <c r="M4" s="110"/>
      <c r="N4" s="110"/>
      <c r="O4" s="110"/>
      <c r="P4" s="110"/>
      <c r="Q4" s="110"/>
      <c r="R4" s="214"/>
    </row>
    <row r="5" spans="1:21" x14ac:dyDescent="0.2">
      <c r="A5" s="110"/>
      <c r="B5" s="110"/>
      <c r="C5" s="110"/>
      <c r="D5" s="110"/>
      <c r="E5" s="110"/>
      <c r="F5" s="110"/>
      <c r="G5" s="110"/>
      <c r="H5" s="110"/>
      <c r="I5" s="110"/>
      <c r="J5" s="110"/>
      <c r="K5" s="110"/>
      <c r="L5" s="110"/>
      <c r="M5" s="110"/>
      <c r="N5" s="110"/>
      <c r="O5" s="110"/>
      <c r="P5" s="110"/>
      <c r="Q5" s="110"/>
      <c r="R5" s="214"/>
    </row>
    <row r="6" spans="1:21" s="113" customFormat="1" ht="25.5" customHeight="1" x14ac:dyDescent="0.2">
      <c r="A6" s="76"/>
      <c r="B6" s="76"/>
      <c r="C6" s="76"/>
      <c r="D6" s="76"/>
      <c r="E6" s="181" t="s">
        <v>1315</v>
      </c>
      <c r="F6" s="441" t="s">
        <v>1316</v>
      </c>
      <c r="G6" s="441"/>
      <c r="H6" s="216"/>
      <c r="I6" s="441" t="s">
        <v>1317</v>
      </c>
      <c r="J6" s="441"/>
      <c r="K6" s="441" t="s">
        <v>1318</v>
      </c>
      <c r="L6" s="441"/>
      <c r="M6" s="441" t="s">
        <v>1319</v>
      </c>
      <c r="N6" s="441"/>
      <c r="O6" s="441" t="s">
        <v>1320</v>
      </c>
      <c r="P6" s="441"/>
      <c r="Q6" s="182"/>
      <c r="R6" s="209"/>
      <c r="S6" s="210"/>
      <c r="T6" s="210"/>
      <c r="U6" s="210"/>
    </row>
    <row r="7" spans="1:21" s="113" customFormat="1" ht="39" thickBot="1" x14ac:dyDescent="0.25">
      <c r="A7" s="80" t="s">
        <v>69</v>
      </c>
      <c r="B7" s="80" t="s">
        <v>70</v>
      </c>
      <c r="C7" s="80" t="s">
        <v>69</v>
      </c>
      <c r="D7" s="80" t="s">
        <v>440</v>
      </c>
      <c r="E7" s="183" t="s">
        <v>33</v>
      </c>
      <c r="F7" s="184" t="s">
        <v>33</v>
      </c>
      <c r="G7" s="184" t="s">
        <v>36</v>
      </c>
      <c r="H7" s="185" t="s">
        <v>57</v>
      </c>
      <c r="I7" s="184" t="s">
        <v>33</v>
      </c>
      <c r="J7" s="184" t="s">
        <v>36</v>
      </c>
      <c r="K7" s="184" t="s">
        <v>33</v>
      </c>
      <c r="L7" s="184" t="s">
        <v>36</v>
      </c>
      <c r="M7" s="184" t="s">
        <v>33</v>
      </c>
      <c r="N7" s="184" t="s">
        <v>36</v>
      </c>
      <c r="O7" s="184" t="s">
        <v>33</v>
      </c>
      <c r="P7" s="184" t="s">
        <v>36</v>
      </c>
      <c r="Q7" s="186" t="s">
        <v>441</v>
      </c>
      <c r="R7" s="211" t="s">
        <v>1391</v>
      </c>
      <c r="S7" s="211" t="s">
        <v>1392</v>
      </c>
      <c r="T7" s="211" t="s">
        <v>1393</v>
      </c>
      <c r="U7" s="210"/>
    </row>
    <row r="8" spans="1:21" x14ac:dyDescent="0.2">
      <c r="A8" s="162" t="s">
        <v>1375</v>
      </c>
      <c r="B8" s="162" t="s">
        <v>1376</v>
      </c>
      <c r="C8" s="162"/>
      <c r="D8" s="162"/>
      <c r="E8" s="237">
        <v>163046</v>
      </c>
      <c r="F8" s="238">
        <f>I8+K8</f>
        <v>71183</v>
      </c>
      <c r="G8" s="239">
        <f>J8+L8</f>
        <v>0.43658231419354043</v>
      </c>
      <c r="H8" s="240" t="str">
        <f>IF(ISNUMBER(G8),TEXT(((2*F8)+(1.96^2)-(1.96*((1.96^2)+(4*F8*(100%-G8)))^0.5))/(2*(E8+(1.96^2))),"0.0%")&amp;" - "&amp;TEXT(((2*F8)+(1.96^2)+(1.96*((1.96^2)+(4*F8*(100%-G8)))^0.5))/(2*(E8+(1.96^2))),"0.0%"),"")</f>
        <v>43.4% - 43.9%</v>
      </c>
      <c r="I8" s="238">
        <v>49190</v>
      </c>
      <c r="J8" s="241">
        <f>I8/E8</f>
        <v>0.3016940004661261</v>
      </c>
      <c r="K8" s="242">
        <v>21993</v>
      </c>
      <c r="L8" s="241">
        <f>K8/E8</f>
        <v>0.13488831372741436</v>
      </c>
      <c r="M8" s="238">
        <v>71268</v>
      </c>
      <c r="N8" s="241">
        <f>M8/E8</f>
        <v>0.43710363946370961</v>
      </c>
      <c r="O8" s="238">
        <v>20595</v>
      </c>
      <c r="P8" s="241">
        <f>O8/E8</f>
        <v>0.1263140463427499</v>
      </c>
      <c r="Q8" s="187"/>
      <c r="R8" s="211">
        <v>0</v>
      </c>
      <c r="S8" s="211">
        <v>1</v>
      </c>
      <c r="T8" s="211">
        <v>0</v>
      </c>
    </row>
    <row r="9" spans="1:21" x14ac:dyDescent="0.2">
      <c r="A9" s="76"/>
      <c r="B9" s="76"/>
      <c r="C9" s="76"/>
      <c r="D9" s="76"/>
      <c r="E9" s="243"/>
      <c r="F9" s="244"/>
      <c r="G9" s="239"/>
      <c r="H9" s="245"/>
      <c r="I9" s="244"/>
      <c r="J9" s="239"/>
      <c r="K9" s="246"/>
      <c r="L9" s="239"/>
      <c r="M9" s="244"/>
      <c r="N9" s="239"/>
      <c r="O9" s="244"/>
      <c r="P9" s="239"/>
      <c r="Q9" s="188"/>
      <c r="R9" s="211"/>
    </row>
    <row r="10" spans="1:21" x14ac:dyDescent="0.2">
      <c r="A10" s="76" t="s">
        <v>444</v>
      </c>
      <c r="B10" s="76" t="s">
        <v>1130</v>
      </c>
      <c r="C10" s="76"/>
      <c r="D10" s="76"/>
      <c r="E10" s="243">
        <v>3365</v>
      </c>
      <c r="F10" s="244">
        <f>I10+K10</f>
        <v>1263</v>
      </c>
      <c r="G10" s="239">
        <f>J10+L10</f>
        <v>0.37533432392273403</v>
      </c>
      <c r="H10" s="245" t="str">
        <f>IF(ISNUMBER(G10),TEXT(((2*F10)+(1.96^2)-(1.96*((1.96^2)+(4*F10*(100%-G10)))^0.5))/(2*(E10+(1.96^2))),"0.0%")&amp;" - "&amp;TEXT(((2*F10)+(1.96^2)+(1.96*((1.96^2)+(4*F10*(100%-G10)))^0.5))/(2*(E10+(1.96^2))),"0.0%"),"")</f>
        <v>35.9% - 39.2%</v>
      </c>
      <c r="I10" s="244">
        <v>929</v>
      </c>
      <c r="J10" s="239">
        <f>I10/E10</f>
        <v>0.2760772659732541</v>
      </c>
      <c r="K10" s="247">
        <v>334</v>
      </c>
      <c r="L10" s="239">
        <f>K10/E10</f>
        <v>9.9257057949479935E-2</v>
      </c>
      <c r="M10" s="244">
        <v>2040</v>
      </c>
      <c r="N10" s="239">
        <f>M10/E10</f>
        <v>0.60624071322436845</v>
      </c>
      <c r="O10" s="244">
        <v>62</v>
      </c>
      <c r="P10" s="239">
        <f>O10/E10</f>
        <v>1.8424962852897474E-2</v>
      </c>
      <c r="Q10" s="188"/>
      <c r="R10" s="211">
        <v>0</v>
      </c>
      <c r="S10" s="211">
        <v>0</v>
      </c>
      <c r="T10" s="211">
        <v>0</v>
      </c>
    </row>
    <row r="11" spans="1:21" x14ac:dyDescent="0.2">
      <c r="A11" s="76" t="s">
        <v>464</v>
      </c>
      <c r="B11" s="76" t="s">
        <v>1128</v>
      </c>
      <c r="C11" s="76"/>
      <c r="D11" s="76"/>
      <c r="E11" s="243">
        <v>3438</v>
      </c>
      <c r="F11" s="244">
        <f t="shared" ref="F11:F34" si="0">I11+K11</f>
        <v>918</v>
      </c>
      <c r="G11" s="239">
        <f t="shared" ref="G11:G33" si="1">J11+L11</f>
        <v>0.26701570680628273</v>
      </c>
      <c r="H11" s="245" t="str">
        <f t="shared" ref="H11:H34" si="2">IF(ISNUMBER(G11),TEXT(((2*F11)+(1.96^2)-(1.96*((1.96^2)+(4*F11*(100%-G11)))^0.5))/(2*(E11+(1.96^2))),"0.0%")&amp;" - "&amp;TEXT(((2*F11)+(1.96^2)+(1.96*((1.96^2)+(4*F11*(100%-G11)))^0.5))/(2*(E11+(1.96^2))),"0.0%"),"")</f>
        <v>25.2% - 28.2%</v>
      </c>
      <c r="I11" s="244">
        <v>667</v>
      </c>
      <c r="J11" s="239">
        <f t="shared" ref="J11:J33" si="3">I11/E11</f>
        <v>0.19400814426992438</v>
      </c>
      <c r="K11" s="247">
        <v>251</v>
      </c>
      <c r="L11" s="239">
        <f t="shared" ref="L11:L33" si="4">K11/E11</f>
        <v>7.3007562536358345E-2</v>
      </c>
      <c r="M11" s="244">
        <v>2510</v>
      </c>
      <c r="N11" s="239">
        <f t="shared" ref="N11:N33" si="5">M11/E11</f>
        <v>0.7300756253635835</v>
      </c>
      <c r="O11" s="244">
        <v>10</v>
      </c>
      <c r="P11" s="239">
        <f t="shared" ref="P11:P34" si="6">O11/E11</f>
        <v>2.9086678301337987E-3</v>
      </c>
      <c r="Q11" s="188"/>
      <c r="R11" s="211">
        <v>0</v>
      </c>
      <c r="S11" s="211">
        <v>0</v>
      </c>
      <c r="T11" s="211">
        <v>0</v>
      </c>
    </row>
    <row r="12" spans="1:21" x14ac:dyDescent="0.2">
      <c r="A12" s="76" t="s">
        <v>481</v>
      </c>
      <c r="B12" s="76" t="s">
        <v>482</v>
      </c>
      <c r="C12" s="76"/>
      <c r="D12" s="76"/>
      <c r="E12" s="243">
        <v>8890</v>
      </c>
      <c r="F12" s="244">
        <f t="shared" si="0"/>
        <v>3186</v>
      </c>
      <c r="G12" s="239"/>
      <c r="H12" s="245" t="str">
        <f t="shared" si="2"/>
        <v/>
      </c>
      <c r="I12" s="244">
        <v>2285</v>
      </c>
      <c r="J12" s="239"/>
      <c r="K12" s="247">
        <v>901</v>
      </c>
      <c r="L12" s="239"/>
      <c r="M12" s="244">
        <v>4612</v>
      </c>
      <c r="N12" s="239"/>
      <c r="O12" s="244">
        <v>1092</v>
      </c>
      <c r="P12" s="239">
        <f t="shared" si="6"/>
        <v>0.12283464566929134</v>
      </c>
      <c r="Q12" s="188"/>
      <c r="R12" s="211">
        <v>0</v>
      </c>
      <c r="S12" s="211">
        <v>1</v>
      </c>
      <c r="T12" s="211">
        <v>0</v>
      </c>
    </row>
    <row r="13" spans="1:21" x14ac:dyDescent="0.2">
      <c r="A13" s="76" t="s">
        <v>519</v>
      </c>
      <c r="B13" s="76" t="s">
        <v>520</v>
      </c>
      <c r="C13" s="76"/>
      <c r="D13" s="76"/>
      <c r="E13" s="243">
        <v>4482</v>
      </c>
      <c r="F13" s="244">
        <f t="shared" si="0"/>
        <v>885</v>
      </c>
      <c r="G13" s="239"/>
      <c r="H13" s="245" t="str">
        <f t="shared" si="2"/>
        <v/>
      </c>
      <c r="I13" s="244">
        <v>621</v>
      </c>
      <c r="J13" s="239"/>
      <c r="K13" s="247">
        <v>264</v>
      </c>
      <c r="L13" s="239"/>
      <c r="M13" s="244">
        <v>1704</v>
      </c>
      <c r="N13" s="239"/>
      <c r="O13" s="244">
        <v>1893</v>
      </c>
      <c r="P13" s="239">
        <f t="shared" si="6"/>
        <v>0.4223560910307898</v>
      </c>
      <c r="Q13" s="188"/>
      <c r="R13" s="211">
        <v>0</v>
      </c>
      <c r="S13" s="211">
        <v>1</v>
      </c>
      <c r="T13" s="211">
        <v>0</v>
      </c>
    </row>
    <row r="14" spans="1:21" x14ac:dyDescent="0.2">
      <c r="A14" s="76" t="s">
        <v>545</v>
      </c>
      <c r="B14" s="76" t="s">
        <v>546</v>
      </c>
      <c r="C14" s="76"/>
      <c r="D14" s="76"/>
      <c r="E14" s="243">
        <v>3590</v>
      </c>
      <c r="F14" s="244">
        <f t="shared" si="0"/>
        <v>1000</v>
      </c>
      <c r="G14" s="239">
        <f t="shared" si="1"/>
        <v>0.2785515320334262</v>
      </c>
      <c r="H14" s="245" t="str">
        <f t="shared" si="2"/>
        <v>26.4% - 29.3%</v>
      </c>
      <c r="I14" s="244">
        <v>746</v>
      </c>
      <c r="J14" s="239">
        <f t="shared" si="3"/>
        <v>0.20779944289693594</v>
      </c>
      <c r="K14" s="247">
        <v>254</v>
      </c>
      <c r="L14" s="239">
        <f t="shared" si="4"/>
        <v>7.0752089136490254E-2</v>
      </c>
      <c r="M14" s="244">
        <v>2431</v>
      </c>
      <c r="N14" s="239">
        <f t="shared" si="5"/>
        <v>0.677158774373259</v>
      </c>
      <c r="O14" s="244">
        <v>159</v>
      </c>
      <c r="P14" s="239">
        <f t="shared" si="6"/>
        <v>4.4289693593314763E-2</v>
      </c>
      <c r="Q14" s="188"/>
      <c r="R14" s="211">
        <v>0</v>
      </c>
      <c r="S14" s="211">
        <v>0</v>
      </c>
      <c r="T14" s="211">
        <v>0</v>
      </c>
    </row>
    <row r="15" spans="1:21" x14ac:dyDescent="0.2">
      <c r="A15" s="76" t="s">
        <v>565</v>
      </c>
      <c r="B15" s="76" t="s">
        <v>1162</v>
      </c>
      <c r="C15" s="76"/>
      <c r="D15" s="76"/>
      <c r="E15" s="243">
        <v>5094</v>
      </c>
      <c r="F15" s="244">
        <f t="shared" si="0"/>
        <v>1727</v>
      </c>
      <c r="G15" s="239"/>
      <c r="H15" s="245" t="str">
        <f t="shared" si="2"/>
        <v/>
      </c>
      <c r="I15" s="244">
        <v>1302</v>
      </c>
      <c r="J15" s="239"/>
      <c r="K15" s="247">
        <v>425</v>
      </c>
      <c r="L15" s="239"/>
      <c r="M15" s="244">
        <v>2908</v>
      </c>
      <c r="N15" s="239"/>
      <c r="O15" s="244">
        <v>459</v>
      </c>
      <c r="P15" s="239">
        <f t="shared" si="6"/>
        <v>9.0106007067137811E-2</v>
      </c>
      <c r="Q15" s="188"/>
      <c r="R15" s="211">
        <v>0</v>
      </c>
      <c r="S15" s="211">
        <v>1</v>
      </c>
      <c r="T15" s="211">
        <v>0</v>
      </c>
    </row>
    <row r="16" spans="1:21" x14ac:dyDescent="0.2">
      <c r="A16" s="76" t="s">
        <v>591</v>
      </c>
      <c r="B16" s="76" t="s">
        <v>1157</v>
      </c>
      <c r="C16" s="76"/>
      <c r="D16" s="76"/>
      <c r="E16" s="243">
        <v>3892</v>
      </c>
      <c r="F16" s="244">
        <f t="shared" si="0"/>
        <v>1348</v>
      </c>
      <c r="G16" s="239"/>
      <c r="H16" s="245" t="str">
        <f t="shared" si="2"/>
        <v/>
      </c>
      <c r="I16" s="244">
        <v>1019</v>
      </c>
      <c r="J16" s="239"/>
      <c r="K16" s="247">
        <v>329</v>
      </c>
      <c r="L16" s="239"/>
      <c r="M16" s="244">
        <v>2265</v>
      </c>
      <c r="N16" s="239"/>
      <c r="O16" s="244">
        <v>279</v>
      </c>
      <c r="P16" s="239">
        <f t="shared" si="6"/>
        <v>7.1685508735868445E-2</v>
      </c>
      <c r="Q16" s="188"/>
      <c r="R16" s="211">
        <v>0</v>
      </c>
      <c r="S16" s="211">
        <v>1</v>
      </c>
      <c r="T16" s="211">
        <v>0</v>
      </c>
    </row>
    <row r="17" spans="1:21" x14ac:dyDescent="0.2">
      <c r="A17" s="76" t="s">
        <v>617</v>
      </c>
      <c r="B17" s="76" t="s">
        <v>1135</v>
      </c>
      <c r="C17" s="76"/>
      <c r="D17" s="76"/>
      <c r="E17" s="243">
        <v>4490</v>
      </c>
      <c r="F17" s="244">
        <f t="shared" si="0"/>
        <v>2214</v>
      </c>
      <c r="G17" s="239">
        <f t="shared" si="1"/>
        <v>0.4930957683741648</v>
      </c>
      <c r="H17" s="245" t="str">
        <f t="shared" si="2"/>
        <v>47.8% - 50.8%</v>
      </c>
      <c r="I17" s="244">
        <v>1391</v>
      </c>
      <c r="J17" s="239">
        <f t="shared" si="3"/>
        <v>0.30979955456570157</v>
      </c>
      <c r="K17" s="247">
        <v>823</v>
      </c>
      <c r="L17" s="239">
        <f t="shared" si="4"/>
        <v>0.18329621380846325</v>
      </c>
      <c r="M17" s="244">
        <v>2242</v>
      </c>
      <c r="N17" s="239">
        <f t="shared" si="5"/>
        <v>0.49933184855233853</v>
      </c>
      <c r="O17" s="244">
        <v>34</v>
      </c>
      <c r="P17" s="239">
        <f t="shared" si="6"/>
        <v>7.5723830734966595E-3</v>
      </c>
      <c r="Q17" s="188"/>
      <c r="R17" s="211">
        <v>0</v>
      </c>
      <c r="S17" s="211">
        <v>0</v>
      </c>
      <c r="T17" s="211">
        <v>0</v>
      </c>
    </row>
    <row r="18" spans="1:21" x14ac:dyDescent="0.2">
      <c r="A18" s="76" t="s">
        <v>634</v>
      </c>
      <c r="B18" s="76" t="s">
        <v>635</v>
      </c>
      <c r="C18" s="76"/>
      <c r="D18" s="76"/>
      <c r="E18" s="243">
        <v>7816</v>
      </c>
      <c r="F18" s="244">
        <f t="shared" si="0"/>
        <v>3347</v>
      </c>
      <c r="G18" s="239">
        <f t="shared" si="1"/>
        <v>0.4282241555783009</v>
      </c>
      <c r="H18" s="245" t="str">
        <f t="shared" si="2"/>
        <v>41.7% - 43.9%</v>
      </c>
      <c r="I18" s="244">
        <v>2341</v>
      </c>
      <c r="J18" s="239">
        <f t="shared" si="3"/>
        <v>0.29951381780962127</v>
      </c>
      <c r="K18" s="247">
        <v>1006</v>
      </c>
      <c r="L18" s="239">
        <f t="shared" si="4"/>
        <v>0.12871033776867963</v>
      </c>
      <c r="M18" s="244">
        <v>4229</v>
      </c>
      <c r="N18" s="239">
        <f t="shared" si="5"/>
        <v>0.54106960081883315</v>
      </c>
      <c r="O18" s="244">
        <v>240</v>
      </c>
      <c r="P18" s="239">
        <f t="shared" si="6"/>
        <v>3.0706243602865915E-2</v>
      </c>
      <c r="Q18" s="188"/>
      <c r="R18" s="211">
        <v>0</v>
      </c>
      <c r="S18" s="211">
        <v>0</v>
      </c>
      <c r="T18" s="211">
        <v>0</v>
      </c>
    </row>
    <row r="19" spans="1:21" s="115" customFormat="1" x14ac:dyDescent="0.2">
      <c r="A19" s="76" t="s">
        <v>666</v>
      </c>
      <c r="B19" s="76" t="s">
        <v>1132</v>
      </c>
      <c r="C19" s="76"/>
      <c r="D19" s="76"/>
      <c r="E19" s="243">
        <v>4695</v>
      </c>
      <c r="F19" s="244">
        <f t="shared" si="0"/>
        <v>2088</v>
      </c>
      <c r="G19" s="239">
        <f t="shared" si="1"/>
        <v>0.44472843450479232</v>
      </c>
      <c r="H19" s="245" t="str">
        <f t="shared" si="2"/>
        <v>43.1% - 45.9%</v>
      </c>
      <c r="I19" s="244">
        <v>1493</v>
      </c>
      <c r="J19" s="239">
        <f t="shared" si="3"/>
        <v>0.31799787007454738</v>
      </c>
      <c r="K19" s="247">
        <v>595</v>
      </c>
      <c r="L19" s="239">
        <f t="shared" si="4"/>
        <v>0.12673056443024494</v>
      </c>
      <c r="M19" s="244">
        <v>2521</v>
      </c>
      <c r="N19" s="239">
        <f t="shared" si="5"/>
        <v>0.53695420660276894</v>
      </c>
      <c r="O19" s="244">
        <v>86</v>
      </c>
      <c r="P19" s="239">
        <f t="shared" si="6"/>
        <v>1.8317358892438764E-2</v>
      </c>
      <c r="Q19" s="188"/>
      <c r="R19" s="211">
        <v>0</v>
      </c>
      <c r="S19" s="211">
        <v>0</v>
      </c>
      <c r="T19" s="211">
        <v>0</v>
      </c>
      <c r="U19" s="210"/>
    </row>
    <row r="20" spans="1:21" s="115" customFormat="1" x14ac:dyDescent="0.2">
      <c r="A20" s="76" t="s">
        <v>689</v>
      </c>
      <c r="B20" s="76" t="s">
        <v>1138</v>
      </c>
      <c r="C20" s="76"/>
      <c r="D20" s="76"/>
      <c r="E20" s="243">
        <v>8676</v>
      </c>
      <c r="F20" s="244">
        <f t="shared" si="0"/>
        <v>3521</v>
      </c>
      <c r="G20" s="239"/>
      <c r="H20" s="245" t="str">
        <f t="shared" si="2"/>
        <v/>
      </c>
      <c r="I20" s="244">
        <v>2139</v>
      </c>
      <c r="J20" s="239"/>
      <c r="K20" s="247">
        <v>1382</v>
      </c>
      <c r="L20" s="239"/>
      <c r="M20" s="244">
        <v>4238</v>
      </c>
      <c r="N20" s="239"/>
      <c r="O20" s="244">
        <v>917</v>
      </c>
      <c r="P20" s="239">
        <f t="shared" si="6"/>
        <v>0.10569386814200092</v>
      </c>
      <c r="Q20" s="188"/>
      <c r="R20" s="211">
        <v>0</v>
      </c>
      <c r="S20" s="211">
        <v>1</v>
      </c>
      <c r="T20" s="211">
        <v>0</v>
      </c>
      <c r="U20" s="210"/>
    </row>
    <row r="21" spans="1:21" s="115" customFormat="1" x14ac:dyDescent="0.2">
      <c r="A21" s="76" t="s">
        <v>712</v>
      </c>
      <c r="B21" s="76" t="s">
        <v>1147</v>
      </c>
      <c r="C21" s="76"/>
      <c r="D21" s="76"/>
      <c r="E21" s="243">
        <v>4583</v>
      </c>
      <c r="F21" s="244">
        <f t="shared" si="0"/>
        <v>1939</v>
      </c>
      <c r="G21" s="239"/>
      <c r="H21" s="245" t="str">
        <f t="shared" si="2"/>
        <v/>
      </c>
      <c r="I21" s="244">
        <v>1393</v>
      </c>
      <c r="J21" s="239"/>
      <c r="K21" s="247">
        <v>546</v>
      </c>
      <c r="L21" s="239"/>
      <c r="M21" s="244">
        <v>2617</v>
      </c>
      <c r="N21" s="239"/>
      <c r="O21" s="244">
        <v>27</v>
      </c>
      <c r="P21" s="239"/>
      <c r="Q21" s="188"/>
      <c r="R21" s="211">
        <v>1</v>
      </c>
      <c r="S21" s="211">
        <v>0</v>
      </c>
      <c r="T21" s="211">
        <v>0</v>
      </c>
      <c r="U21" s="210"/>
    </row>
    <row r="22" spans="1:21" s="115" customFormat="1" x14ac:dyDescent="0.2">
      <c r="A22" s="76" t="s">
        <v>744</v>
      </c>
      <c r="B22" s="76" t="s">
        <v>745</v>
      </c>
      <c r="C22" s="76"/>
      <c r="D22" s="76"/>
      <c r="E22" s="243">
        <v>7062</v>
      </c>
      <c r="F22" s="244">
        <f t="shared" si="0"/>
        <v>3378</v>
      </c>
      <c r="G22" s="239">
        <f t="shared" si="1"/>
        <v>0.47833474936278675</v>
      </c>
      <c r="H22" s="245" t="str">
        <f t="shared" si="2"/>
        <v>46.7% - 49.0%</v>
      </c>
      <c r="I22" s="244">
        <v>2502</v>
      </c>
      <c r="J22" s="239">
        <f t="shared" si="3"/>
        <v>0.35429056924384028</v>
      </c>
      <c r="K22" s="247">
        <v>876</v>
      </c>
      <c r="L22" s="239">
        <f t="shared" si="4"/>
        <v>0.12404418011894647</v>
      </c>
      <c r="M22" s="244">
        <v>3456</v>
      </c>
      <c r="N22" s="239">
        <f t="shared" si="5"/>
        <v>0.48937977909940528</v>
      </c>
      <c r="O22" s="244">
        <v>228</v>
      </c>
      <c r="P22" s="239">
        <f t="shared" si="6"/>
        <v>3.2285471537807989E-2</v>
      </c>
      <c r="Q22" s="188"/>
      <c r="R22" s="211">
        <v>0</v>
      </c>
      <c r="S22" s="211">
        <v>0</v>
      </c>
      <c r="T22" s="211">
        <v>0</v>
      </c>
      <c r="U22" s="210"/>
    </row>
    <row r="23" spans="1:21" s="115" customFormat="1" x14ac:dyDescent="0.2">
      <c r="A23" s="76" t="s">
        <v>770</v>
      </c>
      <c r="B23" s="76" t="s">
        <v>771</v>
      </c>
      <c r="C23" s="76"/>
      <c r="D23" s="76"/>
      <c r="E23" s="243">
        <v>5612</v>
      </c>
      <c r="F23" s="244">
        <f t="shared" si="0"/>
        <v>2469</v>
      </c>
      <c r="G23" s="239"/>
      <c r="H23" s="245" t="str">
        <f t="shared" si="2"/>
        <v/>
      </c>
      <c r="I23" s="244">
        <v>1755</v>
      </c>
      <c r="J23" s="239"/>
      <c r="K23" s="247">
        <v>714</v>
      </c>
      <c r="L23" s="239"/>
      <c r="M23" s="244">
        <v>2811</v>
      </c>
      <c r="N23" s="239"/>
      <c r="O23" s="244">
        <v>332</v>
      </c>
      <c r="P23" s="239">
        <f t="shared" si="6"/>
        <v>5.9158945117605131E-2</v>
      </c>
      <c r="Q23" s="188"/>
      <c r="R23" s="211">
        <v>0</v>
      </c>
      <c r="S23" s="211">
        <v>1</v>
      </c>
      <c r="T23" s="211">
        <v>0</v>
      </c>
      <c r="U23" s="210"/>
    </row>
    <row r="24" spans="1:21" s="115" customFormat="1" x14ac:dyDescent="0.2">
      <c r="A24" s="76" t="s">
        <v>793</v>
      </c>
      <c r="B24" s="76" t="s">
        <v>1145</v>
      </c>
      <c r="C24" s="76"/>
      <c r="D24" s="76"/>
      <c r="E24" s="243">
        <v>9170</v>
      </c>
      <c r="F24" s="244">
        <f t="shared" si="0"/>
        <v>3723</v>
      </c>
      <c r="G24" s="239"/>
      <c r="H24" s="245" t="str">
        <f t="shared" si="2"/>
        <v/>
      </c>
      <c r="I24" s="244">
        <v>2521</v>
      </c>
      <c r="J24" s="239"/>
      <c r="K24" s="247">
        <v>1202</v>
      </c>
      <c r="L24" s="239"/>
      <c r="M24" s="244">
        <v>3524</v>
      </c>
      <c r="N24" s="239"/>
      <c r="O24" s="244">
        <v>1923</v>
      </c>
      <c r="P24" s="239">
        <f t="shared" si="6"/>
        <v>0.20970556161395856</v>
      </c>
      <c r="Q24" s="188"/>
      <c r="R24" s="211">
        <v>0</v>
      </c>
      <c r="S24" s="211">
        <v>1</v>
      </c>
      <c r="T24" s="211">
        <v>0</v>
      </c>
      <c r="U24" s="210"/>
    </row>
    <row r="25" spans="1:21" s="115" customFormat="1" x14ac:dyDescent="0.2">
      <c r="A25" s="76" t="s">
        <v>816</v>
      </c>
      <c r="B25" s="76" t="s">
        <v>1186</v>
      </c>
      <c r="C25" s="76"/>
      <c r="D25" s="76"/>
      <c r="E25" s="243">
        <v>5238</v>
      </c>
      <c r="F25" s="244">
        <f t="shared" si="0"/>
        <v>2528</v>
      </c>
      <c r="G25" s="239">
        <f t="shared" si="1"/>
        <v>0.48262695685376095</v>
      </c>
      <c r="H25" s="245" t="str">
        <f t="shared" si="2"/>
        <v>46.9% - 49.6%</v>
      </c>
      <c r="I25" s="244">
        <v>1899</v>
      </c>
      <c r="J25" s="239">
        <f t="shared" si="3"/>
        <v>0.36254295532646047</v>
      </c>
      <c r="K25" s="247">
        <v>629</v>
      </c>
      <c r="L25" s="239">
        <f t="shared" si="4"/>
        <v>0.12008400152730049</v>
      </c>
      <c r="M25" s="244">
        <v>2633</v>
      </c>
      <c r="N25" s="239">
        <f t="shared" si="5"/>
        <v>0.50267277586865211</v>
      </c>
      <c r="O25" s="244">
        <v>77</v>
      </c>
      <c r="P25" s="239">
        <f t="shared" si="6"/>
        <v>1.4700267277586864E-2</v>
      </c>
      <c r="Q25" s="188"/>
      <c r="R25" s="211">
        <v>0</v>
      </c>
      <c r="S25" s="211">
        <v>0</v>
      </c>
      <c r="T25" s="211">
        <v>0</v>
      </c>
      <c r="U25" s="210"/>
    </row>
    <row r="26" spans="1:21" s="115" customFormat="1" x14ac:dyDescent="0.2">
      <c r="A26" s="76" t="s">
        <v>839</v>
      </c>
      <c r="B26" s="76" t="s">
        <v>1150</v>
      </c>
      <c r="C26" s="76"/>
      <c r="D26" s="76"/>
      <c r="E26" s="243">
        <v>4239</v>
      </c>
      <c r="F26" s="244">
        <f t="shared" si="0"/>
        <v>1423</v>
      </c>
      <c r="G26" s="239"/>
      <c r="H26" s="245" t="str">
        <f t="shared" si="2"/>
        <v/>
      </c>
      <c r="I26" s="244">
        <v>1048</v>
      </c>
      <c r="J26" s="239"/>
      <c r="K26" s="247">
        <v>375</v>
      </c>
      <c r="L26" s="239"/>
      <c r="M26" s="244">
        <v>2466</v>
      </c>
      <c r="N26" s="239"/>
      <c r="O26" s="244">
        <v>350</v>
      </c>
      <c r="P26" s="239">
        <f t="shared" si="6"/>
        <v>8.256664307619721E-2</v>
      </c>
      <c r="Q26" s="188"/>
      <c r="R26" s="211">
        <v>0</v>
      </c>
      <c r="S26" s="211">
        <v>1</v>
      </c>
      <c r="T26" s="211">
        <v>0</v>
      </c>
      <c r="U26" s="210"/>
    </row>
    <row r="27" spans="1:21" s="115" customFormat="1" x14ac:dyDescent="0.2">
      <c r="A27" s="76" t="s">
        <v>865</v>
      </c>
      <c r="B27" s="76" t="s">
        <v>1164</v>
      </c>
      <c r="C27" s="76"/>
      <c r="D27" s="76"/>
      <c r="E27" s="243">
        <v>4247</v>
      </c>
      <c r="F27" s="244">
        <f t="shared" si="0"/>
        <v>2021</v>
      </c>
      <c r="G27" s="239">
        <f t="shared" si="1"/>
        <v>0.47586531669413701</v>
      </c>
      <c r="H27" s="245" t="str">
        <f t="shared" si="2"/>
        <v>46.1% - 49.1%</v>
      </c>
      <c r="I27" s="244">
        <v>1487</v>
      </c>
      <c r="J27" s="239">
        <f t="shared" si="3"/>
        <v>0.35012950317871439</v>
      </c>
      <c r="K27" s="247">
        <v>534</v>
      </c>
      <c r="L27" s="239">
        <f t="shared" si="4"/>
        <v>0.12573581351542265</v>
      </c>
      <c r="M27" s="244">
        <v>2031</v>
      </c>
      <c r="N27" s="239">
        <f t="shared" si="5"/>
        <v>0.4782199199434895</v>
      </c>
      <c r="O27" s="244">
        <v>195</v>
      </c>
      <c r="P27" s="239">
        <f t="shared" si="6"/>
        <v>4.5914763362373441E-2</v>
      </c>
      <c r="Q27" s="188"/>
      <c r="R27" s="211">
        <v>0</v>
      </c>
      <c r="S27" s="211">
        <v>0</v>
      </c>
      <c r="T27" s="211">
        <v>0</v>
      </c>
      <c r="U27" s="210"/>
    </row>
    <row r="28" spans="1:21" s="115" customFormat="1" x14ac:dyDescent="0.2">
      <c r="A28" s="76" t="s">
        <v>879</v>
      </c>
      <c r="B28" s="76" t="s">
        <v>1199</v>
      </c>
      <c r="C28" s="76"/>
      <c r="D28" s="76"/>
      <c r="E28" s="243">
        <v>4417</v>
      </c>
      <c r="F28" s="244">
        <f t="shared" si="0"/>
        <v>2334</v>
      </c>
      <c r="G28" s="239">
        <f t="shared" si="1"/>
        <v>0.52841294996604038</v>
      </c>
      <c r="H28" s="245" t="str">
        <f t="shared" si="2"/>
        <v>51.4% - 54.3%</v>
      </c>
      <c r="I28" s="244">
        <v>1704</v>
      </c>
      <c r="J28" s="239">
        <f t="shared" si="3"/>
        <v>0.385782205116595</v>
      </c>
      <c r="K28" s="247">
        <v>630</v>
      </c>
      <c r="L28" s="239">
        <f t="shared" si="4"/>
        <v>0.14263074484944532</v>
      </c>
      <c r="M28" s="244">
        <v>2044</v>
      </c>
      <c r="N28" s="239">
        <f t="shared" si="5"/>
        <v>0.46275752773375595</v>
      </c>
      <c r="O28" s="244">
        <v>39</v>
      </c>
      <c r="P28" s="239">
        <f t="shared" si="6"/>
        <v>8.8295223002037588E-3</v>
      </c>
      <c r="Q28" s="188"/>
      <c r="R28" s="211">
        <v>0</v>
      </c>
      <c r="S28" s="211">
        <v>0</v>
      </c>
      <c r="T28" s="211">
        <v>0</v>
      </c>
      <c r="U28" s="210"/>
    </row>
    <row r="29" spans="1:21" s="115" customFormat="1" x14ac:dyDescent="0.2">
      <c r="A29" s="76" t="s">
        <v>893</v>
      </c>
      <c r="B29" s="79" t="s">
        <v>1209</v>
      </c>
      <c r="C29" s="76"/>
      <c r="D29" s="76"/>
      <c r="E29" s="243">
        <v>4380</v>
      </c>
      <c r="F29" s="244">
        <f t="shared" si="0"/>
        <v>1778</v>
      </c>
      <c r="G29" s="239"/>
      <c r="H29" s="245" t="str">
        <f t="shared" si="2"/>
        <v/>
      </c>
      <c r="I29" s="244">
        <v>1361</v>
      </c>
      <c r="J29" s="239"/>
      <c r="K29" s="247">
        <v>417</v>
      </c>
      <c r="L29" s="239"/>
      <c r="M29" s="244">
        <v>1872</v>
      </c>
      <c r="N29" s="239"/>
      <c r="O29" s="244">
        <v>730</v>
      </c>
      <c r="P29" s="239">
        <f t="shared" si="6"/>
        <v>0.16666666666666666</v>
      </c>
      <c r="Q29" s="188"/>
      <c r="R29" s="211">
        <v>0</v>
      </c>
      <c r="S29" s="211">
        <v>1</v>
      </c>
      <c r="T29" s="211">
        <v>0</v>
      </c>
      <c r="U29" s="210"/>
    </row>
    <row r="30" spans="1:21" s="115" customFormat="1" x14ac:dyDescent="0.2">
      <c r="A30" s="76" t="s">
        <v>904</v>
      </c>
      <c r="B30" s="76" t="s">
        <v>1207</v>
      </c>
      <c r="C30" s="76"/>
      <c r="D30" s="76"/>
      <c r="E30" s="243">
        <v>5317</v>
      </c>
      <c r="F30" s="244">
        <f t="shared" si="0"/>
        <v>1684</v>
      </c>
      <c r="G30" s="239"/>
      <c r="H30" s="245" t="str">
        <f t="shared" si="2"/>
        <v/>
      </c>
      <c r="I30" s="244">
        <v>1166</v>
      </c>
      <c r="J30" s="239"/>
      <c r="K30" s="247">
        <v>518</v>
      </c>
      <c r="L30" s="239"/>
      <c r="M30" s="244">
        <v>1964</v>
      </c>
      <c r="N30" s="239"/>
      <c r="O30" s="244">
        <v>1669</v>
      </c>
      <c r="P30" s="239">
        <f t="shared" si="6"/>
        <v>0.31389881512130902</v>
      </c>
      <c r="Q30" s="188"/>
      <c r="R30" s="211">
        <v>0</v>
      </c>
      <c r="S30" s="211">
        <v>1</v>
      </c>
      <c r="T30" s="211">
        <v>0</v>
      </c>
      <c r="U30" s="210"/>
    </row>
    <row r="31" spans="1:21" s="115" customFormat="1" x14ac:dyDescent="0.2">
      <c r="A31" s="76" t="s">
        <v>930</v>
      </c>
      <c r="B31" s="76" t="s">
        <v>1169</v>
      </c>
      <c r="C31" s="76"/>
      <c r="D31" s="76"/>
      <c r="E31" s="243">
        <v>7485</v>
      </c>
      <c r="F31" s="244">
        <f t="shared" si="0"/>
        <v>3709</v>
      </c>
      <c r="G31" s="239"/>
      <c r="H31" s="245" t="str">
        <f t="shared" si="2"/>
        <v/>
      </c>
      <c r="I31" s="244">
        <v>2783</v>
      </c>
      <c r="J31" s="239"/>
      <c r="K31" s="247">
        <v>926</v>
      </c>
      <c r="L31" s="239"/>
      <c r="M31" s="244">
        <v>2306</v>
      </c>
      <c r="N31" s="239"/>
      <c r="O31" s="244">
        <v>1470</v>
      </c>
      <c r="P31" s="239">
        <f t="shared" si="6"/>
        <v>0.19639278557114229</v>
      </c>
      <c r="Q31" s="188"/>
      <c r="R31" s="211">
        <v>0</v>
      </c>
      <c r="S31" s="211">
        <v>1</v>
      </c>
      <c r="T31" s="211">
        <v>0</v>
      </c>
      <c r="U31" s="210"/>
    </row>
    <row r="32" spans="1:21" s="115" customFormat="1" x14ac:dyDescent="0.2">
      <c r="A32" s="76" t="s">
        <v>968</v>
      </c>
      <c r="B32" s="76" t="s">
        <v>969</v>
      </c>
      <c r="C32" s="76"/>
      <c r="D32" s="76"/>
      <c r="E32" s="243">
        <v>6784</v>
      </c>
      <c r="F32" s="244">
        <f t="shared" si="0"/>
        <v>3542</v>
      </c>
      <c r="G32" s="239"/>
      <c r="H32" s="245" t="str">
        <f t="shared" si="2"/>
        <v/>
      </c>
      <c r="I32" s="244">
        <v>2493</v>
      </c>
      <c r="J32" s="239"/>
      <c r="K32" s="247">
        <v>1049</v>
      </c>
      <c r="L32" s="239"/>
      <c r="M32" s="244">
        <v>2355</v>
      </c>
      <c r="N32" s="239"/>
      <c r="O32" s="244">
        <v>887</v>
      </c>
      <c r="P32" s="239">
        <f t="shared" si="6"/>
        <v>0.13074882075471697</v>
      </c>
      <c r="Q32" s="188"/>
      <c r="R32" s="211">
        <v>0</v>
      </c>
      <c r="S32" s="211">
        <v>1</v>
      </c>
      <c r="T32" s="211">
        <v>0</v>
      </c>
      <c r="U32" s="210"/>
    </row>
    <row r="33" spans="1:21" s="115" customFormat="1" x14ac:dyDescent="0.2">
      <c r="A33" s="76" t="s">
        <v>1000</v>
      </c>
      <c r="B33" s="76" t="s">
        <v>1001</v>
      </c>
      <c r="C33" s="76"/>
      <c r="D33" s="76"/>
      <c r="E33" s="243">
        <v>7713</v>
      </c>
      <c r="F33" s="244">
        <f t="shared" si="0"/>
        <v>3864</v>
      </c>
      <c r="G33" s="239">
        <f t="shared" si="1"/>
        <v>0.50097238428626989</v>
      </c>
      <c r="H33" s="245" t="str">
        <f t="shared" si="2"/>
        <v>49.0% - 51.2%</v>
      </c>
      <c r="I33" s="244">
        <v>2759</v>
      </c>
      <c r="J33" s="239">
        <f t="shared" si="3"/>
        <v>0.35770776610916633</v>
      </c>
      <c r="K33" s="247">
        <v>1105</v>
      </c>
      <c r="L33" s="239">
        <f t="shared" si="4"/>
        <v>0.14326461817710359</v>
      </c>
      <c r="M33" s="244">
        <v>3671</v>
      </c>
      <c r="N33" s="239">
        <f t="shared" si="5"/>
        <v>0.4759496953195903</v>
      </c>
      <c r="O33" s="244">
        <v>178</v>
      </c>
      <c r="P33" s="239">
        <f t="shared" si="6"/>
        <v>2.3077920394139764E-2</v>
      </c>
      <c r="Q33" s="188"/>
      <c r="R33" s="211">
        <v>0</v>
      </c>
      <c r="S33" s="211">
        <v>0</v>
      </c>
      <c r="T33" s="211">
        <v>0</v>
      </c>
      <c r="U33" s="210"/>
    </row>
    <row r="34" spans="1:21" s="115" customFormat="1" x14ac:dyDescent="0.2">
      <c r="A34" s="76" t="s">
        <v>1029</v>
      </c>
      <c r="B34" s="76" t="s">
        <v>1030</v>
      </c>
      <c r="C34" s="76"/>
      <c r="D34" s="76"/>
      <c r="E34" s="243">
        <v>28186</v>
      </c>
      <c r="F34" s="244">
        <f t="shared" si="0"/>
        <v>15211</v>
      </c>
      <c r="G34" s="239"/>
      <c r="H34" s="245" t="str">
        <f t="shared" si="2"/>
        <v/>
      </c>
      <c r="I34" s="244">
        <v>9321</v>
      </c>
      <c r="J34" s="239"/>
      <c r="K34" s="247">
        <v>5890</v>
      </c>
      <c r="L34" s="239"/>
      <c r="M34" s="244">
        <v>5735</v>
      </c>
      <c r="N34" s="239"/>
      <c r="O34" s="244">
        <v>7240</v>
      </c>
      <c r="P34" s="239">
        <f t="shared" si="6"/>
        <v>0.25686511033846593</v>
      </c>
      <c r="Q34" s="188"/>
      <c r="R34" s="211">
        <v>1</v>
      </c>
      <c r="S34" s="211">
        <v>1</v>
      </c>
      <c r="T34" s="211">
        <v>0</v>
      </c>
      <c r="U34" s="210"/>
    </row>
    <row r="35" spans="1:21" s="115" customFormat="1" x14ac:dyDescent="0.2">
      <c r="A35" s="76"/>
      <c r="B35" s="76"/>
      <c r="C35" s="76"/>
      <c r="D35" s="76"/>
      <c r="E35" s="222"/>
      <c r="F35" s="244"/>
      <c r="G35" s="239"/>
      <c r="H35" s="245"/>
      <c r="I35" s="244"/>
      <c r="J35" s="239"/>
      <c r="K35" s="247"/>
      <c r="L35" s="239"/>
      <c r="M35" s="244"/>
      <c r="N35" s="239"/>
      <c r="O35" s="244"/>
      <c r="P35" s="239"/>
      <c r="Q35" s="188"/>
      <c r="R35" s="211"/>
      <c r="S35" s="210"/>
      <c r="T35" s="210"/>
      <c r="U35" s="210"/>
    </row>
    <row r="36" spans="1:21" s="115" customFormat="1" x14ac:dyDescent="0.2">
      <c r="A36" s="58" t="s">
        <v>442</v>
      </c>
      <c r="B36" s="58" t="s">
        <v>443</v>
      </c>
      <c r="C36" s="58" t="s">
        <v>444</v>
      </c>
      <c r="D36" s="58" t="s">
        <v>1130</v>
      </c>
      <c r="E36" s="243">
        <v>508</v>
      </c>
      <c r="F36" s="244">
        <f>I36+K36</f>
        <v>276</v>
      </c>
      <c r="G36" s="239">
        <f>J36+L36</f>
        <v>0.54330708661417326</v>
      </c>
      <c r="H36" s="245" t="str">
        <f>IF(ISNUMBER(G36),TEXT(((2*F36)+(1.96^2)-(1.96*((1.96^2)+(4*F36*(100%-G36)))^0.5))/(2*(E36+(1.96^2))),"0.0%")&amp;" - "&amp;TEXT(((2*F36)+(1.96^2)+(1.96*((1.96^2)+(4*F36*(100%-G36)))^0.5))/(2*(E36+(1.96^2))),"0.0%"),"")</f>
        <v>50.0% - 58.6%</v>
      </c>
      <c r="I36" s="244">
        <v>201</v>
      </c>
      <c r="J36" s="239">
        <f>I36/E36</f>
        <v>0.3956692913385827</v>
      </c>
      <c r="K36" s="247">
        <v>75</v>
      </c>
      <c r="L36" s="239">
        <f>K36/E36</f>
        <v>0.14763779527559054</v>
      </c>
      <c r="M36" s="244">
        <v>216</v>
      </c>
      <c r="N36" s="239">
        <f>M36/E36</f>
        <v>0.42519685039370081</v>
      </c>
      <c r="O36" s="244">
        <v>16</v>
      </c>
      <c r="P36" s="239">
        <f>O36/E36</f>
        <v>3.1496062992125984E-2</v>
      </c>
      <c r="Q36" s="189" t="s">
        <v>446</v>
      </c>
      <c r="R36" s="215">
        <v>0</v>
      </c>
      <c r="S36" s="215">
        <v>0</v>
      </c>
      <c r="T36" s="215">
        <v>0</v>
      </c>
      <c r="U36" s="210"/>
    </row>
    <row r="37" spans="1:21" s="115" customFormat="1" x14ac:dyDescent="0.2">
      <c r="A37" s="58" t="s">
        <v>447</v>
      </c>
      <c r="B37" s="58" t="s">
        <v>448</v>
      </c>
      <c r="C37" s="58" t="s">
        <v>444</v>
      </c>
      <c r="D37" s="58" t="s">
        <v>1130</v>
      </c>
      <c r="E37" s="243">
        <v>469</v>
      </c>
      <c r="F37" s="244">
        <f t="shared" ref="F37:F100" si="7">I37+K37</f>
        <v>164</v>
      </c>
      <c r="G37" s="239">
        <f t="shared" ref="G37:G100" si="8">J37+L37</f>
        <v>0.34968017057569295</v>
      </c>
      <c r="H37" s="245" t="str">
        <f t="shared" ref="H37:H100" si="9">IF(ISNUMBER(G37),TEXT(((2*F37)+(1.96^2)-(1.96*((1.96^2)+(4*F37*(100%-G37)))^0.5))/(2*(E37+(1.96^2))),"0.0%")&amp;" - "&amp;TEXT(((2*F37)+(1.96^2)+(1.96*((1.96^2)+(4*F37*(100%-G37)))^0.5))/(2*(E37+(1.96^2))),"0.0%"),"")</f>
        <v>30.8% - 39.4%</v>
      </c>
      <c r="I37" s="244">
        <v>123</v>
      </c>
      <c r="J37" s="239">
        <f t="shared" ref="J37:J100" si="10">I37/E37</f>
        <v>0.26226012793176973</v>
      </c>
      <c r="K37" s="247">
        <v>41</v>
      </c>
      <c r="L37" s="239">
        <f t="shared" ref="L37:L100" si="11">K37/E37</f>
        <v>8.7420042643923238E-2</v>
      </c>
      <c r="M37" s="244">
        <v>282</v>
      </c>
      <c r="N37" s="239">
        <f t="shared" ref="N37:N100" si="12">M37/E37</f>
        <v>0.6012793176972282</v>
      </c>
      <c r="O37" s="244">
        <v>23</v>
      </c>
      <c r="P37" s="239">
        <f t="shared" ref="P37:P100" si="13">O37/E37</f>
        <v>4.9040511727078892E-2</v>
      </c>
      <c r="Q37" s="189" t="s">
        <v>1061</v>
      </c>
      <c r="R37" s="215">
        <v>0</v>
      </c>
      <c r="S37" s="215">
        <v>0</v>
      </c>
      <c r="T37" s="215">
        <v>0</v>
      </c>
      <c r="U37" s="210"/>
    </row>
    <row r="38" spans="1:21" s="115" customFormat="1" x14ac:dyDescent="0.2">
      <c r="A38" s="58" t="s">
        <v>450</v>
      </c>
      <c r="B38" s="58" t="s">
        <v>451</v>
      </c>
      <c r="C38" s="58" t="s">
        <v>444</v>
      </c>
      <c r="D38" s="58" t="s">
        <v>1130</v>
      </c>
      <c r="E38" s="243">
        <v>274</v>
      </c>
      <c r="F38" s="244">
        <f t="shared" si="7"/>
        <v>92</v>
      </c>
      <c r="G38" s="239">
        <f t="shared" si="8"/>
        <v>0.33576642335766421</v>
      </c>
      <c r="H38" s="245" t="str">
        <f t="shared" si="9"/>
        <v>28.2% - 39.4%</v>
      </c>
      <c r="I38" s="244">
        <v>63</v>
      </c>
      <c r="J38" s="239">
        <f t="shared" si="10"/>
        <v>0.22992700729927007</v>
      </c>
      <c r="K38" s="247">
        <v>29</v>
      </c>
      <c r="L38" s="239">
        <f t="shared" si="11"/>
        <v>0.10583941605839416</v>
      </c>
      <c r="M38" s="244">
        <v>182</v>
      </c>
      <c r="N38" s="239">
        <f t="shared" si="12"/>
        <v>0.66423357664233573</v>
      </c>
      <c r="O38" s="244">
        <v>0</v>
      </c>
      <c r="P38" s="239">
        <f t="shared" si="13"/>
        <v>0</v>
      </c>
      <c r="Q38" s="189" t="s">
        <v>714</v>
      </c>
      <c r="R38" s="215">
        <v>0</v>
      </c>
      <c r="S38" s="215">
        <v>0</v>
      </c>
      <c r="T38" s="215">
        <v>0</v>
      </c>
      <c r="U38" s="210"/>
    </row>
    <row r="39" spans="1:21" s="115" customFormat="1" x14ac:dyDescent="0.2">
      <c r="A39" s="58" t="s">
        <v>453</v>
      </c>
      <c r="B39" s="58" t="s">
        <v>454</v>
      </c>
      <c r="C39" s="58" t="s">
        <v>444</v>
      </c>
      <c r="D39" s="58" t="s">
        <v>1130</v>
      </c>
      <c r="E39" s="243">
        <v>593</v>
      </c>
      <c r="F39" s="244">
        <f t="shared" si="7"/>
        <v>206</v>
      </c>
      <c r="G39" s="239">
        <f t="shared" si="8"/>
        <v>0.34738617200674538</v>
      </c>
      <c r="H39" s="245" t="str">
        <f t="shared" si="9"/>
        <v>31.0% - 38.7%</v>
      </c>
      <c r="I39" s="244">
        <v>148</v>
      </c>
      <c r="J39" s="239">
        <f t="shared" si="10"/>
        <v>0.24957841483979765</v>
      </c>
      <c r="K39" s="247">
        <v>58</v>
      </c>
      <c r="L39" s="239">
        <f t="shared" si="11"/>
        <v>9.7807757166947729E-2</v>
      </c>
      <c r="M39" s="244">
        <v>386</v>
      </c>
      <c r="N39" s="239">
        <f t="shared" si="12"/>
        <v>0.65092748735244521</v>
      </c>
      <c r="O39" s="244">
        <v>1</v>
      </c>
      <c r="P39" s="239">
        <f t="shared" si="13"/>
        <v>1.6863406408094434E-3</v>
      </c>
      <c r="Q39" s="189" t="s">
        <v>1005</v>
      </c>
      <c r="R39" s="215">
        <v>0</v>
      </c>
      <c r="S39" s="215">
        <v>0</v>
      </c>
      <c r="T39" s="215">
        <v>0</v>
      </c>
      <c r="U39" s="210"/>
    </row>
    <row r="40" spans="1:21" s="115" customFormat="1" x14ac:dyDescent="0.2">
      <c r="A40" s="58" t="s">
        <v>456</v>
      </c>
      <c r="B40" s="58" t="s">
        <v>457</v>
      </c>
      <c r="C40" s="58" t="s">
        <v>444</v>
      </c>
      <c r="D40" s="58" t="s">
        <v>1130</v>
      </c>
      <c r="E40" s="243">
        <v>589</v>
      </c>
      <c r="F40" s="244">
        <f t="shared" si="7"/>
        <v>236</v>
      </c>
      <c r="G40" s="239">
        <f t="shared" si="8"/>
        <v>0.40067911714770799</v>
      </c>
      <c r="H40" s="245" t="str">
        <f t="shared" si="9"/>
        <v>36.2% - 44.1%</v>
      </c>
      <c r="I40" s="244">
        <v>169</v>
      </c>
      <c r="J40" s="239">
        <f t="shared" si="10"/>
        <v>0.28692699490662138</v>
      </c>
      <c r="K40" s="247">
        <v>67</v>
      </c>
      <c r="L40" s="239">
        <f t="shared" si="11"/>
        <v>0.11375212224108659</v>
      </c>
      <c r="M40" s="244">
        <v>335</v>
      </c>
      <c r="N40" s="239">
        <f t="shared" si="12"/>
        <v>0.56876061120543298</v>
      </c>
      <c r="O40" s="244">
        <v>18</v>
      </c>
      <c r="P40" s="239">
        <f t="shared" si="13"/>
        <v>3.0560271646859084E-2</v>
      </c>
      <c r="Q40" s="189" t="s">
        <v>533</v>
      </c>
      <c r="R40" s="215">
        <v>0</v>
      </c>
      <c r="S40" s="215">
        <v>0</v>
      </c>
      <c r="T40" s="215">
        <v>0</v>
      </c>
      <c r="U40" s="210"/>
    </row>
    <row r="41" spans="1:21" s="115" customFormat="1" x14ac:dyDescent="0.2">
      <c r="A41" s="58" t="s">
        <v>459</v>
      </c>
      <c r="B41" s="58" t="s">
        <v>460</v>
      </c>
      <c r="C41" s="58" t="s">
        <v>444</v>
      </c>
      <c r="D41" s="58" t="s">
        <v>1130</v>
      </c>
      <c r="E41" s="243">
        <v>932</v>
      </c>
      <c r="F41" s="244">
        <f t="shared" si="7"/>
        <v>289</v>
      </c>
      <c r="G41" s="239">
        <f t="shared" si="8"/>
        <v>0.31008583690987124</v>
      </c>
      <c r="H41" s="245" t="str">
        <f t="shared" si="9"/>
        <v>28.1% - 34.1%</v>
      </c>
      <c r="I41" s="244">
        <v>225</v>
      </c>
      <c r="J41" s="239">
        <f t="shared" si="10"/>
        <v>0.24141630901287553</v>
      </c>
      <c r="K41" s="247">
        <v>64</v>
      </c>
      <c r="L41" s="239">
        <f t="shared" si="11"/>
        <v>6.8669527896995708E-2</v>
      </c>
      <c r="M41" s="244">
        <v>639</v>
      </c>
      <c r="N41" s="239">
        <f t="shared" si="12"/>
        <v>0.68562231759656656</v>
      </c>
      <c r="O41" s="244">
        <v>4</v>
      </c>
      <c r="P41" s="239">
        <f t="shared" si="13"/>
        <v>4.2918454935622317E-3</v>
      </c>
      <c r="Q41" s="189" t="s">
        <v>570</v>
      </c>
      <c r="R41" s="215">
        <v>0</v>
      </c>
      <c r="S41" s="215">
        <v>0</v>
      </c>
      <c r="T41" s="215">
        <v>0</v>
      </c>
      <c r="U41" s="210"/>
    </row>
    <row r="42" spans="1:21" s="115" customFormat="1" x14ac:dyDescent="0.2">
      <c r="A42" s="58" t="s">
        <v>462</v>
      </c>
      <c r="B42" s="58" t="s">
        <v>463</v>
      </c>
      <c r="C42" s="58" t="s">
        <v>464</v>
      </c>
      <c r="D42" s="58" t="s">
        <v>1128</v>
      </c>
      <c r="E42" s="243">
        <v>307</v>
      </c>
      <c r="F42" s="244">
        <f t="shared" si="7"/>
        <v>102</v>
      </c>
      <c r="G42" s="239">
        <f t="shared" si="8"/>
        <v>0.33224755700325731</v>
      </c>
      <c r="H42" s="245" t="str">
        <f t="shared" si="9"/>
        <v>28.2% - 38.7%</v>
      </c>
      <c r="I42" s="244">
        <v>76</v>
      </c>
      <c r="J42" s="239">
        <f t="shared" si="10"/>
        <v>0.24755700325732899</v>
      </c>
      <c r="K42" s="247">
        <v>26</v>
      </c>
      <c r="L42" s="239">
        <f t="shared" si="11"/>
        <v>8.4690553745928335E-2</v>
      </c>
      <c r="M42" s="244">
        <v>204</v>
      </c>
      <c r="N42" s="239">
        <f t="shared" si="12"/>
        <v>0.66449511400651462</v>
      </c>
      <c r="O42" s="244">
        <v>1</v>
      </c>
      <c r="P42" s="239">
        <f t="shared" si="13"/>
        <v>3.2573289902280132E-3</v>
      </c>
      <c r="Q42" s="189" t="s">
        <v>870</v>
      </c>
      <c r="R42" s="215">
        <v>0</v>
      </c>
      <c r="S42" s="215">
        <v>0</v>
      </c>
      <c r="T42" s="215">
        <v>0</v>
      </c>
      <c r="U42" s="210"/>
    </row>
    <row r="43" spans="1:21" s="115" customFormat="1" x14ac:dyDescent="0.2">
      <c r="A43" s="58" t="s">
        <v>467</v>
      </c>
      <c r="B43" s="58" t="s">
        <v>468</v>
      </c>
      <c r="C43" s="58" t="s">
        <v>464</v>
      </c>
      <c r="D43" s="58" t="s">
        <v>1128</v>
      </c>
      <c r="E43" s="243">
        <v>702</v>
      </c>
      <c r="F43" s="244">
        <f t="shared" si="7"/>
        <v>169</v>
      </c>
      <c r="G43" s="239">
        <f t="shared" si="8"/>
        <v>0.24074074074074076</v>
      </c>
      <c r="H43" s="245" t="str">
        <f t="shared" si="9"/>
        <v>21.1% - 27.4%</v>
      </c>
      <c r="I43" s="244">
        <v>125</v>
      </c>
      <c r="J43" s="239">
        <f t="shared" si="10"/>
        <v>0.17806267806267806</v>
      </c>
      <c r="K43" s="247">
        <v>44</v>
      </c>
      <c r="L43" s="239">
        <f t="shared" si="11"/>
        <v>6.2678062678062682E-2</v>
      </c>
      <c r="M43" s="244">
        <v>532</v>
      </c>
      <c r="N43" s="239">
        <f t="shared" si="12"/>
        <v>0.75783475783475784</v>
      </c>
      <c r="O43" s="244">
        <v>1</v>
      </c>
      <c r="P43" s="239">
        <f t="shared" si="13"/>
        <v>1.4245014245014246E-3</v>
      </c>
      <c r="Q43" s="189" t="s">
        <v>749</v>
      </c>
      <c r="R43" s="215">
        <v>0</v>
      </c>
      <c r="S43" s="215">
        <v>0</v>
      </c>
      <c r="T43" s="215">
        <v>0</v>
      </c>
      <c r="U43" s="210"/>
    </row>
    <row r="44" spans="1:21" s="115" customFormat="1" x14ac:dyDescent="0.2">
      <c r="A44" s="58" t="s">
        <v>470</v>
      </c>
      <c r="B44" s="58" t="s">
        <v>471</v>
      </c>
      <c r="C44" s="58" t="s">
        <v>464</v>
      </c>
      <c r="D44" s="58" t="s">
        <v>1128</v>
      </c>
      <c r="E44" s="243">
        <v>848</v>
      </c>
      <c r="F44" s="244">
        <f t="shared" si="7"/>
        <v>218</v>
      </c>
      <c r="G44" s="239">
        <f t="shared" si="8"/>
        <v>0.25707547169811318</v>
      </c>
      <c r="H44" s="245" t="str">
        <f t="shared" si="9"/>
        <v>22.9% - 28.8%</v>
      </c>
      <c r="I44" s="244">
        <v>154</v>
      </c>
      <c r="J44" s="239">
        <f t="shared" si="10"/>
        <v>0.18160377358490565</v>
      </c>
      <c r="K44" s="247">
        <v>64</v>
      </c>
      <c r="L44" s="239">
        <f t="shared" si="11"/>
        <v>7.5471698113207544E-2</v>
      </c>
      <c r="M44" s="244">
        <v>626</v>
      </c>
      <c r="N44" s="239">
        <f t="shared" si="12"/>
        <v>0.7382075471698113</v>
      </c>
      <c r="O44" s="244">
        <v>4</v>
      </c>
      <c r="P44" s="239">
        <f t="shared" si="13"/>
        <v>4.7169811320754715E-3</v>
      </c>
      <c r="Q44" s="189" t="s">
        <v>648</v>
      </c>
      <c r="R44" s="215">
        <v>0</v>
      </c>
      <c r="S44" s="215">
        <v>0</v>
      </c>
      <c r="T44" s="215">
        <v>0</v>
      </c>
      <c r="U44" s="210"/>
    </row>
    <row r="45" spans="1:21" s="115" customFormat="1" x14ac:dyDescent="0.2">
      <c r="A45" s="58" t="s">
        <v>473</v>
      </c>
      <c r="B45" s="58" t="s">
        <v>474</v>
      </c>
      <c r="C45" s="58" t="s">
        <v>464</v>
      </c>
      <c r="D45" s="58" t="s">
        <v>1128</v>
      </c>
      <c r="E45" s="243">
        <v>670</v>
      </c>
      <c r="F45" s="244">
        <f t="shared" si="7"/>
        <v>215</v>
      </c>
      <c r="G45" s="239">
        <f t="shared" si="8"/>
        <v>0.32089552238805974</v>
      </c>
      <c r="H45" s="245" t="str">
        <f t="shared" si="9"/>
        <v>28.7% - 35.7%</v>
      </c>
      <c r="I45" s="244">
        <v>161</v>
      </c>
      <c r="J45" s="239">
        <f t="shared" si="10"/>
        <v>0.24029850746268658</v>
      </c>
      <c r="K45" s="247">
        <v>54</v>
      </c>
      <c r="L45" s="239">
        <f t="shared" si="11"/>
        <v>8.0597014925373134E-2</v>
      </c>
      <c r="M45" s="244">
        <v>455</v>
      </c>
      <c r="N45" s="239">
        <f t="shared" si="12"/>
        <v>0.67910447761194026</v>
      </c>
      <c r="O45" s="244">
        <v>0</v>
      </c>
      <c r="P45" s="239">
        <f t="shared" si="13"/>
        <v>0</v>
      </c>
      <c r="Q45" s="189" t="s">
        <v>536</v>
      </c>
      <c r="R45" s="215">
        <v>0</v>
      </c>
      <c r="S45" s="215">
        <v>0</v>
      </c>
      <c r="T45" s="215">
        <v>0</v>
      </c>
      <c r="U45" s="210"/>
    </row>
    <row r="46" spans="1:21" s="115" customFormat="1" x14ac:dyDescent="0.2">
      <c r="A46" s="58" t="s">
        <v>476</v>
      </c>
      <c r="B46" s="58" t="s">
        <v>477</v>
      </c>
      <c r="C46" s="58" t="s">
        <v>464</v>
      </c>
      <c r="D46" s="58" t="s">
        <v>1128</v>
      </c>
      <c r="E46" s="243">
        <v>911</v>
      </c>
      <c r="F46" s="244">
        <f t="shared" si="7"/>
        <v>214</v>
      </c>
      <c r="G46" s="239">
        <f t="shared" si="8"/>
        <v>0.23490669593852909</v>
      </c>
      <c r="H46" s="245" t="str">
        <f t="shared" si="9"/>
        <v>20.9% - 26.4%</v>
      </c>
      <c r="I46" s="244">
        <v>151</v>
      </c>
      <c r="J46" s="239">
        <f t="shared" si="10"/>
        <v>0.16575192096597147</v>
      </c>
      <c r="K46" s="247">
        <v>63</v>
      </c>
      <c r="L46" s="239">
        <f t="shared" si="11"/>
        <v>6.9154774972557634E-2</v>
      </c>
      <c r="M46" s="244">
        <v>693</v>
      </c>
      <c r="N46" s="239">
        <f t="shared" si="12"/>
        <v>0.76070252469813393</v>
      </c>
      <c r="O46" s="244">
        <v>4</v>
      </c>
      <c r="P46" s="239">
        <f t="shared" si="13"/>
        <v>4.3907793633369925E-3</v>
      </c>
      <c r="Q46" s="189" t="s">
        <v>1064</v>
      </c>
      <c r="R46" s="215">
        <v>0</v>
      </c>
      <c r="S46" s="215">
        <v>0</v>
      </c>
      <c r="T46" s="215">
        <v>0</v>
      </c>
      <c r="U46" s="210"/>
    </row>
    <row r="47" spans="1:21" s="115" customFormat="1" x14ac:dyDescent="0.2">
      <c r="A47" s="58" t="s">
        <v>479</v>
      </c>
      <c r="B47" s="58" t="s">
        <v>480</v>
      </c>
      <c r="C47" s="58" t="s">
        <v>481</v>
      </c>
      <c r="D47" s="58" t="s">
        <v>482</v>
      </c>
      <c r="E47" s="243">
        <v>966</v>
      </c>
      <c r="F47" s="244">
        <f t="shared" si="7"/>
        <v>374</v>
      </c>
      <c r="G47" s="239">
        <f t="shared" si="8"/>
        <v>0.38716356107660455</v>
      </c>
      <c r="H47" s="245" t="str">
        <f t="shared" si="9"/>
        <v>35.7% - 41.8%</v>
      </c>
      <c r="I47" s="244">
        <v>277</v>
      </c>
      <c r="J47" s="239">
        <f t="shared" si="10"/>
        <v>0.28674948240165632</v>
      </c>
      <c r="K47" s="247">
        <v>97</v>
      </c>
      <c r="L47" s="239">
        <f t="shared" si="11"/>
        <v>0.10041407867494824</v>
      </c>
      <c r="M47" s="244">
        <v>558</v>
      </c>
      <c r="N47" s="239">
        <f t="shared" si="12"/>
        <v>0.57763975155279501</v>
      </c>
      <c r="O47" s="244">
        <v>34</v>
      </c>
      <c r="P47" s="239">
        <f t="shared" si="13"/>
        <v>3.5196687370600416E-2</v>
      </c>
      <c r="Q47" s="189" t="s">
        <v>947</v>
      </c>
      <c r="R47" s="215">
        <v>0</v>
      </c>
      <c r="S47" s="215">
        <v>0</v>
      </c>
      <c r="T47" s="215">
        <v>0</v>
      </c>
      <c r="U47" s="210"/>
    </row>
    <row r="48" spans="1:21" s="115" customFormat="1" x14ac:dyDescent="0.2">
      <c r="A48" s="58" t="s">
        <v>484</v>
      </c>
      <c r="B48" s="58" t="s">
        <v>485</v>
      </c>
      <c r="C48" s="58" t="s">
        <v>481</v>
      </c>
      <c r="D48" s="58" t="s">
        <v>482</v>
      </c>
      <c r="E48" s="243">
        <v>590</v>
      </c>
      <c r="F48" s="244">
        <f t="shared" si="7"/>
        <v>217</v>
      </c>
      <c r="G48" s="239">
        <f t="shared" si="8"/>
        <v>0.3677966101694915</v>
      </c>
      <c r="H48" s="245" t="str">
        <f t="shared" si="9"/>
        <v>33.0% - 40.7%</v>
      </c>
      <c r="I48" s="244">
        <v>164</v>
      </c>
      <c r="J48" s="239">
        <f t="shared" si="10"/>
        <v>0.27796610169491526</v>
      </c>
      <c r="K48" s="247">
        <v>53</v>
      </c>
      <c r="L48" s="239">
        <f t="shared" si="11"/>
        <v>8.9830508474576271E-2</v>
      </c>
      <c r="M48" s="244">
        <v>364</v>
      </c>
      <c r="N48" s="239">
        <f t="shared" si="12"/>
        <v>0.61694915254237293</v>
      </c>
      <c r="O48" s="244">
        <v>9</v>
      </c>
      <c r="P48" s="239">
        <f t="shared" si="13"/>
        <v>1.5254237288135594E-2</v>
      </c>
      <c r="Q48" s="189" t="s">
        <v>547</v>
      </c>
      <c r="R48" s="215">
        <v>0</v>
      </c>
      <c r="S48" s="215">
        <v>0</v>
      </c>
      <c r="T48" s="215">
        <v>0</v>
      </c>
      <c r="U48" s="210"/>
    </row>
    <row r="49" spans="1:21" s="115" customFormat="1" x14ac:dyDescent="0.2">
      <c r="A49" s="58" t="s">
        <v>487</v>
      </c>
      <c r="B49" s="58" t="s">
        <v>488</v>
      </c>
      <c r="C49" s="58" t="s">
        <v>481</v>
      </c>
      <c r="D49" s="58" t="s">
        <v>482</v>
      </c>
      <c r="E49" s="243">
        <v>700</v>
      </c>
      <c r="F49" s="244">
        <f t="shared" si="7"/>
        <v>226</v>
      </c>
      <c r="G49" s="239"/>
      <c r="H49" s="245" t="str">
        <f t="shared" si="9"/>
        <v/>
      </c>
      <c r="I49" s="244">
        <v>117</v>
      </c>
      <c r="J49" s="239"/>
      <c r="K49" s="247">
        <v>109</v>
      </c>
      <c r="L49" s="239"/>
      <c r="M49" s="244">
        <v>118</v>
      </c>
      <c r="N49" s="239"/>
      <c r="O49" s="244">
        <v>356</v>
      </c>
      <c r="P49" s="239">
        <f t="shared" si="13"/>
        <v>0.50857142857142856</v>
      </c>
      <c r="Q49" s="189" t="s">
        <v>596</v>
      </c>
      <c r="R49" s="215">
        <v>0</v>
      </c>
      <c r="S49" s="215">
        <v>1</v>
      </c>
      <c r="T49" s="215">
        <v>0</v>
      </c>
      <c r="U49" s="210"/>
    </row>
    <row r="50" spans="1:21" s="115" customFormat="1" x14ac:dyDescent="0.2">
      <c r="A50" s="58" t="s">
        <v>490</v>
      </c>
      <c r="B50" s="58" t="s">
        <v>491</v>
      </c>
      <c r="C50" s="58" t="s">
        <v>481</v>
      </c>
      <c r="D50" s="58" t="s">
        <v>482</v>
      </c>
      <c r="E50" s="243">
        <v>710</v>
      </c>
      <c r="F50" s="244">
        <f t="shared" si="7"/>
        <v>219</v>
      </c>
      <c r="G50" s="239">
        <f t="shared" si="8"/>
        <v>0.30845070422535209</v>
      </c>
      <c r="H50" s="245" t="str">
        <f t="shared" si="9"/>
        <v>27.6% - 34.3%</v>
      </c>
      <c r="I50" s="244">
        <v>136</v>
      </c>
      <c r="J50" s="239">
        <f t="shared" si="10"/>
        <v>0.19154929577464788</v>
      </c>
      <c r="K50" s="247">
        <v>83</v>
      </c>
      <c r="L50" s="239">
        <f t="shared" si="11"/>
        <v>0.11690140845070422</v>
      </c>
      <c r="M50" s="244">
        <v>468</v>
      </c>
      <c r="N50" s="239">
        <f t="shared" si="12"/>
        <v>0.6591549295774648</v>
      </c>
      <c r="O50" s="244">
        <v>23</v>
      </c>
      <c r="P50" s="239">
        <f t="shared" si="13"/>
        <v>3.2394366197183097E-2</v>
      </c>
      <c r="Q50" s="189" t="s">
        <v>1067</v>
      </c>
      <c r="R50" s="215">
        <v>0</v>
      </c>
      <c r="S50" s="215">
        <v>0</v>
      </c>
      <c r="T50" s="215">
        <v>0</v>
      </c>
      <c r="U50" s="210"/>
    </row>
    <row r="51" spans="1:21" s="115" customFormat="1" x14ac:dyDescent="0.2">
      <c r="A51" s="58" t="s">
        <v>493</v>
      </c>
      <c r="B51" s="58" t="s">
        <v>494</v>
      </c>
      <c r="C51" s="58" t="s">
        <v>481</v>
      </c>
      <c r="D51" s="58" t="s">
        <v>482</v>
      </c>
      <c r="E51" s="243">
        <v>720</v>
      </c>
      <c r="F51" s="244">
        <f t="shared" si="7"/>
        <v>221</v>
      </c>
      <c r="G51" s="239"/>
      <c r="H51" s="245" t="str">
        <f t="shared" si="9"/>
        <v/>
      </c>
      <c r="I51" s="244">
        <v>129</v>
      </c>
      <c r="J51" s="239"/>
      <c r="K51" s="247">
        <v>92</v>
      </c>
      <c r="L51" s="239"/>
      <c r="M51" s="244">
        <v>231</v>
      </c>
      <c r="N51" s="239"/>
      <c r="O51" s="244">
        <v>268</v>
      </c>
      <c r="P51" s="239">
        <f t="shared" si="13"/>
        <v>0.37222222222222223</v>
      </c>
      <c r="Q51" s="189" t="s">
        <v>717</v>
      </c>
      <c r="R51" s="215">
        <v>0</v>
      </c>
      <c r="S51" s="215">
        <v>1</v>
      </c>
      <c r="T51" s="215">
        <v>0</v>
      </c>
      <c r="U51" s="210"/>
    </row>
    <row r="52" spans="1:21" s="115" customFormat="1" x14ac:dyDescent="0.2">
      <c r="A52" s="58" t="s">
        <v>496</v>
      </c>
      <c r="B52" s="58" t="s">
        <v>497</v>
      </c>
      <c r="C52" s="58" t="s">
        <v>481</v>
      </c>
      <c r="D52" s="58" t="s">
        <v>482</v>
      </c>
      <c r="E52" s="243">
        <v>766</v>
      </c>
      <c r="F52" s="244">
        <f t="shared" si="7"/>
        <v>276</v>
      </c>
      <c r="G52" s="239">
        <f t="shared" si="8"/>
        <v>0.36031331592689297</v>
      </c>
      <c r="H52" s="245" t="str">
        <f t="shared" si="9"/>
        <v>32.7% - 39.5%</v>
      </c>
      <c r="I52" s="244">
        <v>185</v>
      </c>
      <c r="J52" s="239">
        <f t="shared" si="10"/>
        <v>0.24151436031331594</v>
      </c>
      <c r="K52" s="247">
        <v>91</v>
      </c>
      <c r="L52" s="239">
        <f t="shared" si="11"/>
        <v>0.11879895561357702</v>
      </c>
      <c r="M52" s="244">
        <v>474</v>
      </c>
      <c r="N52" s="239">
        <f t="shared" si="12"/>
        <v>0.61879895561357701</v>
      </c>
      <c r="O52" s="244">
        <v>16</v>
      </c>
      <c r="P52" s="239">
        <f t="shared" si="13"/>
        <v>2.0887728459530026E-2</v>
      </c>
      <c r="Q52" s="189" t="s">
        <v>1070</v>
      </c>
      <c r="R52" s="215">
        <v>0</v>
      </c>
      <c r="S52" s="215">
        <v>0</v>
      </c>
      <c r="T52" s="215">
        <v>0</v>
      </c>
      <c r="U52" s="210"/>
    </row>
    <row r="53" spans="1:21" s="115" customFormat="1" x14ac:dyDescent="0.2">
      <c r="A53" s="58" t="s">
        <v>499</v>
      </c>
      <c r="B53" s="58" t="s">
        <v>500</v>
      </c>
      <c r="C53" s="58" t="s">
        <v>481</v>
      </c>
      <c r="D53" s="58" t="s">
        <v>482</v>
      </c>
      <c r="E53" s="243">
        <v>832</v>
      </c>
      <c r="F53" s="244">
        <f t="shared" si="7"/>
        <v>329</v>
      </c>
      <c r="G53" s="239">
        <f t="shared" si="8"/>
        <v>0.39543269230769235</v>
      </c>
      <c r="H53" s="245" t="str">
        <f t="shared" si="9"/>
        <v>36.3% - 42.9%</v>
      </c>
      <c r="I53" s="244">
        <v>267</v>
      </c>
      <c r="J53" s="239">
        <f t="shared" si="10"/>
        <v>0.32091346153846156</v>
      </c>
      <c r="K53" s="247">
        <v>62</v>
      </c>
      <c r="L53" s="239">
        <f t="shared" si="11"/>
        <v>7.4519230769230768E-2</v>
      </c>
      <c r="M53" s="244">
        <v>490</v>
      </c>
      <c r="N53" s="239">
        <f t="shared" si="12"/>
        <v>0.58894230769230771</v>
      </c>
      <c r="O53" s="244">
        <v>13</v>
      </c>
      <c r="P53" s="239">
        <f t="shared" si="13"/>
        <v>1.5625E-2</v>
      </c>
      <c r="Q53" s="189" t="s">
        <v>599</v>
      </c>
      <c r="R53" s="215">
        <v>0</v>
      </c>
      <c r="S53" s="215">
        <v>0</v>
      </c>
      <c r="T53" s="215">
        <v>0</v>
      </c>
      <c r="U53" s="210"/>
    </row>
    <row r="54" spans="1:21" s="115" customFormat="1" x14ac:dyDescent="0.2">
      <c r="A54" s="58" t="s">
        <v>502</v>
      </c>
      <c r="B54" s="58" t="s">
        <v>503</v>
      </c>
      <c r="C54" s="58" t="s">
        <v>481</v>
      </c>
      <c r="D54" s="58" t="s">
        <v>482</v>
      </c>
      <c r="E54" s="243">
        <v>499</v>
      </c>
      <c r="F54" s="244">
        <f t="shared" si="7"/>
        <v>100</v>
      </c>
      <c r="G54" s="239"/>
      <c r="H54" s="245" t="str">
        <f t="shared" si="9"/>
        <v/>
      </c>
      <c r="I54" s="244">
        <v>66</v>
      </c>
      <c r="J54" s="239"/>
      <c r="K54" s="247">
        <v>34</v>
      </c>
      <c r="L54" s="239"/>
      <c r="M54" s="244">
        <v>101</v>
      </c>
      <c r="N54" s="239"/>
      <c r="O54" s="244">
        <v>298</v>
      </c>
      <c r="P54" s="239">
        <f t="shared" si="13"/>
        <v>0.59719438877755515</v>
      </c>
      <c r="Q54" s="189" t="s">
        <v>1073</v>
      </c>
      <c r="R54" s="215">
        <v>1</v>
      </c>
      <c r="S54" s="215">
        <v>1</v>
      </c>
      <c r="T54" s="215">
        <v>0</v>
      </c>
      <c r="U54" s="210"/>
    </row>
    <row r="55" spans="1:21" s="115" customFormat="1" x14ac:dyDescent="0.2">
      <c r="A55" s="58" t="s">
        <v>505</v>
      </c>
      <c r="B55" s="58" t="s">
        <v>506</v>
      </c>
      <c r="C55" s="58" t="s">
        <v>481</v>
      </c>
      <c r="D55" s="58" t="s">
        <v>482</v>
      </c>
      <c r="E55" s="243">
        <v>822</v>
      </c>
      <c r="F55" s="244">
        <f t="shared" si="7"/>
        <v>403</v>
      </c>
      <c r="G55" s="239">
        <f t="shared" si="8"/>
        <v>0.49026763990267641</v>
      </c>
      <c r="H55" s="245" t="str">
        <f t="shared" si="9"/>
        <v>45.6% - 52.4%</v>
      </c>
      <c r="I55" s="244">
        <v>337</v>
      </c>
      <c r="J55" s="239">
        <f t="shared" si="10"/>
        <v>0.40997566909975669</v>
      </c>
      <c r="K55" s="247">
        <v>66</v>
      </c>
      <c r="L55" s="239">
        <f t="shared" si="11"/>
        <v>8.0291970802919707E-2</v>
      </c>
      <c r="M55" s="244">
        <v>416</v>
      </c>
      <c r="N55" s="239">
        <f t="shared" si="12"/>
        <v>0.5060827250608273</v>
      </c>
      <c r="O55" s="244">
        <v>3</v>
      </c>
      <c r="P55" s="239">
        <f t="shared" si="13"/>
        <v>3.6496350364963502E-3</v>
      </c>
      <c r="Q55" s="189" t="s">
        <v>472</v>
      </c>
      <c r="R55" s="215">
        <v>0</v>
      </c>
      <c r="S55" s="215">
        <v>0</v>
      </c>
      <c r="T55" s="215">
        <v>0</v>
      </c>
      <c r="U55" s="210"/>
    </row>
    <row r="56" spans="1:21" s="115" customFormat="1" x14ac:dyDescent="0.2">
      <c r="A56" s="58" t="s">
        <v>508</v>
      </c>
      <c r="B56" s="58" t="s">
        <v>509</v>
      </c>
      <c r="C56" s="58" t="s">
        <v>481</v>
      </c>
      <c r="D56" s="58" t="s">
        <v>482</v>
      </c>
      <c r="E56" s="243">
        <v>782</v>
      </c>
      <c r="F56" s="244">
        <f t="shared" si="7"/>
        <v>233</v>
      </c>
      <c r="G56" s="239"/>
      <c r="H56" s="245" t="str">
        <f t="shared" si="9"/>
        <v/>
      </c>
      <c r="I56" s="244">
        <v>179</v>
      </c>
      <c r="J56" s="239"/>
      <c r="K56" s="247">
        <v>54</v>
      </c>
      <c r="L56" s="239"/>
      <c r="M56" s="244">
        <v>491</v>
      </c>
      <c r="N56" s="239"/>
      <c r="O56" s="244">
        <v>58</v>
      </c>
      <c r="P56" s="239">
        <f t="shared" si="13"/>
        <v>7.4168797953964194E-2</v>
      </c>
      <c r="Q56" s="189" t="s">
        <v>950</v>
      </c>
      <c r="R56" s="215">
        <v>0</v>
      </c>
      <c r="S56" s="215">
        <v>1</v>
      </c>
      <c r="T56" s="215">
        <v>0</v>
      </c>
      <c r="U56" s="210"/>
    </row>
    <row r="57" spans="1:21" s="115" customFormat="1" x14ac:dyDescent="0.2">
      <c r="A57" s="58" t="s">
        <v>511</v>
      </c>
      <c r="B57" s="58" t="s">
        <v>512</v>
      </c>
      <c r="C57" s="58" t="s">
        <v>481</v>
      </c>
      <c r="D57" s="58" t="s">
        <v>482</v>
      </c>
      <c r="E57" s="243">
        <v>586</v>
      </c>
      <c r="F57" s="244">
        <f t="shared" si="7"/>
        <v>310</v>
      </c>
      <c r="G57" s="239">
        <f t="shared" si="8"/>
        <v>0.52901023890784982</v>
      </c>
      <c r="H57" s="245" t="str">
        <f t="shared" si="9"/>
        <v>48.9% - 56.9%</v>
      </c>
      <c r="I57" s="244">
        <v>233</v>
      </c>
      <c r="J57" s="239">
        <f t="shared" si="10"/>
        <v>0.39761092150170646</v>
      </c>
      <c r="K57" s="247">
        <v>77</v>
      </c>
      <c r="L57" s="239">
        <f t="shared" si="11"/>
        <v>0.13139931740614336</v>
      </c>
      <c r="M57" s="244">
        <v>266</v>
      </c>
      <c r="N57" s="239">
        <f t="shared" si="12"/>
        <v>0.4539249146757679</v>
      </c>
      <c r="O57" s="244">
        <v>10</v>
      </c>
      <c r="P57" s="239">
        <f t="shared" si="13"/>
        <v>1.7064846416382253E-2</v>
      </c>
      <c r="Q57" s="189" t="s">
        <v>1076</v>
      </c>
      <c r="R57" s="215">
        <v>0</v>
      </c>
      <c r="S57" s="215">
        <v>0</v>
      </c>
      <c r="T57" s="215">
        <v>0</v>
      </c>
      <c r="U57" s="210"/>
    </row>
    <row r="58" spans="1:21" s="115" customFormat="1" x14ac:dyDescent="0.2">
      <c r="A58" s="58" t="s">
        <v>514</v>
      </c>
      <c r="B58" s="58" t="s">
        <v>515</v>
      </c>
      <c r="C58" s="58" t="s">
        <v>481</v>
      </c>
      <c r="D58" s="58" t="s">
        <v>482</v>
      </c>
      <c r="E58" s="243">
        <v>917</v>
      </c>
      <c r="F58" s="244">
        <f t="shared" si="7"/>
        <v>278</v>
      </c>
      <c r="G58" s="239">
        <f t="shared" si="8"/>
        <v>0.30316248636859322</v>
      </c>
      <c r="H58" s="245" t="str">
        <f t="shared" si="9"/>
        <v>27.4% - 33.4%</v>
      </c>
      <c r="I58" s="244">
        <v>195</v>
      </c>
      <c r="J58" s="239">
        <f t="shared" si="10"/>
        <v>0.21264994547437296</v>
      </c>
      <c r="K58" s="247">
        <v>83</v>
      </c>
      <c r="L58" s="239">
        <f t="shared" si="11"/>
        <v>9.0512540894220284E-2</v>
      </c>
      <c r="M58" s="244">
        <v>635</v>
      </c>
      <c r="N58" s="239">
        <f t="shared" si="12"/>
        <v>0.69247546346782984</v>
      </c>
      <c r="O58" s="244">
        <v>4</v>
      </c>
      <c r="P58" s="239">
        <f t="shared" si="13"/>
        <v>4.3620501635768813E-3</v>
      </c>
      <c r="Q58" s="189" t="s">
        <v>671</v>
      </c>
      <c r="R58" s="215">
        <v>0</v>
      </c>
      <c r="S58" s="215">
        <v>0</v>
      </c>
      <c r="T58" s="215">
        <v>0</v>
      </c>
      <c r="U58" s="210"/>
    </row>
    <row r="59" spans="1:21" s="115" customFormat="1" x14ac:dyDescent="0.2">
      <c r="A59" s="58" t="s">
        <v>517</v>
      </c>
      <c r="B59" s="58" t="s">
        <v>518</v>
      </c>
      <c r="C59" s="58" t="s">
        <v>519</v>
      </c>
      <c r="D59" s="58" t="s">
        <v>520</v>
      </c>
      <c r="E59" s="243">
        <v>647</v>
      </c>
      <c r="F59" s="244">
        <f t="shared" si="7"/>
        <v>3</v>
      </c>
      <c r="G59" s="239"/>
      <c r="H59" s="245" t="str">
        <f t="shared" si="9"/>
        <v/>
      </c>
      <c r="I59" s="244">
        <v>2</v>
      </c>
      <c r="J59" s="239"/>
      <c r="K59" s="247">
        <v>1</v>
      </c>
      <c r="L59" s="239"/>
      <c r="M59" s="244">
        <v>3</v>
      </c>
      <c r="N59" s="239"/>
      <c r="O59" s="244">
        <v>641</v>
      </c>
      <c r="P59" s="239">
        <f t="shared" si="13"/>
        <v>0.99072642967542501</v>
      </c>
      <c r="Q59" s="189" t="s">
        <v>804</v>
      </c>
      <c r="R59" s="215">
        <v>0</v>
      </c>
      <c r="S59" s="215">
        <v>1</v>
      </c>
      <c r="T59" s="215">
        <v>0</v>
      </c>
      <c r="U59" s="210"/>
    </row>
    <row r="60" spans="1:21" s="115" customFormat="1" x14ac:dyDescent="0.2">
      <c r="A60" s="58" t="s">
        <v>522</v>
      </c>
      <c r="B60" s="58" t="s">
        <v>523</v>
      </c>
      <c r="C60" s="58" t="s">
        <v>519</v>
      </c>
      <c r="D60" s="58" t="s">
        <v>520</v>
      </c>
      <c r="E60" s="243">
        <v>462</v>
      </c>
      <c r="F60" s="244">
        <f t="shared" si="7"/>
        <v>133</v>
      </c>
      <c r="G60" s="239">
        <f t="shared" si="8"/>
        <v>0.2878787878787879</v>
      </c>
      <c r="H60" s="245" t="str">
        <f t="shared" si="9"/>
        <v>24.8% - 33.1%</v>
      </c>
      <c r="I60" s="244">
        <v>82</v>
      </c>
      <c r="J60" s="239">
        <f t="shared" si="10"/>
        <v>0.1774891774891775</v>
      </c>
      <c r="K60" s="247">
        <v>51</v>
      </c>
      <c r="L60" s="239">
        <f t="shared" si="11"/>
        <v>0.11038961038961038</v>
      </c>
      <c r="M60" s="244">
        <v>315</v>
      </c>
      <c r="N60" s="239">
        <f t="shared" si="12"/>
        <v>0.68181818181818177</v>
      </c>
      <c r="O60" s="244">
        <v>14</v>
      </c>
      <c r="P60" s="239">
        <f t="shared" si="13"/>
        <v>3.0303030303030304E-2</v>
      </c>
      <c r="Q60" s="189" t="s">
        <v>492</v>
      </c>
      <c r="R60" s="215">
        <v>0</v>
      </c>
      <c r="S60" s="215">
        <v>0</v>
      </c>
      <c r="T60" s="215">
        <v>0</v>
      </c>
      <c r="U60" s="210"/>
    </row>
    <row r="61" spans="1:21" s="115" customFormat="1" x14ac:dyDescent="0.2">
      <c r="A61" s="58" t="s">
        <v>525</v>
      </c>
      <c r="B61" s="58" t="s">
        <v>526</v>
      </c>
      <c r="C61" s="58" t="s">
        <v>519</v>
      </c>
      <c r="D61" s="58" t="s">
        <v>520</v>
      </c>
      <c r="E61" s="243">
        <v>513</v>
      </c>
      <c r="F61" s="244">
        <f t="shared" si="7"/>
        <v>166</v>
      </c>
      <c r="G61" s="239">
        <f t="shared" si="8"/>
        <v>0.3235867446393762</v>
      </c>
      <c r="H61" s="245" t="str">
        <f t="shared" si="9"/>
        <v>28.5% - 36.5%</v>
      </c>
      <c r="I61" s="244">
        <v>109</v>
      </c>
      <c r="J61" s="239">
        <f t="shared" si="10"/>
        <v>0.2124756335282651</v>
      </c>
      <c r="K61" s="247">
        <v>57</v>
      </c>
      <c r="L61" s="239">
        <f t="shared" si="11"/>
        <v>0.1111111111111111</v>
      </c>
      <c r="M61" s="244">
        <v>322</v>
      </c>
      <c r="N61" s="239">
        <f t="shared" si="12"/>
        <v>0.62768031189083817</v>
      </c>
      <c r="O61" s="244">
        <v>25</v>
      </c>
      <c r="P61" s="239">
        <f t="shared" si="13"/>
        <v>4.8732943469785572E-2</v>
      </c>
      <c r="Q61" s="189" t="s">
        <v>953</v>
      </c>
      <c r="R61" s="215">
        <v>0</v>
      </c>
      <c r="S61" s="215">
        <v>0</v>
      </c>
      <c r="T61" s="215">
        <v>0</v>
      </c>
      <c r="U61" s="210"/>
    </row>
    <row r="62" spans="1:21" s="115" customFormat="1" x14ac:dyDescent="0.2">
      <c r="A62" s="58" t="s">
        <v>528</v>
      </c>
      <c r="B62" s="58" t="s">
        <v>529</v>
      </c>
      <c r="C62" s="58" t="s">
        <v>519</v>
      </c>
      <c r="D62" s="58" t="s">
        <v>520</v>
      </c>
      <c r="E62" s="243">
        <v>1159</v>
      </c>
      <c r="F62" s="244">
        <f t="shared" si="7"/>
        <v>61</v>
      </c>
      <c r="G62" s="239"/>
      <c r="H62" s="245" t="str">
        <f t="shared" si="9"/>
        <v/>
      </c>
      <c r="I62" s="244">
        <v>49</v>
      </c>
      <c r="J62" s="239"/>
      <c r="K62" s="247">
        <v>12</v>
      </c>
      <c r="L62" s="239"/>
      <c r="M62" s="244">
        <v>178</v>
      </c>
      <c r="N62" s="239"/>
      <c r="O62" s="244">
        <v>920</v>
      </c>
      <c r="P62" s="239">
        <f t="shared" si="13"/>
        <v>0.79378774805867125</v>
      </c>
      <c r="Q62" s="189" t="s">
        <v>1079</v>
      </c>
      <c r="R62" s="215">
        <v>0</v>
      </c>
      <c r="S62" s="215">
        <v>1</v>
      </c>
      <c r="T62" s="215">
        <v>0</v>
      </c>
      <c r="U62" s="210"/>
    </row>
    <row r="63" spans="1:21" s="115" customFormat="1" x14ac:dyDescent="0.2">
      <c r="A63" s="58" t="s">
        <v>531</v>
      </c>
      <c r="B63" s="58" t="s">
        <v>532</v>
      </c>
      <c r="C63" s="58" t="s">
        <v>519</v>
      </c>
      <c r="D63" s="58" t="s">
        <v>520</v>
      </c>
      <c r="E63" s="243">
        <v>364</v>
      </c>
      <c r="F63" s="244">
        <f t="shared" si="7"/>
        <v>82</v>
      </c>
      <c r="G63" s="239"/>
      <c r="H63" s="245" t="str">
        <f t="shared" si="9"/>
        <v/>
      </c>
      <c r="I63" s="244">
        <v>61</v>
      </c>
      <c r="J63" s="239"/>
      <c r="K63" s="247">
        <v>21</v>
      </c>
      <c r="L63" s="239"/>
      <c r="M63" s="244">
        <v>187</v>
      </c>
      <c r="N63" s="239"/>
      <c r="O63" s="244">
        <v>95</v>
      </c>
      <c r="P63" s="239">
        <f t="shared" si="13"/>
        <v>0.26098901098901101</v>
      </c>
      <c r="Q63" s="189" t="s">
        <v>956</v>
      </c>
      <c r="R63" s="215">
        <v>0</v>
      </c>
      <c r="S63" s="215">
        <v>1</v>
      </c>
      <c r="T63" s="215">
        <v>0</v>
      </c>
      <c r="U63" s="210"/>
    </row>
    <row r="64" spans="1:21" s="115" customFormat="1" x14ac:dyDescent="0.2">
      <c r="A64" s="58" t="s">
        <v>534</v>
      </c>
      <c r="B64" s="58" t="s">
        <v>535</v>
      </c>
      <c r="C64" s="58" t="s">
        <v>519</v>
      </c>
      <c r="D64" s="58" t="s">
        <v>520</v>
      </c>
      <c r="E64" s="243">
        <v>655</v>
      </c>
      <c r="F64" s="244">
        <f t="shared" si="7"/>
        <v>194</v>
      </c>
      <c r="G64" s="239"/>
      <c r="H64" s="245" t="str">
        <f t="shared" si="9"/>
        <v/>
      </c>
      <c r="I64" s="244">
        <v>138</v>
      </c>
      <c r="J64" s="239"/>
      <c r="K64" s="247">
        <v>56</v>
      </c>
      <c r="L64" s="239"/>
      <c r="M64" s="244">
        <v>307</v>
      </c>
      <c r="N64" s="239"/>
      <c r="O64" s="244">
        <v>154</v>
      </c>
      <c r="P64" s="239">
        <f t="shared" si="13"/>
        <v>0.23511450381679388</v>
      </c>
      <c r="Q64" s="189" t="s">
        <v>1082</v>
      </c>
      <c r="R64" s="215">
        <v>0</v>
      </c>
      <c r="S64" s="215">
        <v>1</v>
      </c>
      <c r="T64" s="215">
        <v>0</v>
      </c>
      <c r="U64" s="210"/>
    </row>
    <row r="65" spans="1:21" s="115" customFormat="1" x14ac:dyDescent="0.2">
      <c r="A65" s="58" t="s">
        <v>537</v>
      </c>
      <c r="B65" s="58" t="s">
        <v>538</v>
      </c>
      <c r="C65" s="58" t="s">
        <v>519</v>
      </c>
      <c r="D65" s="58" t="s">
        <v>520</v>
      </c>
      <c r="E65" s="243">
        <v>413</v>
      </c>
      <c r="F65" s="244">
        <f t="shared" si="7"/>
        <v>157</v>
      </c>
      <c r="G65" s="239"/>
      <c r="H65" s="245" t="str">
        <f t="shared" si="9"/>
        <v/>
      </c>
      <c r="I65" s="244">
        <v>121</v>
      </c>
      <c r="J65" s="239"/>
      <c r="K65" s="247">
        <v>36</v>
      </c>
      <c r="L65" s="239"/>
      <c r="M65" s="244">
        <v>222</v>
      </c>
      <c r="N65" s="239"/>
      <c r="O65" s="244">
        <v>34</v>
      </c>
      <c r="P65" s="239">
        <f t="shared" si="13"/>
        <v>8.2324455205811137E-2</v>
      </c>
      <c r="Q65" s="189" t="s">
        <v>602</v>
      </c>
      <c r="R65" s="215">
        <v>0</v>
      </c>
      <c r="S65" s="215">
        <v>1</v>
      </c>
      <c r="T65" s="215">
        <v>0</v>
      </c>
      <c r="U65" s="210"/>
    </row>
    <row r="66" spans="1:21" s="115" customFormat="1" x14ac:dyDescent="0.2">
      <c r="A66" s="58" t="s">
        <v>540</v>
      </c>
      <c r="B66" s="58" t="s">
        <v>541</v>
      </c>
      <c r="C66" s="58" t="s">
        <v>519</v>
      </c>
      <c r="D66" s="58" t="s">
        <v>520</v>
      </c>
      <c r="E66" s="243">
        <v>269</v>
      </c>
      <c r="F66" s="244">
        <f t="shared" si="7"/>
        <v>89</v>
      </c>
      <c r="G66" s="239">
        <f t="shared" si="8"/>
        <v>0.33085501858736061</v>
      </c>
      <c r="H66" s="245" t="str">
        <f t="shared" si="9"/>
        <v>27.7% - 38.9%</v>
      </c>
      <c r="I66" s="244">
        <v>59</v>
      </c>
      <c r="J66" s="239">
        <f t="shared" si="10"/>
        <v>0.21933085501858737</v>
      </c>
      <c r="K66" s="247">
        <v>30</v>
      </c>
      <c r="L66" s="239">
        <f t="shared" si="11"/>
        <v>0.11152416356877323</v>
      </c>
      <c r="M66" s="244">
        <v>170</v>
      </c>
      <c r="N66" s="239">
        <f t="shared" si="12"/>
        <v>0.63197026022304836</v>
      </c>
      <c r="O66" s="244">
        <v>10</v>
      </c>
      <c r="P66" s="239">
        <f t="shared" si="13"/>
        <v>3.717472118959108E-2</v>
      </c>
      <c r="Q66" s="189" t="s">
        <v>752</v>
      </c>
      <c r="R66" s="215">
        <v>0</v>
      </c>
      <c r="S66" s="215">
        <v>0</v>
      </c>
      <c r="T66" s="215">
        <v>0</v>
      </c>
      <c r="U66" s="210"/>
    </row>
    <row r="67" spans="1:21" s="115" customFormat="1" x14ac:dyDescent="0.2">
      <c r="A67" s="58" t="s">
        <v>543</v>
      </c>
      <c r="B67" s="58" t="s">
        <v>544</v>
      </c>
      <c r="C67" s="58" t="s">
        <v>545</v>
      </c>
      <c r="D67" s="58" t="s">
        <v>546</v>
      </c>
      <c r="E67" s="243">
        <v>344</v>
      </c>
      <c r="F67" s="244">
        <f t="shared" si="7"/>
        <v>80</v>
      </c>
      <c r="G67" s="239"/>
      <c r="H67" s="245" t="str">
        <f t="shared" si="9"/>
        <v/>
      </c>
      <c r="I67" s="244">
        <v>63</v>
      </c>
      <c r="J67" s="239"/>
      <c r="K67" s="247">
        <v>17</v>
      </c>
      <c r="L67" s="239"/>
      <c r="M67" s="244">
        <v>242</v>
      </c>
      <c r="N67" s="239"/>
      <c r="O67" s="244">
        <v>22</v>
      </c>
      <c r="P67" s="239">
        <f t="shared" si="13"/>
        <v>6.3953488372093026E-2</v>
      </c>
      <c r="Q67" s="189" t="s">
        <v>1008</v>
      </c>
      <c r="R67" s="215">
        <v>0</v>
      </c>
      <c r="S67" s="215">
        <v>1</v>
      </c>
      <c r="T67" s="215">
        <v>0</v>
      </c>
      <c r="U67" s="210"/>
    </row>
    <row r="68" spans="1:21" s="115" customFormat="1" x14ac:dyDescent="0.2">
      <c r="A68" s="58" t="s">
        <v>548</v>
      </c>
      <c r="B68" s="58" t="s">
        <v>549</v>
      </c>
      <c r="C68" s="58" t="s">
        <v>545</v>
      </c>
      <c r="D68" s="58" t="s">
        <v>546</v>
      </c>
      <c r="E68" s="243">
        <v>517</v>
      </c>
      <c r="F68" s="244">
        <f t="shared" si="7"/>
        <v>95</v>
      </c>
      <c r="G68" s="239">
        <f t="shared" si="8"/>
        <v>0.18375241779497098</v>
      </c>
      <c r="H68" s="245" t="str">
        <f t="shared" si="9"/>
        <v>15.3% - 21.9%</v>
      </c>
      <c r="I68" s="244">
        <v>57</v>
      </c>
      <c r="J68" s="239">
        <f t="shared" si="10"/>
        <v>0.1102514506769826</v>
      </c>
      <c r="K68" s="247">
        <v>38</v>
      </c>
      <c r="L68" s="239">
        <f t="shared" si="11"/>
        <v>7.3500967117988397E-2</v>
      </c>
      <c r="M68" s="244">
        <v>403</v>
      </c>
      <c r="N68" s="239">
        <f t="shared" si="12"/>
        <v>0.77949709864603478</v>
      </c>
      <c r="O68" s="244">
        <v>19</v>
      </c>
      <c r="P68" s="239">
        <f t="shared" si="13"/>
        <v>3.6750483558994199E-2</v>
      </c>
      <c r="Q68" s="189" t="s">
        <v>1085</v>
      </c>
      <c r="R68" s="215">
        <v>0</v>
      </c>
      <c r="S68" s="215">
        <v>0</v>
      </c>
      <c r="T68" s="215">
        <v>0</v>
      </c>
      <c r="U68" s="210"/>
    </row>
    <row r="69" spans="1:21" s="115" customFormat="1" x14ac:dyDescent="0.2">
      <c r="A69" s="58" t="s">
        <v>551</v>
      </c>
      <c r="B69" s="58" t="s">
        <v>552</v>
      </c>
      <c r="C69" s="58" t="s">
        <v>545</v>
      </c>
      <c r="D69" s="58" t="s">
        <v>546</v>
      </c>
      <c r="E69" s="243">
        <v>1578</v>
      </c>
      <c r="F69" s="244">
        <f t="shared" si="7"/>
        <v>527</v>
      </c>
      <c r="G69" s="239">
        <f t="shared" si="8"/>
        <v>0.33396704689480355</v>
      </c>
      <c r="H69" s="245" t="str">
        <f t="shared" si="9"/>
        <v>31.1% - 35.8%</v>
      </c>
      <c r="I69" s="244">
        <v>390</v>
      </c>
      <c r="J69" s="239">
        <f t="shared" si="10"/>
        <v>0.24714828897338403</v>
      </c>
      <c r="K69" s="247">
        <v>137</v>
      </c>
      <c r="L69" s="239">
        <f t="shared" si="11"/>
        <v>8.681875792141952E-2</v>
      </c>
      <c r="M69" s="244">
        <v>980</v>
      </c>
      <c r="N69" s="239">
        <f t="shared" si="12"/>
        <v>0.62103929024081117</v>
      </c>
      <c r="O69" s="244">
        <v>71</v>
      </c>
      <c r="P69" s="239">
        <f t="shared" si="13"/>
        <v>4.4993662864385296E-2</v>
      </c>
      <c r="Q69" s="189" t="s">
        <v>895</v>
      </c>
      <c r="R69" s="215">
        <v>0</v>
      </c>
      <c r="S69" s="215">
        <v>0</v>
      </c>
      <c r="T69" s="215">
        <v>0</v>
      </c>
      <c r="U69" s="210"/>
    </row>
    <row r="70" spans="1:21" s="115" customFormat="1" x14ac:dyDescent="0.2">
      <c r="A70" s="58" t="s">
        <v>554</v>
      </c>
      <c r="B70" s="58" t="s">
        <v>555</v>
      </c>
      <c r="C70" s="58" t="s">
        <v>545</v>
      </c>
      <c r="D70" s="58" t="s">
        <v>546</v>
      </c>
      <c r="E70" s="243">
        <v>404</v>
      </c>
      <c r="F70" s="244">
        <f t="shared" si="7"/>
        <v>93</v>
      </c>
      <c r="G70" s="239">
        <f t="shared" si="8"/>
        <v>0.23019801980198018</v>
      </c>
      <c r="H70" s="245" t="str">
        <f t="shared" si="9"/>
        <v>19.2% - 27.4%</v>
      </c>
      <c r="I70" s="244">
        <v>73</v>
      </c>
      <c r="J70" s="239">
        <f t="shared" si="10"/>
        <v>0.18069306930693069</v>
      </c>
      <c r="K70" s="247">
        <v>20</v>
      </c>
      <c r="L70" s="239">
        <f t="shared" si="11"/>
        <v>4.9504950495049507E-2</v>
      </c>
      <c r="M70" s="244">
        <v>297</v>
      </c>
      <c r="N70" s="239">
        <f t="shared" si="12"/>
        <v>0.73514851485148514</v>
      </c>
      <c r="O70" s="244">
        <v>14</v>
      </c>
      <c r="P70" s="239">
        <f t="shared" si="13"/>
        <v>3.4653465346534656E-2</v>
      </c>
      <c r="Q70" s="189" t="s">
        <v>1088</v>
      </c>
      <c r="R70" s="215">
        <v>0</v>
      </c>
      <c r="S70" s="215">
        <v>0</v>
      </c>
      <c r="T70" s="215">
        <v>0</v>
      </c>
      <c r="U70" s="210"/>
    </row>
    <row r="71" spans="1:21" s="115" customFormat="1" x14ac:dyDescent="0.2">
      <c r="A71" s="58" t="s">
        <v>557</v>
      </c>
      <c r="B71" s="58" t="s">
        <v>558</v>
      </c>
      <c r="C71" s="58" t="s">
        <v>545</v>
      </c>
      <c r="D71" s="58" t="s">
        <v>546</v>
      </c>
      <c r="E71" s="243">
        <v>238</v>
      </c>
      <c r="F71" s="244">
        <f t="shared" si="7"/>
        <v>82</v>
      </c>
      <c r="G71" s="239"/>
      <c r="H71" s="245" t="str">
        <f t="shared" si="9"/>
        <v/>
      </c>
      <c r="I71" s="244">
        <v>71</v>
      </c>
      <c r="J71" s="239"/>
      <c r="K71" s="247">
        <v>11</v>
      </c>
      <c r="L71" s="239"/>
      <c r="M71" s="244">
        <v>143</v>
      </c>
      <c r="N71" s="239"/>
      <c r="O71" s="244">
        <v>13</v>
      </c>
      <c r="P71" s="239">
        <f t="shared" si="13"/>
        <v>5.4621848739495799E-2</v>
      </c>
      <c r="Q71" s="189" t="s">
        <v>550</v>
      </c>
      <c r="R71" s="215">
        <v>0</v>
      </c>
      <c r="S71" s="215">
        <v>1</v>
      </c>
      <c r="T71" s="215">
        <v>0</v>
      </c>
      <c r="U71" s="210"/>
    </row>
    <row r="72" spans="1:21" s="115" customFormat="1" x14ac:dyDescent="0.2">
      <c r="A72" s="58" t="s">
        <v>560</v>
      </c>
      <c r="B72" s="58" t="s">
        <v>561</v>
      </c>
      <c r="C72" s="58" t="s">
        <v>545</v>
      </c>
      <c r="D72" s="58" t="s">
        <v>546</v>
      </c>
      <c r="E72" s="243">
        <v>509</v>
      </c>
      <c r="F72" s="244">
        <f t="shared" si="7"/>
        <v>123</v>
      </c>
      <c r="G72" s="239">
        <f t="shared" si="8"/>
        <v>0.24165029469548135</v>
      </c>
      <c r="H72" s="245" t="str">
        <f t="shared" si="9"/>
        <v>20.6% - 28.1%</v>
      </c>
      <c r="I72" s="244">
        <v>92</v>
      </c>
      <c r="J72" s="239">
        <f t="shared" si="10"/>
        <v>0.18074656188605109</v>
      </c>
      <c r="K72" s="247">
        <v>31</v>
      </c>
      <c r="L72" s="239">
        <f t="shared" si="11"/>
        <v>6.0903732809430254E-2</v>
      </c>
      <c r="M72" s="244">
        <v>366</v>
      </c>
      <c r="N72" s="239">
        <f t="shared" si="12"/>
        <v>0.71905697445972494</v>
      </c>
      <c r="O72" s="244">
        <v>20</v>
      </c>
      <c r="P72" s="239">
        <f t="shared" si="13"/>
        <v>3.9292730844793712E-2</v>
      </c>
      <c r="Q72" s="189" t="s">
        <v>1091</v>
      </c>
      <c r="R72" s="215">
        <v>0</v>
      </c>
      <c r="S72" s="215">
        <v>0</v>
      </c>
      <c r="T72" s="215">
        <v>0</v>
      </c>
      <c r="U72" s="210"/>
    </row>
    <row r="73" spans="1:21" s="115" customFormat="1" x14ac:dyDescent="0.2">
      <c r="A73" s="58" t="s">
        <v>563</v>
      </c>
      <c r="B73" s="58" t="s">
        <v>564</v>
      </c>
      <c r="C73" s="58" t="s">
        <v>565</v>
      </c>
      <c r="D73" s="58" t="s">
        <v>1162</v>
      </c>
      <c r="E73" s="243">
        <v>1247</v>
      </c>
      <c r="F73" s="244">
        <f t="shared" si="7"/>
        <v>317</v>
      </c>
      <c r="G73" s="239"/>
      <c r="H73" s="245" t="str">
        <f t="shared" si="9"/>
        <v/>
      </c>
      <c r="I73" s="244">
        <v>260</v>
      </c>
      <c r="J73" s="239"/>
      <c r="K73" s="247">
        <v>57</v>
      </c>
      <c r="L73" s="239"/>
      <c r="M73" s="244">
        <v>523</v>
      </c>
      <c r="N73" s="239"/>
      <c r="O73" s="244">
        <v>407</v>
      </c>
      <c r="P73" s="239">
        <f t="shared" si="13"/>
        <v>0.32638331996792302</v>
      </c>
      <c r="Q73" s="189" t="s">
        <v>539</v>
      </c>
      <c r="R73" s="215">
        <v>0</v>
      </c>
      <c r="S73" s="215">
        <v>1</v>
      </c>
      <c r="T73" s="215">
        <v>0</v>
      </c>
      <c r="U73" s="210"/>
    </row>
    <row r="74" spans="1:21" s="115" customFormat="1" x14ac:dyDescent="0.2">
      <c r="A74" s="58" t="s">
        <v>568</v>
      </c>
      <c r="B74" s="58" t="s">
        <v>569</v>
      </c>
      <c r="C74" s="58" t="s">
        <v>565</v>
      </c>
      <c r="D74" s="58" t="s">
        <v>1162</v>
      </c>
      <c r="E74" s="243">
        <v>584</v>
      </c>
      <c r="F74" s="244">
        <f t="shared" si="7"/>
        <v>221</v>
      </c>
      <c r="G74" s="239">
        <f t="shared" si="8"/>
        <v>0.37842465753424659</v>
      </c>
      <c r="H74" s="245" t="str">
        <f t="shared" si="9"/>
        <v>34.0% - 41.8%</v>
      </c>
      <c r="I74" s="244">
        <v>174</v>
      </c>
      <c r="J74" s="239">
        <f t="shared" si="10"/>
        <v>0.29794520547945208</v>
      </c>
      <c r="K74" s="247">
        <v>47</v>
      </c>
      <c r="L74" s="239">
        <f t="shared" si="11"/>
        <v>8.0479452054794523E-2</v>
      </c>
      <c r="M74" s="244">
        <v>351</v>
      </c>
      <c r="N74" s="239">
        <f t="shared" si="12"/>
        <v>0.60102739726027399</v>
      </c>
      <c r="O74" s="244">
        <v>12</v>
      </c>
      <c r="P74" s="239">
        <f t="shared" si="13"/>
        <v>2.0547945205479451E-2</v>
      </c>
      <c r="Q74" s="189" t="s">
        <v>651</v>
      </c>
      <c r="R74" s="215">
        <v>0</v>
      </c>
      <c r="S74" s="215">
        <v>0</v>
      </c>
      <c r="T74" s="215">
        <v>0</v>
      </c>
      <c r="U74" s="210"/>
    </row>
    <row r="75" spans="1:21" s="115" customFormat="1" x14ac:dyDescent="0.2">
      <c r="A75" s="58" t="s">
        <v>571</v>
      </c>
      <c r="B75" s="58" t="s">
        <v>572</v>
      </c>
      <c r="C75" s="58" t="s">
        <v>565</v>
      </c>
      <c r="D75" s="58" t="s">
        <v>1162</v>
      </c>
      <c r="E75" s="243">
        <v>354</v>
      </c>
      <c r="F75" s="244">
        <f t="shared" si="7"/>
        <v>187</v>
      </c>
      <c r="G75" s="239">
        <f t="shared" si="8"/>
        <v>0.52824858757062143</v>
      </c>
      <c r="H75" s="245" t="str">
        <f t="shared" si="9"/>
        <v>47.6% - 58.0%</v>
      </c>
      <c r="I75" s="244">
        <v>139</v>
      </c>
      <c r="J75" s="239">
        <f t="shared" si="10"/>
        <v>0.39265536723163841</v>
      </c>
      <c r="K75" s="247">
        <v>48</v>
      </c>
      <c r="L75" s="239">
        <f t="shared" si="11"/>
        <v>0.13559322033898305</v>
      </c>
      <c r="M75" s="244">
        <v>167</v>
      </c>
      <c r="N75" s="239">
        <f t="shared" si="12"/>
        <v>0.47175141242937851</v>
      </c>
      <c r="O75" s="244">
        <v>0</v>
      </c>
      <c r="P75" s="239">
        <f t="shared" si="13"/>
        <v>0</v>
      </c>
      <c r="Q75" s="189" t="s">
        <v>654</v>
      </c>
      <c r="R75" s="215">
        <v>0</v>
      </c>
      <c r="S75" s="215">
        <v>0</v>
      </c>
      <c r="T75" s="215">
        <v>0</v>
      </c>
      <c r="U75" s="210"/>
    </row>
    <row r="76" spans="1:21" s="115" customFormat="1" x14ac:dyDescent="0.2">
      <c r="A76" s="58" t="s">
        <v>574</v>
      </c>
      <c r="B76" s="58" t="s">
        <v>575</v>
      </c>
      <c r="C76" s="58" t="s">
        <v>565</v>
      </c>
      <c r="D76" s="58" t="s">
        <v>1162</v>
      </c>
      <c r="E76" s="243">
        <v>456</v>
      </c>
      <c r="F76" s="244">
        <f t="shared" si="7"/>
        <v>191</v>
      </c>
      <c r="G76" s="239">
        <f t="shared" si="8"/>
        <v>0.41885964912280699</v>
      </c>
      <c r="H76" s="245" t="str">
        <f t="shared" si="9"/>
        <v>37.4% - 46.5%</v>
      </c>
      <c r="I76" s="244">
        <v>137</v>
      </c>
      <c r="J76" s="239">
        <f t="shared" si="10"/>
        <v>0.30043859649122806</v>
      </c>
      <c r="K76" s="247">
        <v>54</v>
      </c>
      <c r="L76" s="239">
        <f t="shared" si="11"/>
        <v>0.11842105263157894</v>
      </c>
      <c r="M76" s="244">
        <v>265</v>
      </c>
      <c r="N76" s="239">
        <f t="shared" si="12"/>
        <v>0.58114035087719296</v>
      </c>
      <c r="O76" s="244">
        <v>0</v>
      </c>
      <c r="P76" s="239">
        <f t="shared" si="13"/>
        <v>0</v>
      </c>
      <c r="Q76" s="189" t="s">
        <v>657</v>
      </c>
      <c r="R76" s="215">
        <v>0</v>
      </c>
      <c r="S76" s="215">
        <v>0</v>
      </c>
      <c r="T76" s="215">
        <v>0</v>
      </c>
      <c r="U76" s="210"/>
    </row>
    <row r="77" spans="1:21" s="115" customFormat="1" x14ac:dyDescent="0.2">
      <c r="A77" s="58" t="s">
        <v>577</v>
      </c>
      <c r="B77" s="58" t="s">
        <v>578</v>
      </c>
      <c r="C77" s="58" t="s">
        <v>565</v>
      </c>
      <c r="D77" s="58" t="s">
        <v>1162</v>
      </c>
      <c r="E77" s="243">
        <v>644</v>
      </c>
      <c r="F77" s="244">
        <f t="shared" si="7"/>
        <v>260</v>
      </c>
      <c r="G77" s="239">
        <f t="shared" si="8"/>
        <v>0.40372670807453415</v>
      </c>
      <c r="H77" s="245" t="str">
        <f t="shared" si="9"/>
        <v>36.7% - 44.2%</v>
      </c>
      <c r="I77" s="244">
        <v>206</v>
      </c>
      <c r="J77" s="239">
        <f t="shared" si="10"/>
        <v>0.31987577639751552</v>
      </c>
      <c r="K77" s="247">
        <v>54</v>
      </c>
      <c r="L77" s="239">
        <f t="shared" si="11"/>
        <v>8.3850931677018639E-2</v>
      </c>
      <c r="M77" s="244">
        <v>384</v>
      </c>
      <c r="N77" s="239">
        <f t="shared" si="12"/>
        <v>0.59627329192546585</v>
      </c>
      <c r="O77" s="244">
        <v>0</v>
      </c>
      <c r="P77" s="239">
        <f t="shared" si="13"/>
        <v>0</v>
      </c>
      <c r="Q77" s="189" t="s">
        <v>821</v>
      </c>
      <c r="R77" s="215">
        <v>0</v>
      </c>
      <c r="S77" s="215">
        <v>0</v>
      </c>
      <c r="T77" s="215">
        <v>0</v>
      </c>
      <c r="U77" s="210"/>
    </row>
    <row r="78" spans="1:21" s="115" customFormat="1" x14ac:dyDescent="0.2">
      <c r="A78" s="58" t="s">
        <v>580</v>
      </c>
      <c r="B78" s="58" t="s">
        <v>581</v>
      </c>
      <c r="C78" s="58" t="s">
        <v>565</v>
      </c>
      <c r="D78" s="58" t="s">
        <v>1162</v>
      </c>
      <c r="E78" s="243">
        <v>723</v>
      </c>
      <c r="F78" s="244">
        <f t="shared" si="7"/>
        <v>286</v>
      </c>
      <c r="G78" s="239">
        <f t="shared" si="8"/>
        <v>0.39557399723374825</v>
      </c>
      <c r="H78" s="245" t="str">
        <f t="shared" si="9"/>
        <v>36.1% - 43.2%</v>
      </c>
      <c r="I78" s="244">
        <v>195</v>
      </c>
      <c r="J78" s="239">
        <f t="shared" si="10"/>
        <v>0.26970954356846472</v>
      </c>
      <c r="K78" s="247">
        <v>91</v>
      </c>
      <c r="L78" s="239">
        <f t="shared" si="11"/>
        <v>0.12586445366528354</v>
      </c>
      <c r="M78" s="244">
        <v>437</v>
      </c>
      <c r="N78" s="239">
        <f t="shared" si="12"/>
        <v>0.60442600276625169</v>
      </c>
      <c r="O78" s="244">
        <v>0</v>
      </c>
      <c r="P78" s="239">
        <f t="shared" si="13"/>
        <v>0</v>
      </c>
      <c r="Q78" s="189" t="s">
        <v>1094</v>
      </c>
      <c r="R78" s="215">
        <v>0</v>
      </c>
      <c r="S78" s="215">
        <v>0</v>
      </c>
      <c r="T78" s="215">
        <v>0</v>
      </c>
      <c r="U78" s="210"/>
    </row>
    <row r="79" spans="1:21" s="115" customFormat="1" x14ac:dyDescent="0.2">
      <c r="A79" s="58" t="s">
        <v>583</v>
      </c>
      <c r="B79" s="58" t="s">
        <v>584</v>
      </c>
      <c r="C79" s="58" t="s">
        <v>565</v>
      </c>
      <c r="D79" s="58" t="s">
        <v>1162</v>
      </c>
      <c r="E79" s="243">
        <v>378</v>
      </c>
      <c r="F79" s="244">
        <f t="shared" si="7"/>
        <v>84</v>
      </c>
      <c r="G79" s="239">
        <f t="shared" si="8"/>
        <v>0.22222222222222221</v>
      </c>
      <c r="H79" s="245" t="str">
        <f t="shared" si="9"/>
        <v>18.3% - 26.7%</v>
      </c>
      <c r="I79" s="244">
        <v>59</v>
      </c>
      <c r="J79" s="239">
        <f t="shared" si="10"/>
        <v>0.15608465608465608</v>
      </c>
      <c r="K79" s="247">
        <v>25</v>
      </c>
      <c r="L79" s="239">
        <f t="shared" si="11"/>
        <v>6.6137566137566134E-2</v>
      </c>
      <c r="M79" s="244">
        <v>285</v>
      </c>
      <c r="N79" s="239">
        <f t="shared" si="12"/>
        <v>0.75396825396825395</v>
      </c>
      <c r="O79" s="244">
        <v>9</v>
      </c>
      <c r="P79" s="239">
        <f t="shared" si="13"/>
        <v>2.3809523809523808E-2</v>
      </c>
      <c r="Q79" s="189" t="s">
        <v>824</v>
      </c>
      <c r="R79" s="215">
        <v>0</v>
      </c>
      <c r="S79" s="215">
        <v>0</v>
      </c>
      <c r="T79" s="215">
        <v>0</v>
      </c>
      <c r="U79" s="210"/>
    </row>
    <row r="80" spans="1:21" s="115" customFormat="1" x14ac:dyDescent="0.2">
      <c r="A80" s="58" t="s">
        <v>586</v>
      </c>
      <c r="B80" s="58" t="s">
        <v>587</v>
      </c>
      <c r="C80" s="58" t="s">
        <v>565</v>
      </c>
      <c r="D80" s="58" t="s">
        <v>1162</v>
      </c>
      <c r="E80" s="243">
        <v>708</v>
      </c>
      <c r="F80" s="244">
        <f t="shared" si="7"/>
        <v>181</v>
      </c>
      <c r="G80" s="239">
        <f t="shared" si="8"/>
        <v>0.2556497175141243</v>
      </c>
      <c r="H80" s="245" t="str">
        <f t="shared" si="9"/>
        <v>22.5% - 28.9%</v>
      </c>
      <c r="I80" s="244">
        <v>132</v>
      </c>
      <c r="J80" s="239">
        <f t="shared" si="10"/>
        <v>0.1864406779661017</v>
      </c>
      <c r="K80" s="247">
        <v>49</v>
      </c>
      <c r="L80" s="239">
        <f t="shared" si="11"/>
        <v>6.9209039548022599E-2</v>
      </c>
      <c r="M80" s="244">
        <v>496</v>
      </c>
      <c r="N80" s="239">
        <f t="shared" si="12"/>
        <v>0.70056497175141241</v>
      </c>
      <c r="O80" s="244">
        <v>31</v>
      </c>
      <c r="P80" s="239">
        <f t="shared" si="13"/>
        <v>4.3785310734463276E-2</v>
      </c>
      <c r="Q80" s="189" t="s">
        <v>827</v>
      </c>
      <c r="R80" s="215">
        <v>0</v>
      </c>
      <c r="S80" s="215">
        <v>0</v>
      </c>
      <c r="T80" s="215">
        <v>0</v>
      </c>
      <c r="U80" s="210"/>
    </row>
    <row r="81" spans="1:21" s="115" customFormat="1" x14ac:dyDescent="0.2">
      <c r="A81" s="58" t="s">
        <v>589</v>
      </c>
      <c r="B81" s="58" t="s">
        <v>590</v>
      </c>
      <c r="C81" s="58" t="s">
        <v>591</v>
      </c>
      <c r="D81" s="58" t="s">
        <v>1157</v>
      </c>
      <c r="E81" s="243">
        <v>743</v>
      </c>
      <c r="F81" s="244">
        <f t="shared" si="7"/>
        <v>308</v>
      </c>
      <c r="G81" s="239">
        <f t="shared" si="8"/>
        <v>0.414535666218035</v>
      </c>
      <c r="H81" s="245" t="str">
        <f t="shared" si="9"/>
        <v>38.0% - 45.0%</v>
      </c>
      <c r="I81" s="244">
        <v>234</v>
      </c>
      <c r="J81" s="239">
        <f t="shared" si="10"/>
        <v>0.31493943472409153</v>
      </c>
      <c r="K81" s="247">
        <v>74</v>
      </c>
      <c r="L81" s="239">
        <f t="shared" si="11"/>
        <v>9.9596231493943477E-2</v>
      </c>
      <c r="M81" s="244">
        <v>433</v>
      </c>
      <c r="N81" s="239">
        <f t="shared" si="12"/>
        <v>0.58277254374158816</v>
      </c>
      <c r="O81" s="244">
        <v>2</v>
      </c>
      <c r="P81" s="239">
        <f t="shared" si="13"/>
        <v>2.6917900403768506E-3</v>
      </c>
      <c r="Q81" s="189" t="s">
        <v>553</v>
      </c>
      <c r="R81" s="215">
        <v>0</v>
      </c>
      <c r="S81" s="215">
        <v>0</v>
      </c>
      <c r="T81" s="215">
        <v>0</v>
      </c>
      <c r="U81" s="210"/>
    </row>
    <row r="82" spans="1:21" s="115" customFormat="1" x14ac:dyDescent="0.2">
      <c r="A82" s="58" t="s">
        <v>594</v>
      </c>
      <c r="B82" s="58" t="s">
        <v>595</v>
      </c>
      <c r="C82" s="58" t="s">
        <v>591</v>
      </c>
      <c r="D82" s="58" t="s">
        <v>1157</v>
      </c>
      <c r="E82" s="243">
        <v>301</v>
      </c>
      <c r="F82" s="244">
        <f t="shared" si="7"/>
        <v>114</v>
      </c>
      <c r="G82" s="239"/>
      <c r="H82" s="245" t="str">
        <f t="shared" si="9"/>
        <v/>
      </c>
      <c r="I82" s="244">
        <v>91</v>
      </c>
      <c r="J82" s="239"/>
      <c r="K82" s="247">
        <v>23</v>
      </c>
      <c r="L82" s="239"/>
      <c r="M82" s="244">
        <v>140</v>
      </c>
      <c r="N82" s="239"/>
      <c r="O82" s="244">
        <v>47</v>
      </c>
      <c r="P82" s="239">
        <f t="shared" si="13"/>
        <v>0.15614617940199335</v>
      </c>
      <c r="Q82" s="189" t="s">
        <v>807</v>
      </c>
      <c r="R82" s="215">
        <v>0</v>
      </c>
      <c r="S82" s="215">
        <v>1</v>
      </c>
      <c r="T82" s="215">
        <v>0</v>
      </c>
      <c r="U82" s="210"/>
    </row>
    <row r="83" spans="1:21" s="115" customFormat="1" x14ac:dyDescent="0.2">
      <c r="A83" s="58" t="s">
        <v>597</v>
      </c>
      <c r="B83" s="58" t="s">
        <v>598</v>
      </c>
      <c r="C83" s="58" t="s">
        <v>591</v>
      </c>
      <c r="D83" s="58" t="s">
        <v>1157</v>
      </c>
      <c r="E83" s="243">
        <v>367</v>
      </c>
      <c r="F83" s="244">
        <f t="shared" si="7"/>
        <v>174</v>
      </c>
      <c r="G83" s="239"/>
      <c r="H83" s="245" t="str">
        <f t="shared" si="9"/>
        <v/>
      </c>
      <c r="I83" s="244">
        <v>131</v>
      </c>
      <c r="J83" s="239"/>
      <c r="K83" s="247">
        <v>43</v>
      </c>
      <c r="L83" s="239"/>
      <c r="M83" s="244">
        <v>130</v>
      </c>
      <c r="N83" s="239"/>
      <c r="O83" s="244">
        <v>63</v>
      </c>
      <c r="P83" s="239">
        <f t="shared" si="13"/>
        <v>0.17166212534059946</v>
      </c>
      <c r="Q83" s="189" t="s">
        <v>720</v>
      </c>
      <c r="R83" s="215">
        <v>0</v>
      </c>
      <c r="S83" s="215">
        <v>1</v>
      </c>
      <c r="T83" s="215">
        <v>0</v>
      </c>
      <c r="U83" s="210"/>
    </row>
    <row r="84" spans="1:21" s="115" customFormat="1" x14ac:dyDescent="0.2">
      <c r="A84" s="58" t="s">
        <v>600</v>
      </c>
      <c r="B84" s="58" t="s">
        <v>601</v>
      </c>
      <c r="C84" s="58" t="s">
        <v>591</v>
      </c>
      <c r="D84" s="58" t="s">
        <v>1157</v>
      </c>
      <c r="E84" s="243">
        <v>822</v>
      </c>
      <c r="F84" s="244">
        <f t="shared" si="7"/>
        <v>246</v>
      </c>
      <c r="G84" s="239">
        <f t="shared" si="8"/>
        <v>0.2992700729927007</v>
      </c>
      <c r="H84" s="245" t="str">
        <f t="shared" si="9"/>
        <v>26.9% - 33.1%</v>
      </c>
      <c r="I84" s="244">
        <v>172</v>
      </c>
      <c r="J84" s="239">
        <f t="shared" si="10"/>
        <v>0.20924574209245742</v>
      </c>
      <c r="K84" s="247">
        <v>74</v>
      </c>
      <c r="L84" s="239">
        <f t="shared" si="11"/>
        <v>9.002433090024331E-2</v>
      </c>
      <c r="M84" s="244">
        <v>576</v>
      </c>
      <c r="N84" s="239">
        <f t="shared" si="12"/>
        <v>0.7007299270072993</v>
      </c>
      <c r="O84" s="244">
        <v>0</v>
      </c>
      <c r="P84" s="239">
        <f t="shared" si="13"/>
        <v>0</v>
      </c>
      <c r="Q84" s="189" t="s">
        <v>915</v>
      </c>
      <c r="R84" s="215">
        <v>0</v>
      </c>
      <c r="S84" s="215">
        <v>0</v>
      </c>
      <c r="T84" s="215">
        <v>0</v>
      </c>
      <c r="U84" s="210"/>
    </row>
    <row r="85" spans="1:21" s="115" customFormat="1" x14ac:dyDescent="0.2">
      <c r="A85" s="58" t="s">
        <v>603</v>
      </c>
      <c r="B85" s="58" t="s">
        <v>604</v>
      </c>
      <c r="C85" s="58" t="s">
        <v>591</v>
      </c>
      <c r="D85" s="58" t="s">
        <v>1157</v>
      </c>
      <c r="E85" s="243">
        <v>554</v>
      </c>
      <c r="F85" s="244">
        <f t="shared" si="7"/>
        <v>137</v>
      </c>
      <c r="G85" s="239">
        <f t="shared" si="8"/>
        <v>0.24729241877256319</v>
      </c>
      <c r="H85" s="245" t="str">
        <f t="shared" si="9"/>
        <v>21.3% - 28.5%</v>
      </c>
      <c r="I85" s="244">
        <v>113</v>
      </c>
      <c r="J85" s="239">
        <f t="shared" si="10"/>
        <v>0.20397111913357402</v>
      </c>
      <c r="K85" s="247">
        <v>24</v>
      </c>
      <c r="L85" s="239">
        <f t="shared" si="11"/>
        <v>4.3321299638989168E-2</v>
      </c>
      <c r="M85" s="244">
        <v>405</v>
      </c>
      <c r="N85" s="239">
        <f t="shared" si="12"/>
        <v>0.73104693140794219</v>
      </c>
      <c r="O85" s="244">
        <v>12</v>
      </c>
      <c r="P85" s="239">
        <f t="shared" si="13"/>
        <v>2.1660649819494584E-2</v>
      </c>
      <c r="Q85" s="189" t="s">
        <v>1097</v>
      </c>
      <c r="R85" s="215">
        <v>0</v>
      </c>
      <c r="S85" s="215">
        <v>0</v>
      </c>
      <c r="T85" s="215">
        <v>0</v>
      </c>
      <c r="U85" s="210"/>
    </row>
    <row r="86" spans="1:21" s="115" customFormat="1" x14ac:dyDescent="0.2">
      <c r="A86" s="58" t="s">
        <v>606</v>
      </c>
      <c r="B86" s="58" t="s">
        <v>607</v>
      </c>
      <c r="C86" s="58" t="s">
        <v>591</v>
      </c>
      <c r="D86" s="58" t="s">
        <v>1157</v>
      </c>
      <c r="E86" s="243">
        <v>452</v>
      </c>
      <c r="F86" s="244">
        <f t="shared" si="7"/>
        <v>141</v>
      </c>
      <c r="G86" s="239"/>
      <c r="H86" s="245" t="str">
        <f t="shared" si="9"/>
        <v/>
      </c>
      <c r="I86" s="244">
        <v>107</v>
      </c>
      <c r="J86" s="239"/>
      <c r="K86" s="247">
        <v>34</v>
      </c>
      <c r="L86" s="239"/>
      <c r="M86" s="244">
        <v>259</v>
      </c>
      <c r="N86" s="239"/>
      <c r="O86" s="244">
        <v>52</v>
      </c>
      <c r="P86" s="239">
        <f t="shared" si="13"/>
        <v>0.11504424778761062</v>
      </c>
      <c r="Q86" s="189" t="s">
        <v>778</v>
      </c>
      <c r="R86" s="215">
        <v>0</v>
      </c>
      <c r="S86" s="215">
        <v>1</v>
      </c>
      <c r="T86" s="215">
        <v>0</v>
      </c>
      <c r="U86" s="210"/>
    </row>
    <row r="87" spans="1:21" s="115" customFormat="1" x14ac:dyDescent="0.2">
      <c r="A87" s="58" t="s">
        <v>609</v>
      </c>
      <c r="B87" s="58" t="s">
        <v>610</v>
      </c>
      <c r="C87" s="58" t="s">
        <v>591</v>
      </c>
      <c r="D87" s="58" t="s">
        <v>1157</v>
      </c>
      <c r="E87" s="243">
        <v>297</v>
      </c>
      <c r="F87" s="244">
        <f t="shared" si="7"/>
        <v>93</v>
      </c>
      <c r="G87" s="239"/>
      <c r="H87" s="245" t="str">
        <f t="shared" si="9"/>
        <v/>
      </c>
      <c r="I87" s="244">
        <v>69</v>
      </c>
      <c r="J87" s="239"/>
      <c r="K87" s="247">
        <v>24</v>
      </c>
      <c r="L87" s="239"/>
      <c r="M87" s="244">
        <v>145</v>
      </c>
      <c r="N87" s="239"/>
      <c r="O87" s="244">
        <v>59</v>
      </c>
      <c r="P87" s="239">
        <f t="shared" si="13"/>
        <v>0.19865319865319866</v>
      </c>
      <c r="Q87" s="189" t="s">
        <v>810</v>
      </c>
      <c r="R87" s="215">
        <v>0</v>
      </c>
      <c r="S87" s="215">
        <v>1</v>
      </c>
      <c r="T87" s="215">
        <v>0</v>
      </c>
      <c r="U87" s="210"/>
    </row>
    <row r="88" spans="1:21" s="115" customFormat="1" x14ac:dyDescent="0.2">
      <c r="A88" s="58" t="s">
        <v>612</v>
      </c>
      <c r="B88" s="58" t="s">
        <v>613</v>
      </c>
      <c r="C88" s="58" t="s">
        <v>591</v>
      </c>
      <c r="D88" s="58" t="s">
        <v>1157</v>
      </c>
      <c r="E88" s="243">
        <v>356</v>
      </c>
      <c r="F88" s="244">
        <f t="shared" si="7"/>
        <v>135</v>
      </c>
      <c r="G88" s="239"/>
      <c r="H88" s="245" t="str">
        <f t="shared" si="9"/>
        <v/>
      </c>
      <c r="I88" s="244">
        <v>102</v>
      </c>
      <c r="J88" s="239"/>
      <c r="K88" s="247">
        <v>33</v>
      </c>
      <c r="L88" s="239"/>
      <c r="M88" s="244">
        <v>177</v>
      </c>
      <c r="N88" s="239"/>
      <c r="O88" s="244">
        <v>44</v>
      </c>
      <c r="P88" s="239">
        <f t="shared" si="13"/>
        <v>0.12359550561797752</v>
      </c>
      <c r="Q88" s="189" t="s">
        <v>813</v>
      </c>
      <c r="R88" s="215">
        <v>1</v>
      </c>
      <c r="S88" s="215">
        <v>1</v>
      </c>
      <c r="T88" s="215">
        <v>0</v>
      </c>
      <c r="U88" s="210"/>
    </row>
    <row r="89" spans="1:21" s="115" customFormat="1" x14ac:dyDescent="0.2">
      <c r="A89" s="58" t="s">
        <v>615</v>
      </c>
      <c r="B89" s="58" t="s">
        <v>616</v>
      </c>
      <c r="C89" s="58" t="s">
        <v>617</v>
      </c>
      <c r="D89" s="58" t="s">
        <v>1135</v>
      </c>
      <c r="E89" s="243">
        <v>691</v>
      </c>
      <c r="F89" s="244">
        <f t="shared" si="7"/>
        <v>194</v>
      </c>
      <c r="G89" s="239">
        <f t="shared" si="8"/>
        <v>0.28075253256150506</v>
      </c>
      <c r="H89" s="245" t="str">
        <f t="shared" si="9"/>
        <v>24.9% - 31.5%</v>
      </c>
      <c r="I89" s="244">
        <v>145</v>
      </c>
      <c r="J89" s="239">
        <f t="shared" si="10"/>
        <v>0.20984081041968161</v>
      </c>
      <c r="K89" s="247">
        <v>49</v>
      </c>
      <c r="L89" s="239">
        <f t="shared" si="11"/>
        <v>7.0911722141823438E-2</v>
      </c>
      <c r="M89" s="244">
        <v>495</v>
      </c>
      <c r="N89" s="239">
        <f t="shared" si="12"/>
        <v>0.71635311143270619</v>
      </c>
      <c r="O89" s="244">
        <v>2</v>
      </c>
      <c r="P89" s="239">
        <f t="shared" si="13"/>
        <v>2.8943560057887118E-3</v>
      </c>
      <c r="Q89" s="189" t="s">
        <v>723</v>
      </c>
      <c r="R89" s="215">
        <v>0</v>
      </c>
      <c r="S89" s="215">
        <v>0</v>
      </c>
      <c r="T89" s="215">
        <v>0</v>
      </c>
      <c r="U89" s="210"/>
    </row>
    <row r="90" spans="1:21" s="115" customFormat="1" x14ac:dyDescent="0.2">
      <c r="A90" s="58" t="s">
        <v>620</v>
      </c>
      <c r="B90" s="58" t="s">
        <v>621</v>
      </c>
      <c r="C90" s="58" t="s">
        <v>617</v>
      </c>
      <c r="D90" s="58" t="s">
        <v>1135</v>
      </c>
      <c r="E90" s="243">
        <v>303</v>
      </c>
      <c r="F90" s="244">
        <f t="shared" si="7"/>
        <v>117</v>
      </c>
      <c r="G90" s="239">
        <f t="shared" si="8"/>
        <v>0.38613861386138615</v>
      </c>
      <c r="H90" s="245" t="str">
        <f t="shared" si="9"/>
        <v>33.3% - 44.2%</v>
      </c>
      <c r="I90" s="244">
        <v>91</v>
      </c>
      <c r="J90" s="239">
        <f t="shared" si="10"/>
        <v>0.30033003300330036</v>
      </c>
      <c r="K90" s="247">
        <v>26</v>
      </c>
      <c r="L90" s="239">
        <f t="shared" si="11"/>
        <v>8.5808580858085806E-2</v>
      </c>
      <c r="M90" s="244">
        <v>185</v>
      </c>
      <c r="N90" s="239">
        <f t="shared" si="12"/>
        <v>0.61056105610561051</v>
      </c>
      <c r="O90" s="244">
        <v>1</v>
      </c>
      <c r="P90" s="239">
        <f t="shared" si="13"/>
        <v>3.3003300330033004E-3</v>
      </c>
      <c r="Q90" s="189" t="s">
        <v>979</v>
      </c>
      <c r="R90" s="215">
        <v>0</v>
      </c>
      <c r="S90" s="215">
        <v>0</v>
      </c>
      <c r="T90" s="215">
        <v>0</v>
      </c>
      <c r="U90" s="210"/>
    </row>
    <row r="91" spans="1:21" s="115" customFormat="1" x14ac:dyDescent="0.2">
      <c r="A91" s="58" t="s">
        <v>623</v>
      </c>
      <c r="B91" s="58" t="s">
        <v>624</v>
      </c>
      <c r="C91" s="58" t="s">
        <v>617</v>
      </c>
      <c r="D91" s="58" t="s">
        <v>1135</v>
      </c>
      <c r="E91" s="243">
        <v>923</v>
      </c>
      <c r="F91" s="244">
        <f t="shared" si="7"/>
        <v>233</v>
      </c>
      <c r="G91" s="239">
        <f t="shared" si="8"/>
        <v>0.25243770314192848</v>
      </c>
      <c r="H91" s="245" t="str">
        <f t="shared" si="9"/>
        <v>22.5% - 28.1%</v>
      </c>
      <c r="I91" s="244">
        <v>145</v>
      </c>
      <c r="J91" s="239">
        <f t="shared" si="10"/>
        <v>0.15709642470205851</v>
      </c>
      <c r="K91" s="247">
        <v>88</v>
      </c>
      <c r="L91" s="239">
        <f t="shared" si="11"/>
        <v>9.5341278439869989E-2</v>
      </c>
      <c r="M91" s="244">
        <v>687</v>
      </c>
      <c r="N91" s="239">
        <f t="shared" si="12"/>
        <v>0.74431202600216684</v>
      </c>
      <c r="O91" s="244">
        <v>3</v>
      </c>
      <c r="P91" s="239">
        <f t="shared" si="13"/>
        <v>3.2502708559046588E-3</v>
      </c>
      <c r="Q91" s="189" t="s">
        <v>573</v>
      </c>
      <c r="R91" s="215">
        <v>0</v>
      </c>
      <c r="S91" s="215">
        <v>0</v>
      </c>
      <c r="T91" s="215">
        <v>0</v>
      </c>
      <c r="U91" s="210"/>
    </row>
    <row r="92" spans="1:21" s="115" customFormat="1" x14ac:dyDescent="0.2">
      <c r="A92" s="58" t="s">
        <v>626</v>
      </c>
      <c r="B92" s="58" t="s">
        <v>627</v>
      </c>
      <c r="C92" s="58" t="s">
        <v>617</v>
      </c>
      <c r="D92" s="58" t="s">
        <v>1135</v>
      </c>
      <c r="E92" s="243">
        <v>843</v>
      </c>
      <c r="F92" s="244">
        <f t="shared" si="7"/>
        <v>225</v>
      </c>
      <c r="G92" s="239">
        <f t="shared" si="8"/>
        <v>0.26690391459074736</v>
      </c>
      <c r="H92" s="245" t="str">
        <f t="shared" si="9"/>
        <v>23.8% - 29.8%</v>
      </c>
      <c r="I92" s="244">
        <v>173</v>
      </c>
      <c r="J92" s="239">
        <f t="shared" si="10"/>
        <v>0.20521945432977462</v>
      </c>
      <c r="K92" s="247">
        <v>52</v>
      </c>
      <c r="L92" s="239">
        <f t="shared" si="11"/>
        <v>6.1684460260972719E-2</v>
      </c>
      <c r="M92" s="244">
        <v>612</v>
      </c>
      <c r="N92" s="239">
        <f t="shared" si="12"/>
        <v>0.72597864768683273</v>
      </c>
      <c r="O92" s="244">
        <v>6</v>
      </c>
      <c r="P92" s="239">
        <f t="shared" si="13"/>
        <v>7.1174377224199285E-3</v>
      </c>
      <c r="Q92" s="189" t="s">
        <v>576</v>
      </c>
      <c r="R92" s="215">
        <v>0</v>
      </c>
      <c r="S92" s="215">
        <v>0</v>
      </c>
      <c r="T92" s="215">
        <v>0</v>
      </c>
      <c r="U92" s="210"/>
    </row>
    <row r="93" spans="1:21" s="115" customFormat="1" x14ac:dyDescent="0.2">
      <c r="A93" s="58" t="s">
        <v>629</v>
      </c>
      <c r="B93" s="58" t="s">
        <v>2385</v>
      </c>
      <c r="C93" s="58" t="s">
        <v>617</v>
      </c>
      <c r="D93" s="58" t="s">
        <v>1135</v>
      </c>
      <c r="E93" s="243">
        <v>1730</v>
      </c>
      <c r="F93" s="244">
        <f t="shared" si="7"/>
        <v>1445</v>
      </c>
      <c r="G93" s="239"/>
      <c r="H93" s="245" t="str">
        <f t="shared" si="9"/>
        <v/>
      </c>
      <c r="I93" s="244">
        <v>837</v>
      </c>
      <c r="J93" s="239"/>
      <c r="K93" s="247">
        <v>608</v>
      </c>
      <c r="L93" s="239"/>
      <c r="M93" s="244">
        <v>263</v>
      </c>
      <c r="N93" s="239"/>
      <c r="O93" s="244">
        <v>22</v>
      </c>
      <c r="P93" s="239"/>
      <c r="Q93" s="189" t="s">
        <v>1100</v>
      </c>
      <c r="R93" s="215">
        <v>0</v>
      </c>
      <c r="S93" s="215">
        <v>0</v>
      </c>
      <c r="T93" s="215">
        <v>1</v>
      </c>
      <c r="U93" s="210"/>
    </row>
    <row r="94" spans="1:21" s="115" customFormat="1" x14ac:dyDescent="0.2">
      <c r="A94" s="58" t="s">
        <v>632</v>
      </c>
      <c r="B94" s="58" t="s">
        <v>633</v>
      </c>
      <c r="C94" s="58" t="s">
        <v>634</v>
      </c>
      <c r="D94" s="58" t="s">
        <v>635</v>
      </c>
      <c r="E94" s="243">
        <v>403</v>
      </c>
      <c r="F94" s="244">
        <f t="shared" si="7"/>
        <v>170</v>
      </c>
      <c r="G94" s="239"/>
      <c r="H94" s="245" t="str">
        <f t="shared" si="9"/>
        <v/>
      </c>
      <c r="I94" s="244">
        <v>123</v>
      </c>
      <c r="J94" s="239"/>
      <c r="K94" s="247">
        <v>47</v>
      </c>
      <c r="L94" s="239"/>
      <c r="M94" s="244">
        <v>184</v>
      </c>
      <c r="N94" s="239"/>
      <c r="O94" s="244">
        <v>49</v>
      </c>
      <c r="P94" s="239">
        <f t="shared" si="13"/>
        <v>0.12158808933002481</v>
      </c>
      <c r="Q94" s="189" t="s">
        <v>982</v>
      </c>
      <c r="R94" s="215">
        <v>0</v>
      </c>
      <c r="S94" s="215">
        <v>1</v>
      </c>
      <c r="T94" s="215">
        <v>0</v>
      </c>
      <c r="U94" s="210"/>
    </row>
    <row r="95" spans="1:21" s="115" customFormat="1" x14ac:dyDescent="0.2">
      <c r="A95" s="58" t="s">
        <v>637</v>
      </c>
      <c r="B95" s="58" t="s">
        <v>638</v>
      </c>
      <c r="C95" s="58" t="s">
        <v>634</v>
      </c>
      <c r="D95" s="58" t="s">
        <v>635</v>
      </c>
      <c r="E95" s="243">
        <v>510</v>
      </c>
      <c r="F95" s="244">
        <f t="shared" si="7"/>
        <v>280</v>
      </c>
      <c r="G95" s="239">
        <f t="shared" si="8"/>
        <v>0.5490196078431373</v>
      </c>
      <c r="H95" s="245" t="str">
        <f t="shared" si="9"/>
        <v>50.6% - 59.2%</v>
      </c>
      <c r="I95" s="244">
        <v>157</v>
      </c>
      <c r="J95" s="239">
        <f t="shared" si="10"/>
        <v>0.30784313725490198</v>
      </c>
      <c r="K95" s="247">
        <v>123</v>
      </c>
      <c r="L95" s="239">
        <f t="shared" si="11"/>
        <v>0.2411764705882353</v>
      </c>
      <c r="M95" s="244">
        <v>216</v>
      </c>
      <c r="N95" s="239">
        <f t="shared" si="12"/>
        <v>0.42352941176470588</v>
      </c>
      <c r="O95" s="244">
        <v>14</v>
      </c>
      <c r="P95" s="239">
        <f t="shared" si="13"/>
        <v>2.7450980392156862E-2</v>
      </c>
      <c r="Q95" s="189" t="s">
        <v>726</v>
      </c>
      <c r="R95" s="215">
        <v>0</v>
      </c>
      <c r="S95" s="215">
        <v>0</v>
      </c>
      <c r="T95" s="215">
        <v>0</v>
      </c>
      <c r="U95" s="210"/>
    </row>
    <row r="96" spans="1:21" s="115" customFormat="1" x14ac:dyDescent="0.2">
      <c r="A96" s="58" t="s">
        <v>640</v>
      </c>
      <c r="B96" s="58" t="s">
        <v>641</v>
      </c>
      <c r="C96" s="58" t="s">
        <v>634</v>
      </c>
      <c r="D96" s="58" t="s">
        <v>635</v>
      </c>
      <c r="E96" s="243">
        <v>1185</v>
      </c>
      <c r="F96" s="244">
        <f t="shared" si="7"/>
        <v>462</v>
      </c>
      <c r="G96" s="239">
        <f t="shared" si="8"/>
        <v>0.38987341772151896</v>
      </c>
      <c r="H96" s="245" t="str">
        <f t="shared" si="9"/>
        <v>36.3% - 41.8%</v>
      </c>
      <c r="I96" s="244">
        <v>299</v>
      </c>
      <c r="J96" s="239">
        <f t="shared" si="10"/>
        <v>0.25232067510548523</v>
      </c>
      <c r="K96" s="247">
        <v>163</v>
      </c>
      <c r="L96" s="239">
        <f t="shared" si="11"/>
        <v>0.13755274261603376</v>
      </c>
      <c r="M96" s="244">
        <v>674</v>
      </c>
      <c r="N96" s="239">
        <f t="shared" si="12"/>
        <v>0.56877637130801684</v>
      </c>
      <c r="O96" s="244">
        <v>49</v>
      </c>
      <c r="P96" s="239">
        <f t="shared" si="13"/>
        <v>4.1350210970464138E-2</v>
      </c>
      <c r="Q96" s="189" t="s">
        <v>475</v>
      </c>
      <c r="R96" s="215">
        <v>0</v>
      </c>
      <c r="S96" s="215">
        <v>0</v>
      </c>
      <c r="T96" s="215">
        <v>0</v>
      </c>
      <c r="U96" s="210"/>
    </row>
    <row r="97" spans="1:21" s="115" customFormat="1" x14ac:dyDescent="0.2">
      <c r="A97" s="58" t="s">
        <v>643</v>
      </c>
      <c r="B97" s="58" t="s">
        <v>644</v>
      </c>
      <c r="C97" s="58" t="s">
        <v>634</v>
      </c>
      <c r="D97" s="58" t="s">
        <v>635</v>
      </c>
      <c r="E97" s="243">
        <v>673</v>
      </c>
      <c r="F97" s="244">
        <f t="shared" si="7"/>
        <v>256</v>
      </c>
      <c r="G97" s="239">
        <f t="shared" si="8"/>
        <v>0.38038632986627047</v>
      </c>
      <c r="H97" s="245" t="str">
        <f t="shared" si="9"/>
        <v>34.4% - 41.8%</v>
      </c>
      <c r="I97" s="244">
        <v>185</v>
      </c>
      <c r="J97" s="239">
        <f t="shared" si="10"/>
        <v>0.27488855869242201</v>
      </c>
      <c r="K97" s="247">
        <v>71</v>
      </c>
      <c r="L97" s="239">
        <f t="shared" si="11"/>
        <v>0.10549777117384844</v>
      </c>
      <c r="M97" s="244">
        <v>417</v>
      </c>
      <c r="N97" s="239">
        <f t="shared" si="12"/>
        <v>0.61961367013372959</v>
      </c>
      <c r="O97" s="244">
        <v>0</v>
      </c>
      <c r="P97" s="239">
        <f t="shared" si="13"/>
        <v>0</v>
      </c>
      <c r="Q97" s="189" t="s">
        <v>781</v>
      </c>
      <c r="R97" s="215">
        <v>0</v>
      </c>
      <c r="S97" s="215">
        <v>0</v>
      </c>
      <c r="T97" s="215">
        <v>0</v>
      </c>
      <c r="U97" s="210"/>
    </row>
    <row r="98" spans="1:21" s="115" customFormat="1" x14ac:dyDescent="0.2">
      <c r="A98" s="58" t="s">
        <v>646</v>
      </c>
      <c r="B98" s="58" t="s">
        <v>647</v>
      </c>
      <c r="C98" s="58" t="s">
        <v>634</v>
      </c>
      <c r="D98" s="58" t="s">
        <v>635</v>
      </c>
      <c r="E98" s="243">
        <v>572</v>
      </c>
      <c r="F98" s="244">
        <f t="shared" si="7"/>
        <v>270</v>
      </c>
      <c r="G98" s="239"/>
      <c r="H98" s="245" t="str">
        <f t="shared" si="9"/>
        <v/>
      </c>
      <c r="I98" s="244">
        <v>176</v>
      </c>
      <c r="J98" s="239"/>
      <c r="K98" s="247">
        <v>94</v>
      </c>
      <c r="L98" s="239"/>
      <c r="M98" s="244">
        <v>261</v>
      </c>
      <c r="N98" s="239"/>
      <c r="O98" s="244">
        <v>41</v>
      </c>
      <c r="P98" s="239">
        <f t="shared" si="13"/>
        <v>7.167832167832168E-2</v>
      </c>
      <c r="Q98" s="189" t="s">
        <v>1011</v>
      </c>
      <c r="R98" s="215">
        <v>1</v>
      </c>
      <c r="S98" s="215">
        <v>1</v>
      </c>
      <c r="T98" s="215">
        <v>0</v>
      </c>
      <c r="U98" s="210"/>
    </row>
    <row r="99" spans="1:21" x14ac:dyDescent="0.2">
      <c r="A99" s="58" t="s">
        <v>649</v>
      </c>
      <c r="B99" s="58" t="s">
        <v>650</v>
      </c>
      <c r="C99" s="58" t="s">
        <v>634</v>
      </c>
      <c r="D99" s="58" t="s">
        <v>635</v>
      </c>
      <c r="E99" s="243">
        <v>649</v>
      </c>
      <c r="F99" s="244">
        <f t="shared" si="7"/>
        <v>418</v>
      </c>
      <c r="G99" s="239">
        <f t="shared" si="8"/>
        <v>0.64406779661016955</v>
      </c>
      <c r="H99" s="245" t="str">
        <f t="shared" si="9"/>
        <v>60.6% - 68.0%</v>
      </c>
      <c r="I99" s="244">
        <v>309</v>
      </c>
      <c r="J99" s="239">
        <f t="shared" si="10"/>
        <v>0.4761171032357473</v>
      </c>
      <c r="K99" s="247">
        <v>109</v>
      </c>
      <c r="L99" s="239">
        <f t="shared" si="11"/>
        <v>0.1679506933744222</v>
      </c>
      <c r="M99" s="244">
        <v>209</v>
      </c>
      <c r="N99" s="239">
        <f t="shared" si="12"/>
        <v>0.32203389830508472</v>
      </c>
      <c r="O99" s="244">
        <v>22</v>
      </c>
      <c r="P99" s="239">
        <f t="shared" si="13"/>
        <v>3.3898305084745763E-2</v>
      </c>
      <c r="Q99" s="189" t="s">
        <v>605</v>
      </c>
      <c r="R99" s="215">
        <v>0</v>
      </c>
      <c r="S99" s="215">
        <v>0</v>
      </c>
      <c r="T99" s="215">
        <v>0</v>
      </c>
    </row>
    <row r="100" spans="1:21" x14ac:dyDescent="0.2">
      <c r="A100" s="58" t="s">
        <v>652</v>
      </c>
      <c r="B100" s="58" t="s">
        <v>653</v>
      </c>
      <c r="C100" s="58" t="s">
        <v>634</v>
      </c>
      <c r="D100" s="58" t="s">
        <v>635</v>
      </c>
      <c r="E100" s="243">
        <v>992</v>
      </c>
      <c r="F100" s="244">
        <f t="shared" si="7"/>
        <v>399</v>
      </c>
      <c r="G100" s="239">
        <f t="shared" si="8"/>
        <v>0.40221774193548387</v>
      </c>
      <c r="H100" s="245" t="str">
        <f t="shared" si="9"/>
        <v>37.2% - 43.3%</v>
      </c>
      <c r="I100" s="244">
        <v>285</v>
      </c>
      <c r="J100" s="239">
        <f t="shared" si="10"/>
        <v>0.28729838709677419</v>
      </c>
      <c r="K100" s="247">
        <v>114</v>
      </c>
      <c r="L100" s="239">
        <f t="shared" si="11"/>
        <v>0.11491935483870967</v>
      </c>
      <c r="M100" s="244">
        <v>575</v>
      </c>
      <c r="N100" s="239">
        <f t="shared" si="12"/>
        <v>0.57963709677419351</v>
      </c>
      <c r="O100" s="244">
        <v>18</v>
      </c>
      <c r="P100" s="239">
        <f t="shared" si="13"/>
        <v>1.8145161290322582E-2</v>
      </c>
      <c r="Q100" s="189" t="s">
        <v>1014</v>
      </c>
      <c r="R100" s="215">
        <v>0</v>
      </c>
      <c r="S100" s="215">
        <v>0</v>
      </c>
      <c r="T100" s="215">
        <v>0</v>
      </c>
    </row>
    <row r="101" spans="1:21" x14ac:dyDescent="0.2">
      <c r="A101" s="58" t="s">
        <v>655</v>
      </c>
      <c r="B101" s="58" t="s">
        <v>656</v>
      </c>
      <c r="C101" s="58" t="s">
        <v>634</v>
      </c>
      <c r="D101" s="58" t="s">
        <v>635</v>
      </c>
      <c r="E101" s="243">
        <v>1057</v>
      </c>
      <c r="F101" s="244">
        <f t="shared" ref="F101:F164" si="14">I101+K101</f>
        <v>496</v>
      </c>
      <c r="G101" s="239">
        <f t="shared" ref="G101:G164" si="15">J101+L101</f>
        <v>0.46925260170293281</v>
      </c>
      <c r="H101" s="245" t="str">
        <f t="shared" ref="H101:H164" si="16">IF(ISNUMBER(G101),TEXT(((2*F101)+(1.96^2)-(1.96*((1.96^2)+(4*F101*(100%-G101)))^0.5))/(2*(E101+(1.96^2))),"0.0%")&amp;" - "&amp;TEXT(((2*F101)+(1.96^2)+(1.96*((1.96^2)+(4*F101*(100%-G101)))^0.5))/(2*(E101+(1.96^2))),"0.0%"),"")</f>
        <v>43.9% - 49.9%</v>
      </c>
      <c r="I101" s="244">
        <v>382</v>
      </c>
      <c r="J101" s="239">
        <f t="shared" ref="J101:J164" si="17">I101/E101</f>
        <v>0.36140018921475875</v>
      </c>
      <c r="K101" s="247">
        <v>114</v>
      </c>
      <c r="L101" s="239">
        <f t="shared" ref="L101:L164" si="18">K101/E101</f>
        <v>0.10785241248817408</v>
      </c>
      <c r="M101" s="244">
        <v>551</v>
      </c>
      <c r="N101" s="239">
        <f t="shared" ref="N101:N164" si="19">M101/E101</f>
        <v>0.52128666035950799</v>
      </c>
      <c r="O101" s="244">
        <v>10</v>
      </c>
      <c r="P101" s="239">
        <f t="shared" ref="P101:P164" si="20">O101/E101</f>
        <v>9.4607379375591296E-3</v>
      </c>
      <c r="Q101" s="189" t="s">
        <v>660</v>
      </c>
      <c r="R101" s="215">
        <v>0</v>
      </c>
      <c r="S101" s="215">
        <v>0</v>
      </c>
      <c r="T101" s="215">
        <v>0</v>
      </c>
    </row>
    <row r="102" spans="1:21" x14ac:dyDescent="0.2">
      <c r="A102" s="58" t="s">
        <v>658</v>
      </c>
      <c r="B102" s="58" t="s">
        <v>659</v>
      </c>
      <c r="C102" s="58" t="s">
        <v>634</v>
      </c>
      <c r="D102" s="58" t="s">
        <v>635</v>
      </c>
      <c r="E102" s="243">
        <v>676</v>
      </c>
      <c r="F102" s="244">
        <f t="shared" si="14"/>
        <v>231</v>
      </c>
      <c r="G102" s="239"/>
      <c r="H102" s="245" t="str">
        <f t="shared" si="16"/>
        <v/>
      </c>
      <c r="I102" s="244">
        <v>164</v>
      </c>
      <c r="J102" s="239"/>
      <c r="K102" s="247">
        <v>67</v>
      </c>
      <c r="L102" s="239"/>
      <c r="M102" s="244">
        <v>409</v>
      </c>
      <c r="N102" s="239"/>
      <c r="O102" s="244">
        <v>36</v>
      </c>
      <c r="P102" s="239">
        <f t="shared" si="20"/>
        <v>5.3254437869822487E-2</v>
      </c>
      <c r="Q102" s="189" t="s">
        <v>608</v>
      </c>
      <c r="R102" s="215">
        <v>0</v>
      </c>
      <c r="S102" s="215">
        <v>1</v>
      </c>
      <c r="T102" s="215">
        <v>0</v>
      </c>
    </row>
    <row r="103" spans="1:21" x14ac:dyDescent="0.2">
      <c r="A103" s="58" t="s">
        <v>661</v>
      </c>
      <c r="B103" s="58" t="s">
        <v>662</v>
      </c>
      <c r="C103" s="58" t="s">
        <v>634</v>
      </c>
      <c r="D103" s="58" t="s">
        <v>635</v>
      </c>
      <c r="E103" s="243">
        <v>1099</v>
      </c>
      <c r="F103" s="244">
        <f t="shared" si="14"/>
        <v>365</v>
      </c>
      <c r="G103" s="239">
        <f t="shared" si="15"/>
        <v>0.33212010919017287</v>
      </c>
      <c r="H103" s="245" t="str">
        <f t="shared" si="16"/>
        <v>30.5% - 36.1%</v>
      </c>
      <c r="I103" s="244">
        <v>261</v>
      </c>
      <c r="J103" s="239">
        <f t="shared" si="17"/>
        <v>0.23748862602365786</v>
      </c>
      <c r="K103" s="247">
        <v>104</v>
      </c>
      <c r="L103" s="239">
        <f t="shared" si="18"/>
        <v>9.4631483166515012E-2</v>
      </c>
      <c r="M103" s="244">
        <v>733</v>
      </c>
      <c r="N103" s="239">
        <f t="shared" si="19"/>
        <v>0.66696997270245673</v>
      </c>
      <c r="O103" s="244">
        <v>1</v>
      </c>
      <c r="P103" s="239">
        <f t="shared" si="20"/>
        <v>9.099181073703367E-4</v>
      </c>
      <c r="Q103" s="189" t="s">
        <v>495</v>
      </c>
      <c r="R103" s="215">
        <v>0</v>
      </c>
      <c r="S103" s="215">
        <v>0</v>
      </c>
      <c r="T103" s="215">
        <v>0</v>
      </c>
    </row>
    <row r="104" spans="1:21" x14ac:dyDescent="0.2">
      <c r="A104" s="58" t="s">
        <v>664</v>
      </c>
      <c r="B104" s="58" t="s">
        <v>665</v>
      </c>
      <c r="C104" s="58" t="s">
        <v>666</v>
      </c>
      <c r="D104" s="58" t="s">
        <v>1132</v>
      </c>
      <c r="E104" s="243">
        <v>1508</v>
      </c>
      <c r="F104" s="244">
        <f t="shared" si="14"/>
        <v>665</v>
      </c>
      <c r="G104" s="239">
        <f t="shared" si="15"/>
        <v>0.44098143236074272</v>
      </c>
      <c r="H104" s="245" t="str">
        <f t="shared" si="16"/>
        <v>41.6% - 46.6%</v>
      </c>
      <c r="I104" s="244">
        <v>413</v>
      </c>
      <c r="J104" s="239">
        <f t="shared" si="17"/>
        <v>0.27387267904509283</v>
      </c>
      <c r="K104" s="247">
        <v>252</v>
      </c>
      <c r="L104" s="239">
        <f t="shared" si="18"/>
        <v>0.16710875331564987</v>
      </c>
      <c r="M104" s="244">
        <v>807</v>
      </c>
      <c r="N104" s="239">
        <f t="shared" si="19"/>
        <v>0.53514588859416445</v>
      </c>
      <c r="O104" s="244">
        <v>36</v>
      </c>
      <c r="P104" s="239">
        <f t="shared" si="20"/>
        <v>2.3872679045092837E-2</v>
      </c>
      <c r="Q104" s="189" t="s">
        <v>755</v>
      </c>
      <c r="R104" s="215">
        <v>0</v>
      </c>
      <c r="S104" s="215">
        <v>0</v>
      </c>
      <c r="T104" s="215">
        <v>0</v>
      </c>
    </row>
    <row r="105" spans="1:21" x14ac:dyDescent="0.2">
      <c r="A105" s="58" t="s">
        <v>669</v>
      </c>
      <c r="B105" s="58" t="s">
        <v>670</v>
      </c>
      <c r="C105" s="58" t="s">
        <v>666</v>
      </c>
      <c r="D105" s="58" t="s">
        <v>1132</v>
      </c>
      <c r="E105" s="243">
        <v>477</v>
      </c>
      <c r="F105" s="244">
        <f t="shared" si="14"/>
        <v>220</v>
      </c>
      <c r="G105" s="239">
        <f t="shared" si="15"/>
        <v>0.46121593291404611</v>
      </c>
      <c r="H105" s="245" t="str">
        <f t="shared" si="16"/>
        <v>41.7% - 50.6%</v>
      </c>
      <c r="I105" s="244">
        <v>177</v>
      </c>
      <c r="J105" s="239">
        <f t="shared" si="17"/>
        <v>0.37106918238993708</v>
      </c>
      <c r="K105" s="247">
        <v>43</v>
      </c>
      <c r="L105" s="239">
        <f t="shared" si="18"/>
        <v>9.0146750524109018E-2</v>
      </c>
      <c r="M105" s="244">
        <v>253</v>
      </c>
      <c r="N105" s="239">
        <f t="shared" si="19"/>
        <v>0.53039832285115307</v>
      </c>
      <c r="O105" s="244">
        <v>4</v>
      </c>
      <c r="P105" s="239">
        <f t="shared" si="20"/>
        <v>8.385744234800839E-3</v>
      </c>
      <c r="Q105" s="189" t="s">
        <v>884</v>
      </c>
      <c r="R105" s="215">
        <v>0</v>
      </c>
      <c r="S105" s="215">
        <v>0</v>
      </c>
      <c r="T105" s="215">
        <v>0</v>
      </c>
    </row>
    <row r="106" spans="1:21" x14ac:dyDescent="0.2">
      <c r="A106" s="58" t="s">
        <v>672</v>
      </c>
      <c r="B106" s="58" t="s">
        <v>673</v>
      </c>
      <c r="C106" s="58" t="s">
        <v>666</v>
      </c>
      <c r="D106" s="58" t="s">
        <v>1132</v>
      </c>
      <c r="E106" s="243">
        <v>505</v>
      </c>
      <c r="F106" s="244">
        <f t="shared" si="14"/>
        <v>239</v>
      </c>
      <c r="G106" s="239">
        <f t="shared" si="15"/>
        <v>0.47326732673267324</v>
      </c>
      <c r="H106" s="245" t="str">
        <f t="shared" si="16"/>
        <v>43.0% - 51.7%</v>
      </c>
      <c r="I106" s="244">
        <v>179</v>
      </c>
      <c r="J106" s="239">
        <f t="shared" si="17"/>
        <v>0.35445544554455444</v>
      </c>
      <c r="K106" s="247">
        <v>60</v>
      </c>
      <c r="L106" s="239">
        <f t="shared" si="18"/>
        <v>0.11881188118811881</v>
      </c>
      <c r="M106" s="244">
        <v>258</v>
      </c>
      <c r="N106" s="239">
        <f t="shared" si="19"/>
        <v>0.5108910891089109</v>
      </c>
      <c r="O106" s="244">
        <v>8</v>
      </c>
      <c r="P106" s="239">
        <f t="shared" si="20"/>
        <v>1.5841584158415842E-2</v>
      </c>
      <c r="Q106" s="189" t="s">
        <v>847</v>
      </c>
      <c r="R106" s="215">
        <v>0</v>
      </c>
      <c r="S106" s="215">
        <v>0</v>
      </c>
      <c r="T106" s="215">
        <v>0</v>
      </c>
    </row>
    <row r="107" spans="1:21" x14ac:dyDescent="0.2">
      <c r="A107" s="58" t="s">
        <v>675</v>
      </c>
      <c r="B107" s="58" t="s">
        <v>676</v>
      </c>
      <c r="C107" s="58" t="s">
        <v>666</v>
      </c>
      <c r="D107" s="58" t="s">
        <v>1132</v>
      </c>
      <c r="E107" s="243">
        <v>643</v>
      </c>
      <c r="F107" s="244">
        <f t="shared" si="14"/>
        <v>321</v>
      </c>
      <c r="G107" s="239">
        <f t="shared" si="15"/>
        <v>0.4992223950233281</v>
      </c>
      <c r="H107" s="245" t="str">
        <f t="shared" si="16"/>
        <v>46.1% - 53.8%</v>
      </c>
      <c r="I107" s="244">
        <v>235</v>
      </c>
      <c r="J107" s="239">
        <f t="shared" si="17"/>
        <v>0.36547433903576981</v>
      </c>
      <c r="K107" s="247">
        <v>86</v>
      </c>
      <c r="L107" s="239">
        <f t="shared" si="18"/>
        <v>0.13374805598755832</v>
      </c>
      <c r="M107" s="244">
        <v>306</v>
      </c>
      <c r="N107" s="239">
        <f t="shared" si="19"/>
        <v>0.47589424572317263</v>
      </c>
      <c r="O107" s="244">
        <v>16</v>
      </c>
      <c r="P107" s="239">
        <f t="shared" si="20"/>
        <v>2.4883359253499222E-2</v>
      </c>
      <c r="Q107" s="189" t="s">
        <v>579</v>
      </c>
      <c r="R107" s="215">
        <v>0</v>
      </c>
      <c r="S107" s="215">
        <v>0</v>
      </c>
      <c r="T107" s="215">
        <v>0</v>
      </c>
    </row>
    <row r="108" spans="1:21" x14ac:dyDescent="0.2">
      <c r="A108" s="58" t="s">
        <v>678</v>
      </c>
      <c r="B108" s="58" t="s">
        <v>679</v>
      </c>
      <c r="C108" s="58" t="s">
        <v>666</v>
      </c>
      <c r="D108" s="58" t="s">
        <v>1132</v>
      </c>
      <c r="E108" s="243">
        <v>750</v>
      </c>
      <c r="F108" s="244">
        <f t="shared" si="14"/>
        <v>376</v>
      </c>
      <c r="G108" s="239">
        <f t="shared" si="15"/>
        <v>0.50133333333333341</v>
      </c>
      <c r="H108" s="245" t="str">
        <f t="shared" si="16"/>
        <v>46.6% - 53.7%</v>
      </c>
      <c r="I108" s="244">
        <v>289</v>
      </c>
      <c r="J108" s="239">
        <f t="shared" si="17"/>
        <v>0.38533333333333336</v>
      </c>
      <c r="K108" s="247">
        <v>87</v>
      </c>
      <c r="L108" s="239">
        <f t="shared" si="18"/>
        <v>0.11600000000000001</v>
      </c>
      <c r="M108" s="244">
        <v>361</v>
      </c>
      <c r="N108" s="239">
        <f t="shared" si="19"/>
        <v>0.48133333333333334</v>
      </c>
      <c r="O108" s="244">
        <v>13</v>
      </c>
      <c r="P108" s="239">
        <f t="shared" si="20"/>
        <v>1.7333333333333333E-2</v>
      </c>
      <c r="Q108" s="189" t="s">
        <v>959</v>
      </c>
      <c r="R108" s="215">
        <v>0</v>
      </c>
      <c r="S108" s="215">
        <v>0</v>
      </c>
      <c r="T108" s="215">
        <v>0</v>
      </c>
    </row>
    <row r="109" spans="1:21" x14ac:dyDescent="0.2">
      <c r="A109" s="58" t="s">
        <v>681</v>
      </c>
      <c r="B109" s="58" t="s">
        <v>682</v>
      </c>
      <c r="C109" s="58" t="s">
        <v>666</v>
      </c>
      <c r="D109" s="58" t="s">
        <v>1132</v>
      </c>
      <c r="E109" s="243">
        <v>524</v>
      </c>
      <c r="F109" s="244">
        <f t="shared" si="14"/>
        <v>166</v>
      </c>
      <c r="G109" s="239">
        <f t="shared" si="15"/>
        <v>0.31679389312977096</v>
      </c>
      <c r="H109" s="245" t="str">
        <f t="shared" si="16"/>
        <v>27.8% - 35.8%</v>
      </c>
      <c r="I109" s="244">
        <v>118</v>
      </c>
      <c r="J109" s="239">
        <f t="shared" si="17"/>
        <v>0.22519083969465647</v>
      </c>
      <c r="K109" s="247">
        <v>48</v>
      </c>
      <c r="L109" s="239">
        <f t="shared" si="18"/>
        <v>9.1603053435114504E-2</v>
      </c>
      <c r="M109" s="244">
        <v>357</v>
      </c>
      <c r="N109" s="239">
        <f t="shared" si="19"/>
        <v>0.68129770992366412</v>
      </c>
      <c r="O109" s="244">
        <v>1</v>
      </c>
      <c r="P109" s="239">
        <f t="shared" si="20"/>
        <v>1.9083969465648854E-3</v>
      </c>
      <c r="Q109" s="189" t="s">
        <v>898</v>
      </c>
      <c r="R109" s="215">
        <v>0</v>
      </c>
      <c r="S109" s="215">
        <v>0</v>
      </c>
      <c r="T109" s="215">
        <v>0</v>
      </c>
    </row>
    <row r="110" spans="1:21" x14ac:dyDescent="0.2">
      <c r="A110" s="58" t="s">
        <v>684</v>
      </c>
      <c r="B110" s="58" t="s">
        <v>685</v>
      </c>
      <c r="C110" s="58" t="s">
        <v>666</v>
      </c>
      <c r="D110" s="58" t="s">
        <v>1132</v>
      </c>
      <c r="E110" s="243">
        <v>288</v>
      </c>
      <c r="F110" s="244">
        <f t="shared" si="14"/>
        <v>101</v>
      </c>
      <c r="G110" s="239">
        <f t="shared" si="15"/>
        <v>0.35069444444444442</v>
      </c>
      <c r="H110" s="245" t="str">
        <f t="shared" si="16"/>
        <v>29.8% - 40.7%</v>
      </c>
      <c r="I110" s="244">
        <v>82</v>
      </c>
      <c r="J110" s="239">
        <f t="shared" si="17"/>
        <v>0.28472222222222221</v>
      </c>
      <c r="K110" s="247">
        <v>19</v>
      </c>
      <c r="L110" s="239">
        <f t="shared" si="18"/>
        <v>6.5972222222222224E-2</v>
      </c>
      <c r="M110" s="244">
        <v>179</v>
      </c>
      <c r="N110" s="239">
        <f t="shared" si="19"/>
        <v>0.62152777777777779</v>
      </c>
      <c r="O110" s="244">
        <v>8</v>
      </c>
      <c r="P110" s="239">
        <f t="shared" si="20"/>
        <v>2.7777777777777776E-2</v>
      </c>
      <c r="Q110" s="189" t="s">
        <v>582</v>
      </c>
      <c r="R110" s="215">
        <v>0</v>
      </c>
      <c r="S110" s="215">
        <v>0</v>
      </c>
      <c r="T110" s="215">
        <v>0</v>
      </c>
    </row>
    <row r="111" spans="1:21" x14ac:dyDescent="0.2">
      <c r="A111" s="58" t="s">
        <v>687</v>
      </c>
      <c r="B111" s="58" t="s">
        <v>688</v>
      </c>
      <c r="C111" s="58" t="s">
        <v>689</v>
      </c>
      <c r="D111" s="58" t="s">
        <v>1138</v>
      </c>
      <c r="E111" s="243">
        <v>2430</v>
      </c>
      <c r="F111" s="244">
        <f t="shared" si="14"/>
        <v>1175</v>
      </c>
      <c r="G111" s="239"/>
      <c r="H111" s="245" t="str">
        <f t="shared" si="16"/>
        <v/>
      </c>
      <c r="I111" s="244">
        <v>710</v>
      </c>
      <c r="J111" s="239"/>
      <c r="K111" s="247">
        <v>465</v>
      </c>
      <c r="L111" s="239"/>
      <c r="M111" s="244">
        <v>1202</v>
      </c>
      <c r="N111" s="239"/>
      <c r="O111" s="244">
        <v>53</v>
      </c>
      <c r="P111" s="239"/>
      <c r="Q111" s="189" t="s">
        <v>758</v>
      </c>
      <c r="R111" s="215">
        <v>1</v>
      </c>
      <c r="S111" s="215">
        <v>0</v>
      </c>
      <c r="T111" s="215">
        <v>0</v>
      </c>
    </row>
    <row r="112" spans="1:21" x14ac:dyDescent="0.2">
      <c r="A112" s="58" t="s">
        <v>692</v>
      </c>
      <c r="B112" s="58" t="s">
        <v>693</v>
      </c>
      <c r="C112" s="58" t="s">
        <v>689</v>
      </c>
      <c r="D112" s="58" t="s">
        <v>1138</v>
      </c>
      <c r="E112" s="243">
        <v>862</v>
      </c>
      <c r="F112" s="244">
        <f t="shared" si="14"/>
        <v>493</v>
      </c>
      <c r="G112" s="239">
        <f t="shared" si="15"/>
        <v>0.57192575406032486</v>
      </c>
      <c r="H112" s="245" t="str">
        <f t="shared" si="16"/>
        <v>53.9% - 60.5%</v>
      </c>
      <c r="I112" s="244">
        <v>294</v>
      </c>
      <c r="J112" s="239">
        <f t="shared" si="17"/>
        <v>0.34106728538283065</v>
      </c>
      <c r="K112" s="247">
        <v>199</v>
      </c>
      <c r="L112" s="239">
        <f t="shared" si="18"/>
        <v>0.23085846867749421</v>
      </c>
      <c r="M112" s="244">
        <v>339</v>
      </c>
      <c r="N112" s="239">
        <f t="shared" si="19"/>
        <v>0.39327146171693733</v>
      </c>
      <c r="O112" s="244">
        <v>30</v>
      </c>
      <c r="P112" s="239">
        <f t="shared" si="20"/>
        <v>3.4802784222737818E-2</v>
      </c>
      <c r="Q112" s="189" t="s">
        <v>729</v>
      </c>
      <c r="R112" s="215">
        <v>0</v>
      </c>
      <c r="S112" s="215">
        <v>0</v>
      </c>
      <c r="T112" s="215">
        <v>0</v>
      </c>
    </row>
    <row r="113" spans="1:20" x14ac:dyDescent="0.2">
      <c r="A113" s="58" t="s">
        <v>695</v>
      </c>
      <c r="B113" s="58" t="s">
        <v>696</v>
      </c>
      <c r="C113" s="58" t="s">
        <v>689</v>
      </c>
      <c r="D113" s="58" t="s">
        <v>1138</v>
      </c>
      <c r="E113" s="243">
        <v>921</v>
      </c>
      <c r="F113" s="244">
        <f t="shared" si="14"/>
        <v>296</v>
      </c>
      <c r="G113" s="239">
        <f t="shared" si="15"/>
        <v>0.32138979370249726</v>
      </c>
      <c r="H113" s="245" t="str">
        <f t="shared" si="16"/>
        <v>29.2% - 35.2%</v>
      </c>
      <c r="I113" s="244">
        <v>211</v>
      </c>
      <c r="J113" s="239">
        <f t="shared" si="17"/>
        <v>0.22909880564603691</v>
      </c>
      <c r="K113" s="247">
        <v>85</v>
      </c>
      <c r="L113" s="239">
        <f t="shared" si="18"/>
        <v>9.2290988056460369E-2</v>
      </c>
      <c r="M113" s="244">
        <v>596</v>
      </c>
      <c r="N113" s="239">
        <f t="shared" si="19"/>
        <v>0.64712269272529854</v>
      </c>
      <c r="O113" s="244">
        <v>29</v>
      </c>
      <c r="P113" s="239">
        <f t="shared" si="20"/>
        <v>3.1487513572204126E-2</v>
      </c>
      <c r="Q113" s="189" t="s">
        <v>732</v>
      </c>
      <c r="R113" s="215">
        <v>0</v>
      </c>
      <c r="S113" s="215">
        <v>0</v>
      </c>
      <c r="T113" s="215">
        <v>0</v>
      </c>
    </row>
    <row r="114" spans="1:20" x14ac:dyDescent="0.2">
      <c r="A114" s="58" t="s">
        <v>698</v>
      </c>
      <c r="B114" s="58" t="s">
        <v>2386</v>
      </c>
      <c r="C114" s="58" t="s">
        <v>689</v>
      </c>
      <c r="D114" s="58" t="s">
        <v>1138</v>
      </c>
      <c r="E114" s="243">
        <v>1883</v>
      </c>
      <c r="F114" s="244">
        <f t="shared" si="14"/>
        <v>624</v>
      </c>
      <c r="G114" s="239"/>
      <c r="H114" s="245" t="str">
        <f t="shared" si="16"/>
        <v/>
      </c>
      <c r="I114" s="244">
        <v>322</v>
      </c>
      <c r="J114" s="239"/>
      <c r="K114" s="247">
        <v>302</v>
      </c>
      <c r="L114" s="239"/>
      <c r="M114" s="244">
        <v>491</v>
      </c>
      <c r="N114" s="239"/>
      <c r="O114" s="244">
        <v>768</v>
      </c>
      <c r="P114" s="239">
        <f t="shared" si="20"/>
        <v>0.40785979819437068</v>
      </c>
      <c r="Q114" s="189" t="s">
        <v>735</v>
      </c>
      <c r="R114" s="215">
        <v>0</v>
      </c>
      <c r="S114" s="215">
        <v>1</v>
      </c>
      <c r="T114" s="215">
        <v>0</v>
      </c>
    </row>
    <row r="115" spans="1:20" x14ac:dyDescent="0.2">
      <c r="A115" s="58" t="s">
        <v>701</v>
      </c>
      <c r="B115" s="58" t="s">
        <v>702</v>
      </c>
      <c r="C115" s="58" t="s">
        <v>689</v>
      </c>
      <c r="D115" s="58" t="s">
        <v>1138</v>
      </c>
      <c r="E115" s="243">
        <v>659</v>
      </c>
      <c r="F115" s="244">
        <f t="shared" si="14"/>
        <v>294</v>
      </c>
      <c r="G115" s="239">
        <f t="shared" si="15"/>
        <v>0.44613050075872529</v>
      </c>
      <c r="H115" s="245" t="str">
        <f t="shared" si="16"/>
        <v>40.9% - 48.4%</v>
      </c>
      <c r="I115" s="244">
        <v>205</v>
      </c>
      <c r="J115" s="239">
        <f t="shared" si="17"/>
        <v>0.31107738998482548</v>
      </c>
      <c r="K115" s="247">
        <v>89</v>
      </c>
      <c r="L115" s="239">
        <f t="shared" si="18"/>
        <v>0.13505311077389984</v>
      </c>
      <c r="M115" s="244">
        <v>341</v>
      </c>
      <c r="N115" s="239">
        <f t="shared" si="19"/>
        <v>0.51745068285280726</v>
      </c>
      <c r="O115" s="244">
        <v>24</v>
      </c>
      <c r="P115" s="239">
        <f t="shared" si="20"/>
        <v>3.6418816388467376E-2</v>
      </c>
      <c r="Q115" s="189" t="s">
        <v>498</v>
      </c>
      <c r="R115" s="215">
        <v>0</v>
      </c>
      <c r="S115" s="215">
        <v>0</v>
      </c>
      <c r="T115" s="215">
        <v>0</v>
      </c>
    </row>
    <row r="116" spans="1:20" x14ac:dyDescent="0.2">
      <c r="A116" s="58" t="s">
        <v>704</v>
      </c>
      <c r="B116" s="58" t="s">
        <v>705</v>
      </c>
      <c r="C116" s="58" t="s">
        <v>689</v>
      </c>
      <c r="D116" s="58" t="s">
        <v>1138</v>
      </c>
      <c r="E116" s="243">
        <v>958</v>
      </c>
      <c r="F116" s="244">
        <f t="shared" si="14"/>
        <v>334</v>
      </c>
      <c r="G116" s="239">
        <f t="shared" si="15"/>
        <v>0.34864300626304801</v>
      </c>
      <c r="H116" s="245" t="str">
        <f t="shared" si="16"/>
        <v>31.9% - 37.9%</v>
      </c>
      <c r="I116" s="244">
        <v>216</v>
      </c>
      <c r="J116" s="239">
        <f t="shared" si="17"/>
        <v>0.22546972860125261</v>
      </c>
      <c r="K116" s="247">
        <v>118</v>
      </c>
      <c r="L116" s="239">
        <f t="shared" si="18"/>
        <v>0.12317327766179541</v>
      </c>
      <c r="M116" s="244">
        <v>612</v>
      </c>
      <c r="N116" s="239">
        <f t="shared" si="19"/>
        <v>0.63883089770354906</v>
      </c>
      <c r="O116" s="244">
        <v>12</v>
      </c>
      <c r="P116" s="239">
        <f t="shared" si="20"/>
        <v>1.2526096033402923E-2</v>
      </c>
      <c r="Q116" s="189" t="s">
        <v>985</v>
      </c>
      <c r="R116" s="215">
        <v>0</v>
      </c>
      <c r="S116" s="215">
        <v>0</v>
      </c>
      <c r="T116" s="215">
        <v>0</v>
      </c>
    </row>
    <row r="117" spans="1:20" x14ac:dyDescent="0.2">
      <c r="A117" s="58" t="s">
        <v>707</v>
      </c>
      <c r="B117" s="58" t="s">
        <v>708</v>
      </c>
      <c r="C117" s="58" t="s">
        <v>689</v>
      </c>
      <c r="D117" s="58" t="s">
        <v>1138</v>
      </c>
      <c r="E117" s="243">
        <v>963</v>
      </c>
      <c r="F117" s="244">
        <f t="shared" si="14"/>
        <v>305</v>
      </c>
      <c r="G117" s="239">
        <f t="shared" si="15"/>
        <v>0.31671858774662515</v>
      </c>
      <c r="H117" s="245" t="str">
        <f t="shared" si="16"/>
        <v>28.8% - 34.7%</v>
      </c>
      <c r="I117" s="244">
        <v>181</v>
      </c>
      <c r="J117" s="239">
        <f t="shared" si="17"/>
        <v>0.18795430944963656</v>
      </c>
      <c r="K117" s="247">
        <v>124</v>
      </c>
      <c r="L117" s="239">
        <f t="shared" si="18"/>
        <v>0.12876427829698858</v>
      </c>
      <c r="M117" s="244">
        <v>657</v>
      </c>
      <c r="N117" s="239">
        <f t="shared" si="19"/>
        <v>0.68224299065420557</v>
      </c>
      <c r="O117" s="244">
        <v>1</v>
      </c>
      <c r="P117" s="239">
        <f t="shared" si="20"/>
        <v>1.0384215991692627E-3</v>
      </c>
      <c r="Q117" s="189" t="s">
        <v>1017</v>
      </c>
      <c r="R117" s="215">
        <v>0</v>
      </c>
      <c r="S117" s="215">
        <v>0</v>
      </c>
      <c r="T117" s="215">
        <v>0</v>
      </c>
    </row>
    <row r="118" spans="1:20" x14ac:dyDescent="0.2">
      <c r="A118" s="58" t="s">
        <v>710</v>
      </c>
      <c r="B118" s="58" t="s">
        <v>711</v>
      </c>
      <c r="C118" s="58" t="s">
        <v>712</v>
      </c>
      <c r="D118" s="58" t="s">
        <v>1147</v>
      </c>
      <c r="E118" s="243">
        <v>249</v>
      </c>
      <c r="F118" s="244">
        <f t="shared" si="14"/>
        <v>98</v>
      </c>
      <c r="G118" s="239">
        <f t="shared" si="15"/>
        <v>0.39357429718875503</v>
      </c>
      <c r="H118" s="245" t="str">
        <f t="shared" si="16"/>
        <v>33.5% - 45.5%</v>
      </c>
      <c r="I118" s="244">
        <v>71</v>
      </c>
      <c r="J118" s="239">
        <f t="shared" si="17"/>
        <v>0.28514056224899598</v>
      </c>
      <c r="K118" s="247">
        <v>27</v>
      </c>
      <c r="L118" s="239">
        <f t="shared" si="18"/>
        <v>0.10843373493975904</v>
      </c>
      <c r="M118" s="244">
        <v>151</v>
      </c>
      <c r="N118" s="239">
        <f t="shared" si="19"/>
        <v>0.60642570281124497</v>
      </c>
      <c r="O118" s="244">
        <v>0</v>
      </c>
      <c r="P118" s="239">
        <f t="shared" si="20"/>
        <v>0</v>
      </c>
      <c r="Q118" s="189" t="s">
        <v>1103</v>
      </c>
      <c r="R118" s="215">
        <v>0</v>
      </c>
      <c r="S118" s="215">
        <v>0</v>
      </c>
      <c r="T118" s="215">
        <v>0</v>
      </c>
    </row>
    <row r="119" spans="1:20" x14ac:dyDescent="0.2">
      <c r="A119" s="58" t="s">
        <v>715</v>
      </c>
      <c r="B119" s="58" t="s">
        <v>716</v>
      </c>
      <c r="C119" s="58" t="s">
        <v>712</v>
      </c>
      <c r="D119" s="58" t="s">
        <v>1147</v>
      </c>
      <c r="E119" s="243">
        <v>199</v>
      </c>
      <c r="F119" s="244">
        <f t="shared" si="14"/>
        <v>57</v>
      </c>
      <c r="G119" s="239"/>
      <c r="H119" s="245" t="str">
        <f t="shared" si="16"/>
        <v/>
      </c>
      <c r="I119" s="244">
        <v>39</v>
      </c>
      <c r="J119" s="239"/>
      <c r="K119" s="247">
        <v>18</v>
      </c>
      <c r="L119" s="239"/>
      <c r="M119" s="244">
        <v>142</v>
      </c>
      <c r="N119" s="239"/>
      <c r="O119" s="244">
        <v>0</v>
      </c>
      <c r="P119" s="239"/>
      <c r="Q119" s="189" t="s">
        <v>674</v>
      </c>
      <c r="R119" s="215">
        <v>1</v>
      </c>
      <c r="S119" s="215">
        <v>0</v>
      </c>
      <c r="T119" s="215">
        <v>0</v>
      </c>
    </row>
    <row r="120" spans="1:20" x14ac:dyDescent="0.2">
      <c r="A120" s="58" t="s">
        <v>718</v>
      </c>
      <c r="B120" s="58" t="s">
        <v>719</v>
      </c>
      <c r="C120" s="58" t="s">
        <v>712</v>
      </c>
      <c r="D120" s="58" t="s">
        <v>1147</v>
      </c>
      <c r="E120" s="243">
        <v>592</v>
      </c>
      <c r="F120" s="244">
        <f t="shared" si="14"/>
        <v>182</v>
      </c>
      <c r="G120" s="239">
        <f t="shared" si="15"/>
        <v>0.30743243243243246</v>
      </c>
      <c r="H120" s="245" t="str">
        <f t="shared" si="16"/>
        <v>27.2% - 34.6%</v>
      </c>
      <c r="I120" s="244">
        <v>128</v>
      </c>
      <c r="J120" s="239">
        <f t="shared" si="17"/>
        <v>0.21621621621621623</v>
      </c>
      <c r="K120" s="247">
        <v>54</v>
      </c>
      <c r="L120" s="239">
        <f t="shared" si="18"/>
        <v>9.1216216216216214E-2</v>
      </c>
      <c r="M120" s="244">
        <v>405</v>
      </c>
      <c r="N120" s="239">
        <f t="shared" si="19"/>
        <v>0.6841216216216216</v>
      </c>
      <c r="O120" s="244">
        <v>5</v>
      </c>
      <c r="P120" s="239">
        <f t="shared" si="20"/>
        <v>8.4459459459459464E-3</v>
      </c>
      <c r="Q120" s="189" t="s">
        <v>1106</v>
      </c>
      <c r="R120" s="215">
        <v>0</v>
      </c>
      <c r="S120" s="215">
        <v>0</v>
      </c>
      <c r="T120" s="215">
        <v>0</v>
      </c>
    </row>
    <row r="121" spans="1:20" x14ac:dyDescent="0.2">
      <c r="A121" s="58" t="s">
        <v>721</v>
      </c>
      <c r="B121" s="58" t="s">
        <v>722</v>
      </c>
      <c r="C121" s="58" t="s">
        <v>712</v>
      </c>
      <c r="D121" s="58" t="s">
        <v>1147</v>
      </c>
      <c r="E121" s="243">
        <v>330</v>
      </c>
      <c r="F121" s="244">
        <f t="shared" si="14"/>
        <v>114</v>
      </c>
      <c r="G121" s="239">
        <f t="shared" si="15"/>
        <v>0.34545454545454546</v>
      </c>
      <c r="H121" s="245" t="str">
        <f t="shared" si="16"/>
        <v>29.6% - 39.8%</v>
      </c>
      <c r="I121" s="244">
        <v>86</v>
      </c>
      <c r="J121" s="239">
        <f t="shared" si="17"/>
        <v>0.26060606060606062</v>
      </c>
      <c r="K121" s="247">
        <v>28</v>
      </c>
      <c r="L121" s="239">
        <f t="shared" si="18"/>
        <v>8.4848484848484854E-2</v>
      </c>
      <c r="M121" s="244">
        <v>216</v>
      </c>
      <c r="N121" s="239">
        <f t="shared" si="19"/>
        <v>0.65454545454545454</v>
      </c>
      <c r="O121" s="244">
        <v>0</v>
      </c>
      <c r="P121" s="239">
        <f t="shared" si="20"/>
        <v>0</v>
      </c>
      <c r="Q121" s="189" t="s">
        <v>628</v>
      </c>
      <c r="R121" s="215">
        <v>0</v>
      </c>
      <c r="S121" s="215">
        <v>0</v>
      </c>
      <c r="T121" s="215">
        <v>0</v>
      </c>
    </row>
    <row r="122" spans="1:20" x14ac:dyDescent="0.2">
      <c r="A122" s="58" t="s">
        <v>724</v>
      </c>
      <c r="B122" s="58" t="s">
        <v>725</v>
      </c>
      <c r="C122" s="58" t="s">
        <v>712</v>
      </c>
      <c r="D122" s="58" t="s">
        <v>1147</v>
      </c>
      <c r="E122" s="243">
        <v>545</v>
      </c>
      <c r="F122" s="244">
        <f t="shared" si="14"/>
        <v>244</v>
      </c>
      <c r="G122" s="239">
        <f t="shared" si="15"/>
        <v>0.44770642201834865</v>
      </c>
      <c r="H122" s="245" t="str">
        <f t="shared" si="16"/>
        <v>40.6% - 49.0%</v>
      </c>
      <c r="I122" s="244">
        <v>180</v>
      </c>
      <c r="J122" s="239">
        <f t="shared" si="17"/>
        <v>0.33027522935779818</v>
      </c>
      <c r="K122" s="247">
        <v>64</v>
      </c>
      <c r="L122" s="239">
        <f t="shared" si="18"/>
        <v>0.11743119266055047</v>
      </c>
      <c r="M122" s="244">
        <v>301</v>
      </c>
      <c r="N122" s="239">
        <f t="shared" si="19"/>
        <v>0.55229357798165135</v>
      </c>
      <c r="O122" s="244">
        <v>0</v>
      </c>
      <c r="P122" s="239">
        <f t="shared" si="20"/>
        <v>0</v>
      </c>
      <c r="Q122" s="189" t="s">
        <v>738</v>
      </c>
      <c r="R122" s="215">
        <v>0</v>
      </c>
      <c r="S122" s="215">
        <v>0</v>
      </c>
      <c r="T122" s="215">
        <v>0</v>
      </c>
    </row>
    <row r="123" spans="1:20" x14ac:dyDescent="0.2">
      <c r="A123" s="58" t="s">
        <v>727</v>
      </c>
      <c r="B123" s="58" t="s">
        <v>728</v>
      </c>
      <c r="C123" s="58" t="s">
        <v>712</v>
      </c>
      <c r="D123" s="58" t="s">
        <v>1147</v>
      </c>
      <c r="E123" s="243">
        <v>1116</v>
      </c>
      <c r="F123" s="244">
        <f t="shared" si="14"/>
        <v>516</v>
      </c>
      <c r="G123" s="239">
        <f t="shared" si="15"/>
        <v>0.46236559139784944</v>
      </c>
      <c r="H123" s="245" t="str">
        <f t="shared" si="16"/>
        <v>43.3% - 49.2%</v>
      </c>
      <c r="I123" s="244">
        <v>335</v>
      </c>
      <c r="J123" s="239">
        <f t="shared" si="17"/>
        <v>0.30017921146953402</v>
      </c>
      <c r="K123" s="247">
        <v>181</v>
      </c>
      <c r="L123" s="239">
        <f t="shared" si="18"/>
        <v>0.16218637992831542</v>
      </c>
      <c r="M123" s="244">
        <v>600</v>
      </c>
      <c r="N123" s="239">
        <f t="shared" si="19"/>
        <v>0.5376344086021505</v>
      </c>
      <c r="O123" s="244">
        <v>0</v>
      </c>
      <c r="P123" s="239">
        <f t="shared" si="20"/>
        <v>0</v>
      </c>
      <c r="Q123" s="189" t="s">
        <v>501</v>
      </c>
      <c r="R123" s="215">
        <v>0</v>
      </c>
      <c r="S123" s="215">
        <v>0</v>
      </c>
      <c r="T123" s="215">
        <v>0</v>
      </c>
    </row>
    <row r="124" spans="1:20" x14ac:dyDescent="0.2">
      <c r="A124" s="58" t="s">
        <v>730</v>
      </c>
      <c r="B124" s="58" t="s">
        <v>731</v>
      </c>
      <c r="C124" s="58" t="s">
        <v>712</v>
      </c>
      <c r="D124" s="58" t="s">
        <v>1147</v>
      </c>
      <c r="E124" s="243">
        <v>461</v>
      </c>
      <c r="F124" s="244">
        <f t="shared" si="14"/>
        <v>190</v>
      </c>
      <c r="G124" s="239">
        <f t="shared" si="15"/>
        <v>0.4121475054229935</v>
      </c>
      <c r="H124" s="245" t="str">
        <f t="shared" si="16"/>
        <v>36.8% - 45.8%</v>
      </c>
      <c r="I124" s="244">
        <v>143</v>
      </c>
      <c r="J124" s="239">
        <f t="shared" si="17"/>
        <v>0.31019522776572667</v>
      </c>
      <c r="K124" s="247">
        <v>47</v>
      </c>
      <c r="L124" s="239">
        <f t="shared" si="18"/>
        <v>0.1019522776572668</v>
      </c>
      <c r="M124" s="244">
        <v>262</v>
      </c>
      <c r="N124" s="239">
        <f t="shared" si="19"/>
        <v>0.5683297180043384</v>
      </c>
      <c r="O124" s="244">
        <v>9</v>
      </c>
      <c r="P124" s="239">
        <f t="shared" si="20"/>
        <v>1.9522776572668113E-2</v>
      </c>
      <c r="Q124" s="189" t="s">
        <v>700</v>
      </c>
      <c r="R124" s="215">
        <v>0</v>
      </c>
      <c r="S124" s="215">
        <v>0</v>
      </c>
      <c r="T124" s="215">
        <v>0</v>
      </c>
    </row>
    <row r="125" spans="1:20" x14ac:dyDescent="0.2">
      <c r="A125" s="58" t="s">
        <v>733</v>
      </c>
      <c r="B125" s="58" t="s">
        <v>734</v>
      </c>
      <c r="C125" s="58" t="s">
        <v>712</v>
      </c>
      <c r="D125" s="58" t="s">
        <v>1147</v>
      </c>
      <c r="E125" s="243">
        <v>263</v>
      </c>
      <c r="F125" s="244">
        <f t="shared" si="14"/>
        <v>111</v>
      </c>
      <c r="G125" s="239">
        <f t="shared" si="15"/>
        <v>0.4220532319391635</v>
      </c>
      <c r="H125" s="245" t="str">
        <f t="shared" si="16"/>
        <v>36.4% - 48.2%</v>
      </c>
      <c r="I125" s="244">
        <v>77</v>
      </c>
      <c r="J125" s="239">
        <f t="shared" si="17"/>
        <v>0.29277566539923955</v>
      </c>
      <c r="K125" s="247">
        <v>34</v>
      </c>
      <c r="L125" s="239">
        <f t="shared" si="18"/>
        <v>0.12927756653992395</v>
      </c>
      <c r="M125" s="244">
        <v>139</v>
      </c>
      <c r="N125" s="239">
        <f t="shared" si="19"/>
        <v>0.52851711026615966</v>
      </c>
      <c r="O125" s="244">
        <v>13</v>
      </c>
      <c r="P125" s="239">
        <f t="shared" si="20"/>
        <v>4.9429657794676805E-2</v>
      </c>
      <c r="Q125" s="189" t="s">
        <v>611</v>
      </c>
      <c r="R125" s="215">
        <v>0</v>
      </c>
      <c r="S125" s="215">
        <v>0</v>
      </c>
      <c r="T125" s="215">
        <v>0</v>
      </c>
    </row>
    <row r="126" spans="1:20" x14ac:dyDescent="0.2">
      <c r="A126" s="58" t="s">
        <v>736</v>
      </c>
      <c r="B126" s="58" t="s">
        <v>737</v>
      </c>
      <c r="C126" s="58" t="s">
        <v>712</v>
      </c>
      <c r="D126" s="58" t="s">
        <v>1147</v>
      </c>
      <c r="E126" s="243">
        <v>321</v>
      </c>
      <c r="F126" s="244">
        <f t="shared" si="14"/>
        <v>217</v>
      </c>
      <c r="G126" s="239">
        <f t="shared" si="15"/>
        <v>0.67601246105919</v>
      </c>
      <c r="H126" s="245" t="str">
        <f t="shared" si="16"/>
        <v>62.3% - 72.5%</v>
      </c>
      <c r="I126" s="244">
        <v>172</v>
      </c>
      <c r="J126" s="239">
        <f t="shared" si="17"/>
        <v>0.53582554517133951</v>
      </c>
      <c r="K126" s="247">
        <v>45</v>
      </c>
      <c r="L126" s="239">
        <f t="shared" si="18"/>
        <v>0.14018691588785046</v>
      </c>
      <c r="M126" s="244">
        <v>104</v>
      </c>
      <c r="N126" s="239">
        <f t="shared" si="19"/>
        <v>0.32398753894080995</v>
      </c>
      <c r="O126" s="244">
        <v>0</v>
      </c>
      <c r="P126" s="239">
        <f t="shared" si="20"/>
        <v>0</v>
      </c>
      <c r="Q126" s="189" t="s">
        <v>631</v>
      </c>
      <c r="R126" s="215">
        <v>0</v>
      </c>
      <c r="S126" s="215">
        <v>0</v>
      </c>
      <c r="T126" s="215">
        <v>0</v>
      </c>
    </row>
    <row r="127" spans="1:20" x14ac:dyDescent="0.2">
      <c r="A127" s="58" t="s">
        <v>739</v>
      </c>
      <c r="B127" s="58" t="s">
        <v>740</v>
      </c>
      <c r="C127" s="58" t="s">
        <v>712</v>
      </c>
      <c r="D127" s="58" t="s">
        <v>1147</v>
      </c>
      <c r="E127" s="243">
        <v>507</v>
      </c>
      <c r="F127" s="244">
        <f t="shared" si="14"/>
        <v>210</v>
      </c>
      <c r="G127" s="239"/>
      <c r="H127" s="245" t="str">
        <f t="shared" si="16"/>
        <v/>
      </c>
      <c r="I127" s="244">
        <v>162</v>
      </c>
      <c r="J127" s="239"/>
      <c r="K127" s="247">
        <v>48</v>
      </c>
      <c r="L127" s="239"/>
      <c r="M127" s="244">
        <v>297</v>
      </c>
      <c r="N127" s="239"/>
      <c r="O127" s="244">
        <v>0</v>
      </c>
      <c r="P127" s="239"/>
      <c r="Q127" s="189" t="s">
        <v>850</v>
      </c>
      <c r="R127" s="215">
        <v>1</v>
      </c>
      <c r="S127" s="215">
        <v>0</v>
      </c>
      <c r="T127" s="215">
        <v>0</v>
      </c>
    </row>
    <row r="128" spans="1:20" x14ac:dyDescent="0.2">
      <c r="A128" s="58" t="s">
        <v>742</v>
      </c>
      <c r="B128" s="58" t="s">
        <v>743</v>
      </c>
      <c r="C128" s="58" t="s">
        <v>744</v>
      </c>
      <c r="D128" s="58" t="s">
        <v>745</v>
      </c>
      <c r="E128" s="243">
        <v>2636</v>
      </c>
      <c r="F128" s="244">
        <f t="shared" si="14"/>
        <v>1399</v>
      </c>
      <c r="G128" s="239">
        <f t="shared" si="15"/>
        <v>0.53072837632776937</v>
      </c>
      <c r="H128" s="245" t="str">
        <f t="shared" si="16"/>
        <v>51.2% - 55.0%</v>
      </c>
      <c r="I128" s="244">
        <v>992</v>
      </c>
      <c r="J128" s="239">
        <f t="shared" si="17"/>
        <v>0.37632776934749623</v>
      </c>
      <c r="K128" s="247">
        <v>407</v>
      </c>
      <c r="L128" s="239">
        <f t="shared" si="18"/>
        <v>0.15440060698027314</v>
      </c>
      <c r="M128" s="244">
        <v>1213</v>
      </c>
      <c r="N128" s="239">
        <f t="shared" si="19"/>
        <v>0.4601669195751138</v>
      </c>
      <c r="O128" s="244">
        <v>24</v>
      </c>
      <c r="P128" s="239">
        <f t="shared" si="20"/>
        <v>9.104704097116844E-3</v>
      </c>
      <c r="Q128" s="189" t="s">
        <v>988</v>
      </c>
      <c r="R128" s="215">
        <v>0</v>
      </c>
      <c r="S128" s="215">
        <v>0</v>
      </c>
      <c r="T128" s="215">
        <v>0</v>
      </c>
    </row>
    <row r="129" spans="1:20" x14ac:dyDescent="0.2">
      <c r="A129" s="58" t="s">
        <v>747</v>
      </c>
      <c r="B129" s="58" t="s">
        <v>748</v>
      </c>
      <c r="C129" s="58" t="s">
        <v>744</v>
      </c>
      <c r="D129" s="58" t="s">
        <v>745</v>
      </c>
      <c r="E129" s="243">
        <v>628</v>
      </c>
      <c r="F129" s="244">
        <f t="shared" si="14"/>
        <v>255</v>
      </c>
      <c r="G129" s="239">
        <f t="shared" si="15"/>
        <v>0.4060509554140127</v>
      </c>
      <c r="H129" s="245" t="str">
        <f t="shared" si="16"/>
        <v>36.8% - 44.5%</v>
      </c>
      <c r="I129" s="244">
        <v>199</v>
      </c>
      <c r="J129" s="239">
        <f t="shared" si="17"/>
        <v>0.31687898089171973</v>
      </c>
      <c r="K129" s="247">
        <v>56</v>
      </c>
      <c r="L129" s="239">
        <f t="shared" si="18"/>
        <v>8.9171974522292988E-2</v>
      </c>
      <c r="M129" s="244">
        <v>365</v>
      </c>
      <c r="N129" s="239">
        <f t="shared" si="19"/>
        <v>0.58121019108280259</v>
      </c>
      <c r="O129" s="244">
        <v>8</v>
      </c>
      <c r="P129" s="239">
        <f t="shared" si="20"/>
        <v>1.2738853503184714E-2</v>
      </c>
      <c r="Q129" s="189" t="s">
        <v>703</v>
      </c>
      <c r="R129" s="215">
        <v>0</v>
      </c>
      <c r="S129" s="215">
        <v>0</v>
      </c>
      <c r="T129" s="215">
        <v>0</v>
      </c>
    </row>
    <row r="130" spans="1:20" x14ac:dyDescent="0.2">
      <c r="A130" s="58" t="s">
        <v>750</v>
      </c>
      <c r="B130" s="58" t="s">
        <v>751</v>
      </c>
      <c r="C130" s="58" t="s">
        <v>744</v>
      </c>
      <c r="D130" s="58" t="s">
        <v>745</v>
      </c>
      <c r="E130" s="243">
        <v>1042</v>
      </c>
      <c r="F130" s="244">
        <f t="shared" si="14"/>
        <v>491</v>
      </c>
      <c r="G130" s="239"/>
      <c r="H130" s="245" t="str">
        <f t="shared" si="16"/>
        <v/>
      </c>
      <c r="I130" s="244">
        <v>374</v>
      </c>
      <c r="J130" s="239"/>
      <c r="K130" s="247">
        <v>117</v>
      </c>
      <c r="L130" s="239"/>
      <c r="M130" s="244">
        <v>467</v>
      </c>
      <c r="N130" s="239"/>
      <c r="O130" s="244">
        <v>84</v>
      </c>
      <c r="P130" s="239">
        <f t="shared" si="20"/>
        <v>8.0614203454894437E-2</v>
      </c>
      <c r="Q130" s="189" t="s">
        <v>887</v>
      </c>
      <c r="R130" s="215">
        <v>0</v>
      </c>
      <c r="S130" s="215">
        <v>1</v>
      </c>
      <c r="T130" s="215">
        <v>0</v>
      </c>
    </row>
    <row r="131" spans="1:20" x14ac:dyDescent="0.2">
      <c r="A131" s="58" t="s">
        <v>753</v>
      </c>
      <c r="B131" s="58" t="s">
        <v>754</v>
      </c>
      <c r="C131" s="58" t="s">
        <v>744</v>
      </c>
      <c r="D131" s="58" t="s">
        <v>745</v>
      </c>
      <c r="E131" s="243">
        <v>376</v>
      </c>
      <c r="F131" s="244">
        <f t="shared" si="14"/>
        <v>180</v>
      </c>
      <c r="G131" s="239">
        <f t="shared" si="15"/>
        <v>0.47872340425531912</v>
      </c>
      <c r="H131" s="245" t="str">
        <f t="shared" si="16"/>
        <v>42.9% - 52.9%</v>
      </c>
      <c r="I131" s="244">
        <v>137</v>
      </c>
      <c r="J131" s="239">
        <f t="shared" si="17"/>
        <v>0.36436170212765956</v>
      </c>
      <c r="K131" s="247">
        <v>43</v>
      </c>
      <c r="L131" s="239">
        <f t="shared" si="18"/>
        <v>0.11436170212765957</v>
      </c>
      <c r="M131" s="244">
        <v>195</v>
      </c>
      <c r="N131" s="239">
        <f t="shared" si="19"/>
        <v>0.5186170212765957</v>
      </c>
      <c r="O131" s="244">
        <v>1</v>
      </c>
      <c r="P131" s="239">
        <f t="shared" si="20"/>
        <v>2.6595744680851063E-3</v>
      </c>
      <c r="Q131" s="189" t="s">
        <v>449</v>
      </c>
      <c r="R131" s="215">
        <v>0</v>
      </c>
      <c r="S131" s="215">
        <v>0</v>
      </c>
      <c r="T131" s="215">
        <v>0</v>
      </c>
    </row>
    <row r="132" spans="1:20" x14ac:dyDescent="0.2">
      <c r="A132" s="58" t="s">
        <v>756</v>
      </c>
      <c r="B132" s="58" t="s">
        <v>757</v>
      </c>
      <c r="C132" s="58" t="s">
        <v>744</v>
      </c>
      <c r="D132" s="58" t="s">
        <v>745</v>
      </c>
      <c r="E132" s="243">
        <v>632</v>
      </c>
      <c r="F132" s="244">
        <f t="shared" si="14"/>
        <v>318</v>
      </c>
      <c r="G132" s="239">
        <f t="shared" si="15"/>
        <v>0.50316455696202533</v>
      </c>
      <c r="H132" s="245" t="str">
        <f t="shared" si="16"/>
        <v>46.4% - 54.2%</v>
      </c>
      <c r="I132" s="244">
        <v>227</v>
      </c>
      <c r="J132" s="239">
        <f t="shared" si="17"/>
        <v>0.35917721518987344</v>
      </c>
      <c r="K132" s="247">
        <v>91</v>
      </c>
      <c r="L132" s="239">
        <f t="shared" si="18"/>
        <v>0.14398734177215189</v>
      </c>
      <c r="M132" s="244">
        <v>290</v>
      </c>
      <c r="N132" s="239">
        <f t="shared" si="19"/>
        <v>0.45886075949367089</v>
      </c>
      <c r="O132" s="244">
        <v>24</v>
      </c>
      <c r="P132" s="239">
        <f t="shared" si="20"/>
        <v>3.7974683544303799E-2</v>
      </c>
      <c r="Q132" s="189" t="s">
        <v>901</v>
      </c>
      <c r="R132" s="215">
        <v>0</v>
      </c>
      <c r="S132" s="215">
        <v>0</v>
      </c>
      <c r="T132" s="215">
        <v>0</v>
      </c>
    </row>
    <row r="133" spans="1:20" x14ac:dyDescent="0.2">
      <c r="A133" s="58" t="s">
        <v>759</v>
      </c>
      <c r="B133" s="58" t="s">
        <v>760</v>
      </c>
      <c r="C133" s="58" t="s">
        <v>744</v>
      </c>
      <c r="D133" s="58" t="s">
        <v>745</v>
      </c>
      <c r="E133" s="243">
        <v>647</v>
      </c>
      <c r="F133" s="244">
        <f t="shared" si="14"/>
        <v>310</v>
      </c>
      <c r="G133" s="239">
        <f t="shared" si="15"/>
        <v>0.47913446676970634</v>
      </c>
      <c r="H133" s="245" t="str">
        <f t="shared" si="16"/>
        <v>44.1% - 51.8%</v>
      </c>
      <c r="I133" s="244">
        <v>237</v>
      </c>
      <c r="J133" s="239">
        <f t="shared" si="17"/>
        <v>0.36630602782071098</v>
      </c>
      <c r="K133" s="247">
        <v>73</v>
      </c>
      <c r="L133" s="239">
        <f t="shared" si="18"/>
        <v>0.11282843894899536</v>
      </c>
      <c r="M133" s="244">
        <v>307</v>
      </c>
      <c r="N133" s="239">
        <f t="shared" si="19"/>
        <v>0.47449768160741884</v>
      </c>
      <c r="O133" s="244">
        <v>30</v>
      </c>
      <c r="P133" s="239">
        <f t="shared" si="20"/>
        <v>4.6367851622874809E-2</v>
      </c>
      <c r="Q133" s="189" t="s">
        <v>853</v>
      </c>
      <c r="R133" s="215">
        <v>0</v>
      </c>
      <c r="S133" s="215">
        <v>0</v>
      </c>
      <c r="T133" s="215">
        <v>0</v>
      </c>
    </row>
    <row r="134" spans="1:20" x14ac:dyDescent="0.2">
      <c r="A134" s="58" t="s">
        <v>762</v>
      </c>
      <c r="B134" s="58" t="s">
        <v>763</v>
      </c>
      <c r="C134" s="58" t="s">
        <v>744</v>
      </c>
      <c r="D134" s="58" t="s">
        <v>745</v>
      </c>
      <c r="E134" s="243">
        <v>434</v>
      </c>
      <c r="F134" s="244">
        <f t="shared" si="14"/>
        <v>143</v>
      </c>
      <c r="G134" s="239">
        <f t="shared" si="15"/>
        <v>0.32949308755760365</v>
      </c>
      <c r="H134" s="245" t="str">
        <f t="shared" si="16"/>
        <v>28.7% - 37.5%</v>
      </c>
      <c r="I134" s="244">
        <v>118</v>
      </c>
      <c r="J134" s="239">
        <f t="shared" si="17"/>
        <v>0.27188940092165897</v>
      </c>
      <c r="K134" s="247">
        <v>25</v>
      </c>
      <c r="L134" s="239">
        <f t="shared" si="18"/>
        <v>5.7603686635944701E-2</v>
      </c>
      <c r="M134" s="244">
        <v>276</v>
      </c>
      <c r="N134" s="239">
        <f t="shared" si="19"/>
        <v>0.63594470046082952</v>
      </c>
      <c r="O134" s="244">
        <v>15</v>
      </c>
      <c r="P134" s="239">
        <f t="shared" si="20"/>
        <v>3.4562211981566823E-2</v>
      </c>
      <c r="Q134" s="189" t="s">
        <v>1020</v>
      </c>
      <c r="R134" s="215">
        <v>0</v>
      </c>
      <c r="S134" s="215">
        <v>0</v>
      </c>
      <c r="T134" s="215">
        <v>0</v>
      </c>
    </row>
    <row r="135" spans="1:20" x14ac:dyDescent="0.2">
      <c r="A135" s="58" t="s">
        <v>765</v>
      </c>
      <c r="B135" s="58" t="s">
        <v>766</v>
      </c>
      <c r="C135" s="58" t="s">
        <v>744</v>
      </c>
      <c r="D135" s="58" t="s">
        <v>745</v>
      </c>
      <c r="E135" s="243">
        <v>667</v>
      </c>
      <c r="F135" s="244">
        <f t="shared" si="14"/>
        <v>282</v>
      </c>
      <c r="G135" s="239"/>
      <c r="H135" s="245" t="str">
        <f t="shared" si="16"/>
        <v/>
      </c>
      <c r="I135" s="244">
        <v>218</v>
      </c>
      <c r="J135" s="239"/>
      <c r="K135" s="247">
        <v>64</v>
      </c>
      <c r="L135" s="239"/>
      <c r="M135" s="244">
        <v>343</v>
      </c>
      <c r="N135" s="239"/>
      <c r="O135" s="244">
        <v>42</v>
      </c>
      <c r="P135" s="239">
        <f t="shared" si="20"/>
        <v>6.296851574212893E-2</v>
      </c>
      <c r="Q135" s="189" t="s">
        <v>890</v>
      </c>
      <c r="R135" s="215">
        <v>0</v>
      </c>
      <c r="S135" s="215">
        <v>1</v>
      </c>
      <c r="T135" s="215">
        <v>0</v>
      </c>
    </row>
    <row r="136" spans="1:20" x14ac:dyDescent="0.2">
      <c r="A136" s="58" t="s">
        <v>768</v>
      </c>
      <c r="B136" s="58" t="s">
        <v>769</v>
      </c>
      <c r="C136" s="58" t="s">
        <v>770</v>
      </c>
      <c r="D136" s="58" t="s">
        <v>771</v>
      </c>
      <c r="E136" s="243">
        <v>888</v>
      </c>
      <c r="F136" s="244">
        <f t="shared" si="14"/>
        <v>339</v>
      </c>
      <c r="G136" s="239">
        <f t="shared" si="15"/>
        <v>0.3817567567567568</v>
      </c>
      <c r="H136" s="245" t="str">
        <f t="shared" si="16"/>
        <v>35.0% - 41.4%</v>
      </c>
      <c r="I136" s="244">
        <v>225</v>
      </c>
      <c r="J136" s="239">
        <f t="shared" si="17"/>
        <v>0.2533783783783784</v>
      </c>
      <c r="K136" s="247">
        <v>114</v>
      </c>
      <c r="L136" s="239">
        <f t="shared" si="18"/>
        <v>0.12837837837837837</v>
      </c>
      <c r="M136" s="244">
        <v>513</v>
      </c>
      <c r="N136" s="239">
        <f t="shared" si="19"/>
        <v>0.57770270270270274</v>
      </c>
      <c r="O136" s="244">
        <v>36</v>
      </c>
      <c r="P136" s="239">
        <f t="shared" si="20"/>
        <v>4.0540540540540543E-2</v>
      </c>
      <c r="Q136" s="189" t="s">
        <v>918</v>
      </c>
      <c r="R136" s="215">
        <v>0</v>
      </c>
      <c r="S136" s="215">
        <v>0</v>
      </c>
      <c r="T136" s="215">
        <v>0</v>
      </c>
    </row>
    <row r="137" spans="1:20" x14ac:dyDescent="0.2">
      <c r="A137" s="58" t="s">
        <v>773</v>
      </c>
      <c r="B137" s="58" t="s">
        <v>774</v>
      </c>
      <c r="C137" s="58" t="s">
        <v>770</v>
      </c>
      <c r="D137" s="58" t="s">
        <v>771</v>
      </c>
      <c r="E137" s="243">
        <v>483</v>
      </c>
      <c r="F137" s="244">
        <f t="shared" si="14"/>
        <v>151</v>
      </c>
      <c r="G137" s="239"/>
      <c r="H137" s="245" t="str">
        <f t="shared" si="16"/>
        <v/>
      </c>
      <c r="I137" s="244">
        <v>109</v>
      </c>
      <c r="J137" s="239"/>
      <c r="K137" s="247">
        <v>42</v>
      </c>
      <c r="L137" s="239"/>
      <c r="M137" s="244">
        <v>278</v>
      </c>
      <c r="N137" s="239"/>
      <c r="O137" s="244">
        <v>54</v>
      </c>
      <c r="P137" s="239">
        <f t="shared" si="20"/>
        <v>0.11180124223602485</v>
      </c>
      <c r="Q137" s="189" t="s">
        <v>830</v>
      </c>
      <c r="R137" s="215">
        <v>0</v>
      </c>
      <c r="S137" s="215">
        <v>1</v>
      </c>
      <c r="T137" s="215">
        <v>0</v>
      </c>
    </row>
    <row r="138" spans="1:20" x14ac:dyDescent="0.2">
      <c r="A138" s="58" t="s">
        <v>776</v>
      </c>
      <c r="B138" s="58" t="s">
        <v>777</v>
      </c>
      <c r="C138" s="58" t="s">
        <v>770</v>
      </c>
      <c r="D138" s="58" t="s">
        <v>771</v>
      </c>
      <c r="E138" s="243">
        <v>1010</v>
      </c>
      <c r="F138" s="244">
        <f t="shared" si="14"/>
        <v>488</v>
      </c>
      <c r="G138" s="239"/>
      <c r="H138" s="245" t="str">
        <f t="shared" si="16"/>
        <v/>
      </c>
      <c r="I138" s="244">
        <v>361</v>
      </c>
      <c r="J138" s="239"/>
      <c r="K138" s="247">
        <v>127</v>
      </c>
      <c r="L138" s="239"/>
      <c r="M138" s="244">
        <v>417</v>
      </c>
      <c r="N138" s="239"/>
      <c r="O138" s="244">
        <v>105</v>
      </c>
      <c r="P138" s="239">
        <f t="shared" si="20"/>
        <v>0.10396039603960396</v>
      </c>
      <c r="Q138" s="189" t="s">
        <v>504</v>
      </c>
      <c r="R138" s="215">
        <v>0</v>
      </c>
      <c r="S138" s="215">
        <v>1</v>
      </c>
      <c r="T138" s="215">
        <v>0</v>
      </c>
    </row>
    <row r="139" spans="1:20" x14ac:dyDescent="0.2">
      <c r="A139" s="58" t="s">
        <v>779</v>
      </c>
      <c r="B139" s="58" t="s">
        <v>780</v>
      </c>
      <c r="C139" s="58" t="s">
        <v>770</v>
      </c>
      <c r="D139" s="58" t="s">
        <v>771</v>
      </c>
      <c r="E139" s="243">
        <v>979</v>
      </c>
      <c r="F139" s="244">
        <f t="shared" si="14"/>
        <v>483</v>
      </c>
      <c r="G139" s="239">
        <f t="shared" si="15"/>
        <v>0.49336057201225747</v>
      </c>
      <c r="H139" s="245" t="str">
        <f t="shared" si="16"/>
        <v>46.2% - 52.5%</v>
      </c>
      <c r="I139" s="244">
        <v>331</v>
      </c>
      <c r="J139" s="239">
        <f t="shared" si="17"/>
        <v>0.33810010214504599</v>
      </c>
      <c r="K139" s="247">
        <v>152</v>
      </c>
      <c r="L139" s="239">
        <f t="shared" si="18"/>
        <v>0.15526046986721145</v>
      </c>
      <c r="M139" s="244">
        <v>491</v>
      </c>
      <c r="N139" s="239">
        <f t="shared" si="19"/>
        <v>0.50153217568947905</v>
      </c>
      <c r="O139" s="244">
        <v>5</v>
      </c>
      <c r="P139" s="239">
        <f t="shared" si="20"/>
        <v>5.1072522982635342E-3</v>
      </c>
      <c r="Q139" s="189" t="s">
        <v>761</v>
      </c>
      <c r="R139" s="215">
        <v>0</v>
      </c>
      <c r="S139" s="215">
        <v>0</v>
      </c>
      <c r="T139" s="215">
        <v>0</v>
      </c>
    </row>
    <row r="140" spans="1:20" x14ac:dyDescent="0.2">
      <c r="A140" s="58" t="s">
        <v>782</v>
      </c>
      <c r="B140" s="58" t="s">
        <v>783</v>
      </c>
      <c r="C140" s="58" t="s">
        <v>770</v>
      </c>
      <c r="D140" s="58" t="s">
        <v>771</v>
      </c>
      <c r="E140" s="243">
        <v>584</v>
      </c>
      <c r="F140" s="244">
        <f t="shared" si="14"/>
        <v>219</v>
      </c>
      <c r="G140" s="239"/>
      <c r="H140" s="245" t="str">
        <f t="shared" si="16"/>
        <v/>
      </c>
      <c r="I140" s="244">
        <v>155</v>
      </c>
      <c r="J140" s="239"/>
      <c r="K140" s="247">
        <v>64</v>
      </c>
      <c r="L140" s="239"/>
      <c r="M140" s="244">
        <v>331</v>
      </c>
      <c r="N140" s="239"/>
      <c r="O140" s="244">
        <v>34</v>
      </c>
      <c r="P140" s="239">
        <f t="shared" si="20"/>
        <v>5.8219178082191778E-2</v>
      </c>
      <c r="Q140" s="189" t="s">
        <v>991</v>
      </c>
      <c r="R140" s="215">
        <v>0</v>
      </c>
      <c r="S140" s="215">
        <v>1</v>
      </c>
      <c r="T140" s="215">
        <v>0</v>
      </c>
    </row>
    <row r="141" spans="1:20" x14ac:dyDescent="0.2">
      <c r="A141" s="58" t="s">
        <v>785</v>
      </c>
      <c r="B141" s="58" t="s">
        <v>786</v>
      </c>
      <c r="C141" s="58" t="s">
        <v>770</v>
      </c>
      <c r="D141" s="58" t="s">
        <v>771</v>
      </c>
      <c r="E141" s="243">
        <v>656</v>
      </c>
      <c r="F141" s="244">
        <f t="shared" si="14"/>
        <v>313</v>
      </c>
      <c r="G141" s="239">
        <f t="shared" si="15"/>
        <v>0.47713414634146345</v>
      </c>
      <c r="H141" s="245" t="str">
        <f t="shared" si="16"/>
        <v>43.9% - 51.5%</v>
      </c>
      <c r="I141" s="244">
        <v>224</v>
      </c>
      <c r="J141" s="239">
        <f t="shared" si="17"/>
        <v>0.34146341463414637</v>
      </c>
      <c r="K141" s="247">
        <v>89</v>
      </c>
      <c r="L141" s="239">
        <f t="shared" si="18"/>
        <v>0.13567073170731708</v>
      </c>
      <c r="M141" s="244">
        <v>324</v>
      </c>
      <c r="N141" s="239">
        <f t="shared" si="19"/>
        <v>0.49390243902439024</v>
      </c>
      <c r="O141" s="244">
        <v>19</v>
      </c>
      <c r="P141" s="239">
        <f t="shared" si="20"/>
        <v>2.8963414634146343E-2</v>
      </c>
      <c r="Q141" s="189" t="s">
        <v>556</v>
      </c>
      <c r="R141" s="215">
        <v>0</v>
      </c>
      <c r="S141" s="215">
        <v>0</v>
      </c>
      <c r="T141" s="215">
        <v>0</v>
      </c>
    </row>
    <row r="142" spans="1:20" x14ac:dyDescent="0.2">
      <c r="A142" s="58" t="s">
        <v>788</v>
      </c>
      <c r="B142" s="58" t="s">
        <v>789</v>
      </c>
      <c r="C142" s="58" t="s">
        <v>770</v>
      </c>
      <c r="D142" s="58" t="s">
        <v>771</v>
      </c>
      <c r="E142" s="243">
        <v>1012</v>
      </c>
      <c r="F142" s="244">
        <f t="shared" si="14"/>
        <v>476</v>
      </c>
      <c r="G142" s="239"/>
      <c r="H142" s="245" t="str">
        <f t="shared" si="16"/>
        <v/>
      </c>
      <c r="I142" s="244">
        <v>350</v>
      </c>
      <c r="J142" s="239"/>
      <c r="K142" s="247">
        <v>126</v>
      </c>
      <c r="L142" s="239"/>
      <c r="M142" s="244">
        <v>457</v>
      </c>
      <c r="N142" s="239"/>
      <c r="O142" s="244">
        <v>79</v>
      </c>
      <c r="P142" s="239">
        <f t="shared" si="20"/>
        <v>7.8063241106719361E-2</v>
      </c>
      <c r="Q142" s="189" t="s">
        <v>478</v>
      </c>
      <c r="R142" s="215">
        <v>0</v>
      </c>
      <c r="S142" s="215">
        <v>1</v>
      </c>
      <c r="T142" s="215">
        <v>0</v>
      </c>
    </row>
    <row r="143" spans="1:20" x14ac:dyDescent="0.2">
      <c r="A143" s="58" t="s">
        <v>791</v>
      </c>
      <c r="B143" s="58" t="s">
        <v>792</v>
      </c>
      <c r="C143" s="58" t="s">
        <v>793</v>
      </c>
      <c r="D143" s="58" t="s">
        <v>1145</v>
      </c>
      <c r="E143" s="243">
        <v>1391</v>
      </c>
      <c r="F143" s="244">
        <f t="shared" si="14"/>
        <v>644</v>
      </c>
      <c r="G143" s="239">
        <f t="shared" si="15"/>
        <v>0.46297627606038821</v>
      </c>
      <c r="H143" s="245" t="str">
        <f t="shared" si="16"/>
        <v>43.7% - 48.9%</v>
      </c>
      <c r="I143" s="244">
        <v>488</v>
      </c>
      <c r="J143" s="239">
        <f t="shared" si="17"/>
        <v>0.35082674335010783</v>
      </c>
      <c r="K143" s="247">
        <v>156</v>
      </c>
      <c r="L143" s="239">
        <f t="shared" si="18"/>
        <v>0.11214953271028037</v>
      </c>
      <c r="M143" s="244">
        <v>709</v>
      </c>
      <c r="N143" s="239">
        <f t="shared" si="19"/>
        <v>0.50970524802300499</v>
      </c>
      <c r="O143" s="244">
        <v>38</v>
      </c>
      <c r="P143" s="239">
        <f t="shared" si="20"/>
        <v>2.7318475916606758E-2</v>
      </c>
      <c r="Q143" s="189" t="s">
        <v>585</v>
      </c>
      <c r="R143" s="215">
        <v>0</v>
      </c>
      <c r="S143" s="215">
        <v>0</v>
      </c>
      <c r="T143" s="215">
        <v>0</v>
      </c>
    </row>
    <row r="144" spans="1:20" x14ac:dyDescent="0.2">
      <c r="A144" s="58" t="s">
        <v>796</v>
      </c>
      <c r="B144" s="58" t="s">
        <v>797</v>
      </c>
      <c r="C144" s="58" t="s">
        <v>793</v>
      </c>
      <c r="D144" s="58" t="s">
        <v>1145</v>
      </c>
      <c r="E144" s="243">
        <v>238</v>
      </c>
      <c r="F144" s="244">
        <f t="shared" si="14"/>
        <v>86</v>
      </c>
      <c r="G144" s="239">
        <f t="shared" si="15"/>
        <v>0.36134453781512604</v>
      </c>
      <c r="H144" s="245" t="str">
        <f t="shared" si="16"/>
        <v>30.3% - 42.4%</v>
      </c>
      <c r="I144" s="244">
        <v>58</v>
      </c>
      <c r="J144" s="239">
        <f t="shared" si="17"/>
        <v>0.24369747899159663</v>
      </c>
      <c r="K144" s="247">
        <v>28</v>
      </c>
      <c r="L144" s="239">
        <f t="shared" si="18"/>
        <v>0.11764705882352941</v>
      </c>
      <c r="M144" s="244">
        <v>149</v>
      </c>
      <c r="N144" s="239">
        <f t="shared" si="19"/>
        <v>0.62605042016806722</v>
      </c>
      <c r="O144" s="244">
        <v>3</v>
      </c>
      <c r="P144" s="239">
        <f t="shared" si="20"/>
        <v>1.2605042016806723E-2</v>
      </c>
      <c r="Q144" s="189" t="s">
        <v>677</v>
      </c>
      <c r="R144" s="215">
        <v>0</v>
      </c>
      <c r="S144" s="215">
        <v>0</v>
      </c>
      <c r="T144" s="215">
        <v>0</v>
      </c>
    </row>
    <row r="145" spans="1:21" x14ac:dyDescent="0.2">
      <c r="A145" s="58" t="s">
        <v>799</v>
      </c>
      <c r="B145" s="58" t="s">
        <v>800</v>
      </c>
      <c r="C145" s="58" t="s">
        <v>793</v>
      </c>
      <c r="D145" s="58" t="s">
        <v>1145</v>
      </c>
      <c r="E145" s="243">
        <v>1797</v>
      </c>
      <c r="F145" s="244">
        <f t="shared" si="14"/>
        <v>626</v>
      </c>
      <c r="G145" s="239"/>
      <c r="H145" s="245" t="str">
        <f t="shared" si="16"/>
        <v/>
      </c>
      <c r="I145" s="244">
        <v>437</v>
      </c>
      <c r="J145" s="239"/>
      <c r="K145" s="247">
        <v>189</v>
      </c>
      <c r="L145" s="239"/>
      <c r="M145" s="244">
        <v>512</v>
      </c>
      <c r="N145" s="239"/>
      <c r="O145" s="244">
        <v>659</v>
      </c>
      <c r="P145" s="239">
        <f t="shared" si="20"/>
        <v>0.36672231496939345</v>
      </c>
      <c r="Q145" s="189" t="s">
        <v>833</v>
      </c>
      <c r="R145" s="215">
        <v>0</v>
      </c>
      <c r="S145" s="215">
        <v>1</v>
      </c>
      <c r="T145" s="215">
        <v>0</v>
      </c>
    </row>
    <row r="146" spans="1:21" x14ac:dyDescent="0.2">
      <c r="A146" s="58" t="s">
        <v>802</v>
      </c>
      <c r="B146" s="58" t="s">
        <v>803</v>
      </c>
      <c r="C146" s="58" t="s">
        <v>793</v>
      </c>
      <c r="D146" s="58" t="s">
        <v>1145</v>
      </c>
      <c r="E146" s="243">
        <v>1945</v>
      </c>
      <c r="F146" s="244">
        <f t="shared" si="14"/>
        <v>543</v>
      </c>
      <c r="G146" s="239"/>
      <c r="H146" s="245" t="str">
        <f t="shared" si="16"/>
        <v/>
      </c>
      <c r="I146" s="244">
        <v>361</v>
      </c>
      <c r="J146" s="239"/>
      <c r="K146" s="247">
        <v>182</v>
      </c>
      <c r="L146" s="239"/>
      <c r="M146" s="244">
        <v>360</v>
      </c>
      <c r="N146" s="239"/>
      <c r="O146" s="244">
        <v>1042</v>
      </c>
      <c r="P146" s="239">
        <f t="shared" si="20"/>
        <v>0.53573264781491003</v>
      </c>
      <c r="Q146" s="189" t="s">
        <v>680</v>
      </c>
      <c r="R146" s="215">
        <v>0</v>
      </c>
      <c r="S146" s="215">
        <v>1</v>
      </c>
      <c r="T146" s="215">
        <v>0</v>
      </c>
    </row>
    <row r="147" spans="1:21" s="115" customFormat="1" x14ac:dyDescent="0.2">
      <c r="A147" s="58" t="s">
        <v>805</v>
      </c>
      <c r="B147" s="58" t="s">
        <v>806</v>
      </c>
      <c r="C147" s="58" t="s">
        <v>793</v>
      </c>
      <c r="D147" s="58" t="s">
        <v>1145</v>
      </c>
      <c r="E147" s="243">
        <v>868</v>
      </c>
      <c r="F147" s="244">
        <f t="shared" si="14"/>
        <v>481</v>
      </c>
      <c r="G147" s="239">
        <f t="shared" si="15"/>
        <v>0.55414746543778803</v>
      </c>
      <c r="H147" s="245" t="str">
        <f t="shared" si="16"/>
        <v>52.1% - 58.7%</v>
      </c>
      <c r="I147" s="244">
        <v>284</v>
      </c>
      <c r="J147" s="239">
        <f t="shared" si="17"/>
        <v>0.32718894009216593</v>
      </c>
      <c r="K147" s="247">
        <v>197</v>
      </c>
      <c r="L147" s="239">
        <f t="shared" si="18"/>
        <v>0.22695852534562211</v>
      </c>
      <c r="M147" s="244">
        <v>372</v>
      </c>
      <c r="N147" s="239">
        <f t="shared" si="19"/>
        <v>0.42857142857142855</v>
      </c>
      <c r="O147" s="244">
        <v>15</v>
      </c>
      <c r="P147" s="239">
        <f t="shared" si="20"/>
        <v>1.7281105990783412E-2</v>
      </c>
      <c r="Q147" s="189" t="s">
        <v>1023</v>
      </c>
      <c r="R147" s="215">
        <v>0</v>
      </c>
      <c r="S147" s="215">
        <v>0</v>
      </c>
      <c r="T147" s="215">
        <v>0</v>
      </c>
      <c r="U147" s="210"/>
    </row>
    <row r="148" spans="1:21" s="115" customFormat="1" x14ac:dyDescent="0.2">
      <c r="A148" s="58" t="s">
        <v>808</v>
      </c>
      <c r="B148" s="58" t="s">
        <v>809</v>
      </c>
      <c r="C148" s="58" t="s">
        <v>793</v>
      </c>
      <c r="D148" s="58" t="s">
        <v>1145</v>
      </c>
      <c r="E148" s="243">
        <v>947</v>
      </c>
      <c r="F148" s="244">
        <f t="shared" si="14"/>
        <v>496</v>
      </c>
      <c r="G148" s="239"/>
      <c r="H148" s="245" t="str">
        <f t="shared" si="16"/>
        <v/>
      </c>
      <c r="I148" s="244">
        <v>298</v>
      </c>
      <c r="J148" s="239"/>
      <c r="K148" s="247">
        <v>198</v>
      </c>
      <c r="L148" s="239"/>
      <c r="M148" s="244">
        <v>363</v>
      </c>
      <c r="N148" s="239"/>
      <c r="O148" s="244">
        <v>88</v>
      </c>
      <c r="P148" s="239">
        <f t="shared" si="20"/>
        <v>9.2925026399155231E-2</v>
      </c>
      <c r="Q148" s="189" t="s">
        <v>784</v>
      </c>
      <c r="R148" s="215">
        <v>0</v>
      </c>
      <c r="S148" s="215">
        <v>1</v>
      </c>
      <c r="T148" s="215">
        <v>0</v>
      </c>
      <c r="U148" s="210"/>
    </row>
    <row r="149" spans="1:21" s="115" customFormat="1" x14ac:dyDescent="0.2">
      <c r="A149" s="58" t="s">
        <v>811</v>
      </c>
      <c r="B149" s="58" t="s">
        <v>812</v>
      </c>
      <c r="C149" s="58" t="s">
        <v>793</v>
      </c>
      <c r="D149" s="58" t="s">
        <v>1145</v>
      </c>
      <c r="E149" s="243">
        <v>1984</v>
      </c>
      <c r="F149" s="244">
        <f t="shared" si="14"/>
        <v>847</v>
      </c>
      <c r="G149" s="239">
        <f t="shared" si="15"/>
        <v>0.42691532258064518</v>
      </c>
      <c r="H149" s="245" t="str">
        <f t="shared" si="16"/>
        <v>40.5% - 44.9%</v>
      </c>
      <c r="I149" s="244">
        <v>595</v>
      </c>
      <c r="J149" s="239">
        <f t="shared" si="17"/>
        <v>0.29989919354838712</v>
      </c>
      <c r="K149" s="247">
        <v>252</v>
      </c>
      <c r="L149" s="239">
        <f t="shared" si="18"/>
        <v>0.12701612903225806</v>
      </c>
      <c r="M149" s="244">
        <v>1059</v>
      </c>
      <c r="N149" s="239">
        <f t="shared" si="19"/>
        <v>0.53377016129032262</v>
      </c>
      <c r="O149" s="244">
        <v>78</v>
      </c>
      <c r="P149" s="239">
        <f t="shared" si="20"/>
        <v>3.9314516129032258E-2</v>
      </c>
      <c r="Q149" s="189" t="s">
        <v>741</v>
      </c>
      <c r="R149" s="215">
        <v>0</v>
      </c>
      <c r="S149" s="215">
        <v>0</v>
      </c>
      <c r="T149" s="215">
        <v>0</v>
      </c>
      <c r="U149" s="210"/>
    </row>
    <row r="150" spans="1:21" s="115" customFormat="1" x14ac:dyDescent="0.2">
      <c r="A150" s="58" t="s">
        <v>814</v>
      </c>
      <c r="B150" s="58" t="s">
        <v>815</v>
      </c>
      <c r="C150" s="58" t="s">
        <v>816</v>
      </c>
      <c r="D150" s="58" t="s">
        <v>1186</v>
      </c>
      <c r="E150" s="243">
        <v>841</v>
      </c>
      <c r="F150" s="244">
        <f t="shared" si="14"/>
        <v>413</v>
      </c>
      <c r="G150" s="239">
        <f t="shared" si="15"/>
        <v>0.49108204518430443</v>
      </c>
      <c r="H150" s="245" t="str">
        <f t="shared" si="16"/>
        <v>45.7% - 52.5%</v>
      </c>
      <c r="I150" s="244">
        <v>332</v>
      </c>
      <c r="J150" s="239">
        <f t="shared" si="17"/>
        <v>0.39476813317479192</v>
      </c>
      <c r="K150" s="247">
        <v>81</v>
      </c>
      <c r="L150" s="239">
        <f t="shared" si="18"/>
        <v>9.631391200951249E-2</v>
      </c>
      <c r="M150" s="244">
        <v>414</v>
      </c>
      <c r="N150" s="239">
        <f t="shared" si="19"/>
        <v>0.49227110582639716</v>
      </c>
      <c r="O150" s="244">
        <v>14</v>
      </c>
      <c r="P150" s="239">
        <f t="shared" si="20"/>
        <v>1.6646848989298454E-2</v>
      </c>
      <c r="Q150" s="189" t="s">
        <v>559</v>
      </c>
      <c r="R150" s="215">
        <v>0</v>
      </c>
      <c r="S150" s="215">
        <v>0</v>
      </c>
      <c r="T150" s="215">
        <v>0</v>
      </c>
      <c r="U150" s="210"/>
    </row>
    <row r="151" spans="1:21" s="115" customFormat="1" x14ac:dyDescent="0.2">
      <c r="A151" s="58" t="s">
        <v>819</v>
      </c>
      <c r="B151" s="58" t="s">
        <v>820</v>
      </c>
      <c r="C151" s="58" t="s">
        <v>816</v>
      </c>
      <c r="D151" s="58" t="s">
        <v>1186</v>
      </c>
      <c r="E151" s="243">
        <v>1338</v>
      </c>
      <c r="F151" s="244">
        <f t="shared" si="14"/>
        <v>866</v>
      </c>
      <c r="G151" s="239">
        <f t="shared" si="15"/>
        <v>0.64723467862481321</v>
      </c>
      <c r="H151" s="245" t="str">
        <f t="shared" si="16"/>
        <v>62.1% - 67.2%</v>
      </c>
      <c r="I151" s="244">
        <v>600</v>
      </c>
      <c r="J151" s="239">
        <f t="shared" si="17"/>
        <v>0.44843049327354262</v>
      </c>
      <c r="K151" s="247">
        <v>266</v>
      </c>
      <c r="L151" s="239">
        <f t="shared" si="18"/>
        <v>0.19880418535127056</v>
      </c>
      <c r="M151" s="244">
        <v>444</v>
      </c>
      <c r="N151" s="239">
        <f t="shared" si="19"/>
        <v>0.33183856502242154</v>
      </c>
      <c r="O151" s="244">
        <v>28</v>
      </c>
      <c r="P151" s="239">
        <f t="shared" si="20"/>
        <v>2.0926756352765322E-2</v>
      </c>
      <c r="Q151" s="189" t="s">
        <v>1109</v>
      </c>
      <c r="R151" s="215">
        <v>0</v>
      </c>
      <c r="S151" s="215">
        <v>0</v>
      </c>
      <c r="T151" s="215">
        <v>0</v>
      </c>
      <c r="U151" s="210"/>
    </row>
    <row r="152" spans="1:21" s="115" customFormat="1" x14ac:dyDescent="0.2">
      <c r="A152" s="58" t="s">
        <v>822</v>
      </c>
      <c r="B152" s="58" t="s">
        <v>823</v>
      </c>
      <c r="C152" s="58" t="s">
        <v>816</v>
      </c>
      <c r="D152" s="58" t="s">
        <v>1186</v>
      </c>
      <c r="E152" s="243">
        <v>615</v>
      </c>
      <c r="F152" s="244">
        <f t="shared" si="14"/>
        <v>208</v>
      </c>
      <c r="G152" s="239">
        <f t="shared" si="15"/>
        <v>0.33821138211382118</v>
      </c>
      <c r="H152" s="245" t="str">
        <f t="shared" si="16"/>
        <v>30.2% - 37.7%</v>
      </c>
      <c r="I152" s="244">
        <v>159</v>
      </c>
      <c r="J152" s="239">
        <f t="shared" si="17"/>
        <v>0.25853658536585367</v>
      </c>
      <c r="K152" s="247">
        <v>49</v>
      </c>
      <c r="L152" s="239">
        <f t="shared" si="18"/>
        <v>7.9674796747967486E-2</v>
      </c>
      <c r="M152" s="244">
        <v>407</v>
      </c>
      <c r="N152" s="239">
        <f t="shared" si="19"/>
        <v>0.66178861788617882</v>
      </c>
      <c r="O152" s="244">
        <v>0</v>
      </c>
      <c r="P152" s="239">
        <f t="shared" si="20"/>
        <v>0</v>
      </c>
      <c r="Q152" s="189" t="s">
        <v>562</v>
      </c>
      <c r="R152" s="215">
        <v>0</v>
      </c>
      <c r="S152" s="215">
        <v>0</v>
      </c>
      <c r="T152" s="215">
        <v>0</v>
      </c>
      <c r="U152" s="210"/>
    </row>
    <row r="153" spans="1:21" s="115" customFormat="1" x14ac:dyDescent="0.2">
      <c r="A153" s="58" t="s">
        <v>825</v>
      </c>
      <c r="B153" s="58" t="s">
        <v>826</v>
      </c>
      <c r="C153" s="58" t="s">
        <v>816</v>
      </c>
      <c r="D153" s="58" t="s">
        <v>1186</v>
      </c>
      <c r="E153" s="243">
        <v>710</v>
      </c>
      <c r="F153" s="244">
        <f t="shared" si="14"/>
        <v>291</v>
      </c>
      <c r="G153" s="239">
        <f t="shared" si="15"/>
        <v>0.40985915492957747</v>
      </c>
      <c r="H153" s="245" t="str">
        <f t="shared" si="16"/>
        <v>37.4% - 44.6%</v>
      </c>
      <c r="I153" s="244">
        <v>223</v>
      </c>
      <c r="J153" s="239">
        <f t="shared" si="17"/>
        <v>0.31408450704225355</v>
      </c>
      <c r="K153" s="247">
        <v>68</v>
      </c>
      <c r="L153" s="239">
        <f t="shared" si="18"/>
        <v>9.5774647887323941E-2</v>
      </c>
      <c r="M153" s="244">
        <v>419</v>
      </c>
      <c r="N153" s="239">
        <f t="shared" si="19"/>
        <v>0.59014084507042253</v>
      </c>
      <c r="O153" s="244">
        <v>0</v>
      </c>
      <c r="P153" s="239">
        <f t="shared" si="20"/>
        <v>0</v>
      </c>
      <c r="Q153" s="189" t="s">
        <v>856</v>
      </c>
      <c r="R153" s="215">
        <v>0</v>
      </c>
      <c r="S153" s="215">
        <v>0</v>
      </c>
      <c r="T153" s="215">
        <v>0</v>
      </c>
      <c r="U153" s="210"/>
    </row>
    <row r="154" spans="1:21" s="115" customFormat="1" x14ac:dyDescent="0.2">
      <c r="A154" s="58" t="s">
        <v>828</v>
      </c>
      <c r="B154" s="58" t="s">
        <v>829</v>
      </c>
      <c r="C154" s="58" t="s">
        <v>816</v>
      </c>
      <c r="D154" s="58" t="s">
        <v>1186</v>
      </c>
      <c r="E154" s="243">
        <v>425</v>
      </c>
      <c r="F154" s="244">
        <f t="shared" si="14"/>
        <v>185</v>
      </c>
      <c r="G154" s="239">
        <f t="shared" si="15"/>
        <v>0.43529411764705883</v>
      </c>
      <c r="H154" s="245" t="str">
        <f t="shared" si="16"/>
        <v>38.9% - 48.3%</v>
      </c>
      <c r="I154" s="244">
        <v>131</v>
      </c>
      <c r="J154" s="239">
        <f t="shared" si="17"/>
        <v>0.30823529411764705</v>
      </c>
      <c r="K154" s="247">
        <v>54</v>
      </c>
      <c r="L154" s="239">
        <f t="shared" si="18"/>
        <v>0.12705882352941175</v>
      </c>
      <c r="M154" s="244">
        <v>239</v>
      </c>
      <c r="N154" s="239">
        <f t="shared" si="19"/>
        <v>0.56235294117647061</v>
      </c>
      <c r="O154" s="244">
        <v>1</v>
      </c>
      <c r="P154" s="239">
        <f t="shared" si="20"/>
        <v>2.352941176470588E-3</v>
      </c>
      <c r="Q154" s="189" t="s">
        <v>507</v>
      </c>
      <c r="R154" s="215">
        <v>0</v>
      </c>
      <c r="S154" s="215">
        <v>0</v>
      </c>
      <c r="T154" s="215">
        <v>0</v>
      </c>
      <c r="U154" s="210"/>
    </row>
    <row r="155" spans="1:21" s="115" customFormat="1" x14ac:dyDescent="0.2">
      <c r="A155" s="58" t="s">
        <v>831</v>
      </c>
      <c r="B155" s="58" t="s">
        <v>832</v>
      </c>
      <c r="C155" s="58" t="s">
        <v>816</v>
      </c>
      <c r="D155" s="58" t="s">
        <v>1186</v>
      </c>
      <c r="E155" s="243">
        <v>333</v>
      </c>
      <c r="F155" s="244">
        <f t="shared" si="14"/>
        <v>121</v>
      </c>
      <c r="G155" s="239">
        <f t="shared" si="15"/>
        <v>0.36336336336336339</v>
      </c>
      <c r="H155" s="245" t="str">
        <f t="shared" si="16"/>
        <v>31.4% - 41.6%</v>
      </c>
      <c r="I155" s="244">
        <v>96</v>
      </c>
      <c r="J155" s="239">
        <f t="shared" si="17"/>
        <v>0.28828828828828829</v>
      </c>
      <c r="K155" s="247">
        <v>25</v>
      </c>
      <c r="L155" s="239">
        <f t="shared" si="18"/>
        <v>7.5075075075075076E-2</v>
      </c>
      <c r="M155" s="244">
        <v>212</v>
      </c>
      <c r="N155" s="239">
        <f t="shared" si="19"/>
        <v>0.63663663663663661</v>
      </c>
      <c r="O155" s="244">
        <v>0</v>
      </c>
      <c r="P155" s="239">
        <f t="shared" si="20"/>
        <v>0</v>
      </c>
      <c r="Q155" s="189" t="s">
        <v>859</v>
      </c>
      <c r="R155" s="215">
        <v>0</v>
      </c>
      <c r="S155" s="215">
        <v>0</v>
      </c>
      <c r="T155" s="215">
        <v>0</v>
      </c>
      <c r="U155" s="210"/>
    </row>
    <row r="156" spans="1:21" s="115" customFormat="1" x14ac:dyDescent="0.2">
      <c r="A156" s="58" t="s">
        <v>834</v>
      </c>
      <c r="B156" s="58" t="s">
        <v>835</v>
      </c>
      <c r="C156" s="58" t="s">
        <v>816</v>
      </c>
      <c r="D156" s="58" t="s">
        <v>1186</v>
      </c>
      <c r="E156" s="243">
        <v>976</v>
      </c>
      <c r="F156" s="244">
        <f t="shared" si="14"/>
        <v>444</v>
      </c>
      <c r="G156" s="239">
        <f t="shared" si="15"/>
        <v>0.45491803278688525</v>
      </c>
      <c r="H156" s="245" t="str">
        <f t="shared" si="16"/>
        <v>42.4% - 48.6%</v>
      </c>
      <c r="I156" s="244">
        <v>358</v>
      </c>
      <c r="J156" s="239">
        <f t="shared" si="17"/>
        <v>0.36680327868852458</v>
      </c>
      <c r="K156" s="247">
        <v>86</v>
      </c>
      <c r="L156" s="239">
        <f t="shared" si="18"/>
        <v>8.8114754098360656E-2</v>
      </c>
      <c r="M156" s="244">
        <v>498</v>
      </c>
      <c r="N156" s="239">
        <f t="shared" si="19"/>
        <v>0.51024590163934425</v>
      </c>
      <c r="O156" s="244">
        <v>34</v>
      </c>
      <c r="P156" s="239">
        <f t="shared" si="20"/>
        <v>3.4836065573770489E-2</v>
      </c>
      <c r="Q156" s="189" t="s">
        <v>588</v>
      </c>
      <c r="R156" s="215">
        <v>0</v>
      </c>
      <c r="S156" s="215">
        <v>0</v>
      </c>
      <c r="T156" s="215">
        <v>0</v>
      </c>
      <c r="U156" s="210"/>
    </row>
    <row r="157" spans="1:21" s="115" customFormat="1" x14ac:dyDescent="0.2">
      <c r="A157" s="58" t="s">
        <v>837</v>
      </c>
      <c r="B157" s="58" t="s">
        <v>838</v>
      </c>
      <c r="C157" s="58" t="s">
        <v>839</v>
      </c>
      <c r="D157" s="58" t="s">
        <v>1150</v>
      </c>
      <c r="E157" s="243">
        <v>386</v>
      </c>
      <c r="F157" s="244">
        <f t="shared" si="14"/>
        <v>91</v>
      </c>
      <c r="G157" s="239"/>
      <c r="H157" s="245" t="str">
        <f t="shared" si="16"/>
        <v/>
      </c>
      <c r="I157" s="244">
        <v>72</v>
      </c>
      <c r="J157" s="239"/>
      <c r="K157" s="247">
        <v>19</v>
      </c>
      <c r="L157" s="239"/>
      <c r="M157" s="244">
        <v>246</v>
      </c>
      <c r="N157" s="239"/>
      <c r="O157" s="244">
        <v>49</v>
      </c>
      <c r="P157" s="239">
        <f t="shared" si="20"/>
        <v>0.12694300518134716</v>
      </c>
      <c r="Q157" s="189" t="s">
        <v>962</v>
      </c>
      <c r="R157" s="215">
        <v>0</v>
      </c>
      <c r="S157" s="215">
        <v>1</v>
      </c>
      <c r="T157" s="215">
        <v>0</v>
      </c>
      <c r="U157" s="210"/>
    </row>
    <row r="158" spans="1:21" s="115" customFormat="1" x14ac:dyDescent="0.2">
      <c r="A158" s="58" t="s">
        <v>842</v>
      </c>
      <c r="B158" s="58" t="s">
        <v>843</v>
      </c>
      <c r="C158" s="58" t="s">
        <v>839</v>
      </c>
      <c r="D158" s="58" t="s">
        <v>1150</v>
      </c>
      <c r="E158" s="243">
        <v>401</v>
      </c>
      <c r="F158" s="244">
        <f t="shared" si="14"/>
        <v>118</v>
      </c>
      <c r="G158" s="239"/>
      <c r="H158" s="245" t="str">
        <f t="shared" si="16"/>
        <v/>
      </c>
      <c r="I158" s="244">
        <v>83</v>
      </c>
      <c r="J158" s="239"/>
      <c r="K158" s="247">
        <v>35</v>
      </c>
      <c r="L158" s="239"/>
      <c r="M158" s="244">
        <v>182</v>
      </c>
      <c r="N158" s="239"/>
      <c r="O158" s="244">
        <v>101</v>
      </c>
      <c r="P158" s="239">
        <f t="shared" si="20"/>
        <v>0.25187032418952621</v>
      </c>
      <c r="Q158" s="189" t="s">
        <v>965</v>
      </c>
      <c r="R158" s="215">
        <v>0</v>
      </c>
      <c r="S158" s="215">
        <v>1</v>
      </c>
      <c r="T158" s="215">
        <v>0</v>
      </c>
      <c r="U158" s="210"/>
    </row>
    <row r="159" spans="1:21" s="115" customFormat="1" x14ac:dyDescent="0.2">
      <c r="A159" s="58" t="s">
        <v>845</v>
      </c>
      <c r="B159" s="58" t="s">
        <v>846</v>
      </c>
      <c r="C159" s="58" t="s">
        <v>839</v>
      </c>
      <c r="D159" s="58" t="s">
        <v>1150</v>
      </c>
      <c r="E159" s="243">
        <v>509</v>
      </c>
      <c r="F159" s="244">
        <f t="shared" si="14"/>
        <v>191</v>
      </c>
      <c r="G159" s="239">
        <f t="shared" si="15"/>
        <v>0.37524557956777999</v>
      </c>
      <c r="H159" s="245" t="str">
        <f t="shared" si="16"/>
        <v>33.4% - 41.8%</v>
      </c>
      <c r="I159" s="244">
        <v>161</v>
      </c>
      <c r="J159" s="239">
        <f t="shared" si="17"/>
        <v>0.31630648330058941</v>
      </c>
      <c r="K159" s="247">
        <v>30</v>
      </c>
      <c r="L159" s="239">
        <f t="shared" si="18"/>
        <v>5.8939096267190572E-2</v>
      </c>
      <c r="M159" s="244">
        <v>318</v>
      </c>
      <c r="N159" s="239">
        <f t="shared" si="19"/>
        <v>0.62475442043222007</v>
      </c>
      <c r="O159" s="244">
        <v>0</v>
      </c>
      <c r="P159" s="239">
        <f t="shared" si="20"/>
        <v>0</v>
      </c>
      <c r="Q159" s="189" t="s">
        <v>1112</v>
      </c>
      <c r="R159" s="215">
        <v>0</v>
      </c>
      <c r="S159" s="215">
        <v>0</v>
      </c>
      <c r="T159" s="215">
        <v>0</v>
      </c>
      <c r="U159" s="210"/>
    </row>
    <row r="160" spans="1:21" s="115" customFormat="1" x14ac:dyDescent="0.2">
      <c r="A160" s="58" t="s">
        <v>848</v>
      </c>
      <c r="B160" s="58" t="s">
        <v>849</v>
      </c>
      <c r="C160" s="58" t="s">
        <v>839</v>
      </c>
      <c r="D160" s="58" t="s">
        <v>1150</v>
      </c>
      <c r="E160" s="243">
        <v>693</v>
      </c>
      <c r="F160" s="244">
        <f t="shared" si="14"/>
        <v>291</v>
      </c>
      <c r="G160" s="239">
        <f t="shared" si="15"/>
        <v>0.41991341991341991</v>
      </c>
      <c r="H160" s="245" t="str">
        <f t="shared" si="16"/>
        <v>38.4% - 45.7%</v>
      </c>
      <c r="I160" s="244">
        <v>219</v>
      </c>
      <c r="J160" s="239">
        <f t="shared" si="17"/>
        <v>0.31601731601731603</v>
      </c>
      <c r="K160" s="247">
        <v>72</v>
      </c>
      <c r="L160" s="239">
        <f t="shared" si="18"/>
        <v>0.1038961038961039</v>
      </c>
      <c r="M160" s="244">
        <v>391</v>
      </c>
      <c r="N160" s="239">
        <f t="shared" si="19"/>
        <v>0.56421356421356417</v>
      </c>
      <c r="O160" s="244">
        <v>11</v>
      </c>
      <c r="P160" s="239">
        <f t="shared" si="20"/>
        <v>1.5873015873015872E-2</v>
      </c>
      <c r="Q160" s="189" t="s">
        <v>921</v>
      </c>
      <c r="R160" s="215">
        <v>0</v>
      </c>
      <c r="S160" s="215">
        <v>0</v>
      </c>
      <c r="T160" s="215">
        <v>0</v>
      </c>
      <c r="U160" s="210"/>
    </row>
    <row r="161" spans="1:21" s="115" customFormat="1" x14ac:dyDescent="0.2">
      <c r="A161" s="58" t="s">
        <v>851</v>
      </c>
      <c r="B161" s="58" t="s">
        <v>852</v>
      </c>
      <c r="C161" s="58" t="s">
        <v>839</v>
      </c>
      <c r="D161" s="58" t="s">
        <v>1150</v>
      </c>
      <c r="E161" s="243">
        <v>523</v>
      </c>
      <c r="F161" s="244">
        <f t="shared" si="14"/>
        <v>150</v>
      </c>
      <c r="G161" s="239"/>
      <c r="H161" s="245" t="str">
        <f t="shared" si="16"/>
        <v/>
      </c>
      <c r="I161" s="244">
        <v>109</v>
      </c>
      <c r="J161" s="239"/>
      <c r="K161" s="247">
        <v>41</v>
      </c>
      <c r="L161" s="239"/>
      <c r="M161" s="244">
        <v>238</v>
      </c>
      <c r="N161" s="239"/>
      <c r="O161" s="244">
        <v>135</v>
      </c>
      <c r="P161" s="239">
        <f t="shared" si="20"/>
        <v>0.25812619502868067</v>
      </c>
      <c r="Q161" s="189" t="s">
        <v>873</v>
      </c>
      <c r="R161" s="215">
        <v>0</v>
      </c>
      <c r="S161" s="215">
        <v>1</v>
      </c>
      <c r="T161" s="215">
        <v>0</v>
      </c>
      <c r="U161" s="210"/>
    </row>
    <row r="162" spans="1:21" s="115" customFormat="1" x14ac:dyDescent="0.2">
      <c r="A162" s="58" t="s">
        <v>854</v>
      </c>
      <c r="B162" s="58" t="s">
        <v>855</v>
      </c>
      <c r="C162" s="58" t="s">
        <v>839</v>
      </c>
      <c r="D162" s="58" t="s">
        <v>1150</v>
      </c>
      <c r="E162" s="243">
        <v>296</v>
      </c>
      <c r="F162" s="244">
        <f t="shared" si="14"/>
        <v>125</v>
      </c>
      <c r="G162" s="239"/>
      <c r="H162" s="245" t="str">
        <f t="shared" si="16"/>
        <v/>
      </c>
      <c r="I162" s="244">
        <v>98</v>
      </c>
      <c r="J162" s="239"/>
      <c r="K162" s="247">
        <v>27</v>
      </c>
      <c r="L162" s="239"/>
      <c r="M162" s="244">
        <v>135</v>
      </c>
      <c r="N162" s="239"/>
      <c r="O162" s="244">
        <v>36</v>
      </c>
      <c r="P162" s="239">
        <f t="shared" si="20"/>
        <v>0.12162162162162163</v>
      </c>
      <c r="Q162" s="189" t="s">
        <v>510</v>
      </c>
      <c r="R162" s="215">
        <v>0</v>
      </c>
      <c r="S162" s="215">
        <v>1</v>
      </c>
      <c r="T162" s="215">
        <v>0</v>
      </c>
      <c r="U162" s="210"/>
    </row>
    <row r="163" spans="1:21" s="115" customFormat="1" x14ac:dyDescent="0.2">
      <c r="A163" s="58" t="s">
        <v>857</v>
      </c>
      <c r="B163" s="58" t="s">
        <v>858</v>
      </c>
      <c r="C163" s="58" t="s">
        <v>839</v>
      </c>
      <c r="D163" s="58" t="s">
        <v>1150</v>
      </c>
      <c r="E163" s="243">
        <v>907</v>
      </c>
      <c r="F163" s="244">
        <f t="shared" si="14"/>
        <v>295</v>
      </c>
      <c r="G163" s="239">
        <f t="shared" si="15"/>
        <v>0.32524807056229327</v>
      </c>
      <c r="H163" s="245" t="str">
        <f t="shared" si="16"/>
        <v>29.6% - 35.6%</v>
      </c>
      <c r="I163" s="244">
        <v>209</v>
      </c>
      <c r="J163" s="239">
        <f t="shared" si="17"/>
        <v>0.23042998897464168</v>
      </c>
      <c r="K163" s="247">
        <v>86</v>
      </c>
      <c r="L163" s="239">
        <f t="shared" si="18"/>
        <v>9.4818081587651593E-2</v>
      </c>
      <c r="M163" s="244">
        <v>612</v>
      </c>
      <c r="N163" s="239">
        <f t="shared" si="19"/>
        <v>0.67475192943770668</v>
      </c>
      <c r="O163" s="244">
        <v>0</v>
      </c>
      <c r="P163" s="239">
        <f t="shared" si="20"/>
        <v>0</v>
      </c>
      <c r="Q163" s="189" t="s">
        <v>862</v>
      </c>
      <c r="R163" s="215">
        <v>0</v>
      </c>
      <c r="S163" s="215">
        <v>0</v>
      </c>
      <c r="T163" s="215">
        <v>0</v>
      </c>
      <c r="U163" s="210"/>
    </row>
    <row r="164" spans="1:21" s="115" customFormat="1" x14ac:dyDescent="0.2">
      <c r="A164" s="58" t="s">
        <v>860</v>
      </c>
      <c r="B164" s="58" t="s">
        <v>2387</v>
      </c>
      <c r="C164" s="58" t="s">
        <v>839</v>
      </c>
      <c r="D164" s="58" t="s">
        <v>1150</v>
      </c>
      <c r="E164" s="243">
        <v>524</v>
      </c>
      <c r="F164" s="244">
        <f t="shared" si="14"/>
        <v>162</v>
      </c>
      <c r="G164" s="239">
        <f t="shared" si="15"/>
        <v>0.30916030534351147</v>
      </c>
      <c r="H164" s="245" t="str">
        <f t="shared" si="16"/>
        <v>27.1% - 35.0%</v>
      </c>
      <c r="I164" s="244">
        <v>97</v>
      </c>
      <c r="J164" s="239">
        <f t="shared" si="17"/>
        <v>0.1851145038167939</v>
      </c>
      <c r="K164" s="247">
        <v>65</v>
      </c>
      <c r="L164" s="239">
        <f t="shared" si="18"/>
        <v>0.12404580152671756</v>
      </c>
      <c r="M164" s="244">
        <v>344</v>
      </c>
      <c r="N164" s="239">
        <f t="shared" si="19"/>
        <v>0.65648854961832059</v>
      </c>
      <c r="O164" s="244">
        <v>18</v>
      </c>
      <c r="P164" s="239">
        <f t="shared" si="20"/>
        <v>3.4351145038167941E-2</v>
      </c>
      <c r="Q164" s="189" t="s">
        <v>924</v>
      </c>
      <c r="R164" s="215">
        <v>0</v>
      </c>
      <c r="S164" s="215">
        <v>0</v>
      </c>
      <c r="T164" s="215">
        <v>0</v>
      </c>
      <c r="U164" s="210"/>
    </row>
    <row r="165" spans="1:21" s="115" customFormat="1" x14ac:dyDescent="0.2">
      <c r="A165" s="58" t="s">
        <v>863</v>
      </c>
      <c r="B165" s="58" t="s">
        <v>864</v>
      </c>
      <c r="C165" s="58" t="s">
        <v>865</v>
      </c>
      <c r="D165" s="58" t="s">
        <v>1164</v>
      </c>
      <c r="E165" s="243">
        <v>503</v>
      </c>
      <c r="F165" s="244">
        <f t="shared" ref="F165:F228" si="21">I165+K165</f>
        <v>229</v>
      </c>
      <c r="G165" s="239"/>
      <c r="H165" s="245" t="str">
        <f t="shared" ref="H165:H228" si="22">IF(ISNUMBER(G165),TEXT(((2*F165)+(1.96^2)-(1.96*((1.96^2)+(4*F165*(100%-G165)))^0.5))/(2*(E165+(1.96^2))),"0.0%")&amp;" - "&amp;TEXT(((2*F165)+(1.96^2)+(1.96*((1.96^2)+(4*F165*(100%-G165)))^0.5))/(2*(E165+(1.96^2))),"0.0%"),"")</f>
        <v/>
      </c>
      <c r="I165" s="244">
        <v>167</v>
      </c>
      <c r="J165" s="239"/>
      <c r="K165" s="247">
        <v>62</v>
      </c>
      <c r="L165" s="239"/>
      <c r="M165" s="244">
        <v>167</v>
      </c>
      <c r="N165" s="239"/>
      <c r="O165" s="244">
        <v>107</v>
      </c>
      <c r="P165" s="239">
        <f t="shared" ref="P165:P226" si="23">O165/E165</f>
        <v>0.21272365805168986</v>
      </c>
      <c r="Q165" s="189" t="s">
        <v>787</v>
      </c>
      <c r="R165" s="215">
        <v>0</v>
      </c>
      <c r="S165" s="215">
        <v>1</v>
      </c>
      <c r="T165" s="215">
        <v>0</v>
      </c>
      <c r="U165" s="210"/>
    </row>
    <row r="166" spans="1:21" s="115" customFormat="1" x14ac:dyDescent="0.2">
      <c r="A166" s="58" t="s">
        <v>868</v>
      </c>
      <c r="B166" s="58" t="s">
        <v>869</v>
      </c>
      <c r="C166" s="58" t="s">
        <v>865</v>
      </c>
      <c r="D166" s="58" t="s">
        <v>1164</v>
      </c>
      <c r="E166" s="243">
        <v>1703</v>
      </c>
      <c r="F166" s="244">
        <f t="shared" si="21"/>
        <v>812</v>
      </c>
      <c r="G166" s="239">
        <f t="shared" ref="G166:G222" si="24">J166+L166</f>
        <v>0.47680563711098067</v>
      </c>
      <c r="H166" s="245" t="str">
        <f t="shared" si="22"/>
        <v>45.3% - 50.1%</v>
      </c>
      <c r="I166" s="244">
        <v>622</v>
      </c>
      <c r="J166" s="239">
        <f t="shared" ref="J166:J222" si="25">I166/E166</f>
        <v>0.36523781561949503</v>
      </c>
      <c r="K166" s="247">
        <v>190</v>
      </c>
      <c r="L166" s="239">
        <f t="shared" ref="L166:L222" si="26">K166/E166</f>
        <v>0.11156782149148561</v>
      </c>
      <c r="M166" s="244">
        <v>891</v>
      </c>
      <c r="N166" s="239">
        <f t="shared" ref="N166:N222" si="27">M166/E166</f>
        <v>0.52319436288901933</v>
      </c>
      <c r="O166" s="244">
        <v>0</v>
      </c>
      <c r="P166" s="239">
        <f t="shared" si="23"/>
        <v>0</v>
      </c>
      <c r="Q166" s="189" t="s">
        <v>1115</v>
      </c>
      <c r="R166" s="215">
        <v>0</v>
      </c>
      <c r="S166" s="215">
        <v>0</v>
      </c>
      <c r="T166" s="215">
        <v>0</v>
      </c>
      <c r="U166" s="210"/>
    </row>
    <row r="167" spans="1:21" s="115" customFormat="1" x14ac:dyDescent="0.2">
      <c r="A167" s="58" t="s">
        <v>871</v>
      </c>
      <c r="B167" s="58" t="s">
        <v>872</v>
      </c>
      <c r="C167" s="58" t="s">
        <v>865</v>
      </c>
      <c r="D167" s="58" t="s">
        <v>1164</v>
      </c>
      <c r="E167" s="243">
        <v>776</v>
      </c>
      <c r="F167" s="244">
        <f t="shared" si="21"/>
        <v>355</v>
      </c>
      <c r="G167" s="239">
        <f t="shared" si="24"/>
        <v>0.45747422680412375</v>
      </c>
      <c r="H167" s="245" t="str">
        <f t="shared" si="22"/>
        <v>42.3% - 49.3%</v>
      </c>
      <c r="I167" s="244">
        <v>237</v>
      </c>
      <c r="J167" s="239">
        <f t="shared" si="25"/>
        <v>0.30541237113402064</v>
      </c>
      <c r="K167" s="247">
        <v>118</v>
      </c>
      <c r="L167" s="239">
        <f t="shared" si="26"/>
        <v>0.15206185567010308</v>
      </c>
      <c r="M167" s="244">
        <v>391</v>
      </c>
      <c r="N167" s="239">
        <f t="shared" si="27"/>
        <v>0.50386597938144329</v>
      </c>
      <c r="O167" s="244">
        <v>30</v>
      </c>
      <c r="P167" s="239">
        <f t="shared" si="23"/>
        <v>3.8659793814432991E-2</v>
      </c>
      <c r="Q167" s="189" t="s">
        <v>513</v>
      </c>
      <c r="R167" s="215">
        <v>0</v>
      </c>
      <c r="S167" s="215">
        <v>0</v>
      </c>
      <c r="T167" s="215">
        <v>0</v>
      </c>
      <c r="U167" s="210"/>
    </row>
    <row r="168" spans="1:21" s="115" customFormat="1" x14ac:dyDescent="0.2">
      <c r="A168" s="58" t="s">
        <v>874</v>
      </c>
      <c r="B168" s="58" t="s">
        <v>875</v>
      </c>
      <c r="C168" s="58" t="s">
        <v>865</v>
      </c>
      <c r="D168" s="58" t="s">
        <v>1164</v>
      </c>
      <c r="E168" s="243">
        <v>1265</v>
      </c>
      <c r="F168" s="244">
        <f t="shared" si="21"/>
        <v>625</v>
      </c>
      <c r="G168" s="239">
        <f t="shared" si="24"/>
        <v>0.49407114624505932</v>
      </c>
      <c r="H168" s="245" t="str">
        <f t="shared" si="22"/>
        <v>46.7% - 52.2%</v>
      </c>
      <c r="I168" s="244">
        <v>461</v>
      </c>
      <c r="J168" s="239">
        <f t="shared" si="25"/>
        <v>0.36442687747035574</v>
      </c>
      <c r="K168" s="247">
        <v>164</v>
      </c>
      <c r="L168" s="239">
        <f t="shared" si="26"/>
        <v>0.12964426877470356</v>
      </c>
      <c r="M168" s="244">
        <v>582</v>
      </c>
      <c r="N168" s="239">
        <f t="shared" si="27"/>
        <v>0.46007905138339922</v>
      </c>
      <c r="O168" s="244">
        <v>58</v>
      </c>
      <c r="P168" s="239">
        <f t="shared" si="23"/>
        <v>4.5849802371541501E-2</v>
      </c>
      <c r="Q168" s="189" t="s">
        <v>614</v>
      </c>
      <c r="R168" s="215">
        <v>0</v>
      </c>
      <c r="S168" s="215">
        <v>0</v>
      </c>
      <c r="T168" s="215">
        <v>0</v>
      </c>
      <c r="U168" s="210"/>
    </row>
    <row r="169" spans="1:21" s="115" customFormat="1" x14ac:dyDescent="0.2">
      <c r="A169" s="58" t="s">
        <v>877</v>
      </c>
      <c r="B169" s="58" t="s">
        <v>878</v>
      </c>
      <c r="C169" s="58" t="s">
        <v>879</v>
      </c>
      <c r="D169" s="58" t="s">
        <v>1199</v>
      </c>
      <c r="E169" s="243">
        <v>1733</v>
      </c>
      <c r="F169" s="244">
        <f t="shared" si="21"/>
        <v>990</v>
      </c>
      <c r="G169" s="239">
        <f t="shared" si="24"/>
        <v>0.57126370455856901</v>
      </c>
      <c r="H169" s="245" t="str">
        <f t="shared" si="22"/>
        <v>54.8% - 59.4%</v>
      </c>
      <c r="I169" s="244">
        <v>686</v>
      </c>
      <c r="J169" s="239">
        <f t="shared" si="25"/>
        <v>0.39584535487593769</v>
      </c>
      <c r="K169" s="247">
        <v>304</v>
      </c>
      <c r="L169" s="239">
        <f t="shared" si="26"/>
        <v>0.17541834968263129</v>
      </c>
      <c r="M169" s="244">
        <v>723</v>
      </c>
      <c r="N169" s="239">
        <f t="shared" si="27"/>
        <v>0.41719561454125792</v>
      </c>
      <c r="O169" s="244">
        <v>20</v>
      </c>
      <c r="P169" s="239">
        <f t="shared" si="23"/>
        <v>1.1540680900173111E-2</v>
      </c>
      <c r="Q169" s="189" t="s">
        <v>452</v>
      </c>
      <c r="R169" s="215">
        <v>0</v>
      </c>
      <c r="S169" s="215">
        <v>0</v>
      </c>
      <c r="T169" s="215">
        <v>0</v>
      </c>
      <c r="U169" s="210"/>
    </row>
    <row r="170" spans="1:21" s="115" customFormat="1" x14ac:dyDescent="0.2">
      <c r="A170" s="58" t="s">
        <v>882</v>
      </c>
      <c r="B170" s="58" t="s">
        <v>883</v>
      </c>
      <c r="C170" s="58" t="s">
        <v>879</v>
      </c>
      <c r="D170" s="58" t="s">
        <v>1199</v>
      </c>
      <c r="E170" s="243">
        <v>546</v>
      </c>
      <c r="F170" s="244">
        <f t="shared" si="21"/>
        <v>259</v>
      </c>
      <c r="G170" s="239">
        <f t="shared" si="24"/>
        <v>0.47435897435897434</v>
      </c>
      <c r="H170" s="245" t="str">
        <f t="shared" si="22"/>
        <v>43.3% - 51.6%</v>
      </c>
      <c r="I170" s="244">
        <v>191</v>
      </c>
      <c r="J170" s="239">
        <f t="shared" si="25"/>
        <v>0.3498168498168498</v>
      </c>
      <c r="K170" s="247">
        <v>68</v>
      </c>
      <c r="L170" s="239">
        <f t="shared" si="26"/>
        <v>0.12454212454212454</v>
      </c>
      <c r="M170" s="244">
        <v>282</v>
      </c>
      <c r="N170" s="239">
        <f t="shared" si="27"/>
        <v>0.51648351648351654</v>
      </c>
      <c r="O170" s="244">
        <v>5</v>
      </c>
      <c r="P170" s="239">
        <f t="shared" si="23"/>
        <v>9.1575091575091579E-3</v>
      </c>
      <c r="Q170" s="189" t="s">
        <v>663</v>
      </c>
      <c r="R170" s="215">
        <v>0</v>
      </c>
      <c r="S170" s="215">
        <v>0</v>
      </c>
      <c r="T170" s="215">
        <v>0</v>
      </c>
      <c r="U170" s="210"/>
    </row>
    <row r="171" spans="1:21" s="115" customFormat="1" x14ac:dyDescent="0.2">
      <c r="A171" s="58" t="s">
        <v>885</v>
      </c>
      <c r="B171" s="58" t="s">
        <v>886</v>
      </c>
      <c r="C171" s="58" t="s">
        <v>879</v>
      </c>
      <c r="D171" s="58" t="s">
        <v>1199</v>
      </c>
      <c r="E171" s="243">
        <v>1330</v>
      </c>
      <c r="F171" s="244">
        <f t="shared" si="21"/>
        <v>701</v>
      </c>
      <c r="G171" s="239">
        <f t="shared" si="24"/>
        <v>0.52706766917293235</v>
      </c>
      <c r="H171" s="245" t="str">
        <f t="shared" si="22"/>
        <v>50.0% - 55.4%</v>
      </c>
      <c r="I171" s="244">
        <v>542</v>
      </c>
      <c r="J171" s="239">
        <f t="shared" si="25"/>
        <v>0.40751879699248122</v>
      </c>
      <c r="K171" s="247">
        <v>159</v>
      </c>
      <c r="L171" s="239">
        <f t="shared" si="26"/>
        <v>0.11954887218045113</v>
      </c>
      <c r="M171" s="244">
        <v>625</v>
      </c>
      <c r="N171" s="239">
        <f t="shared" si="27"/>
        <v>0.46992481203007519</v>
      </c>
      <c r="O171" s="244">
        <v>4</v>
      </c>
      <c r="P171" s="239">
        <f t="shared" si="23"/>
        <v>3.0075187969924814E-3</v>
      </c>
      <c r="Q171" s="189" t="s">
        <v>706</v>
      </c>
      <c r="R171" s="215">
        <v>0</v>
      </c>
      <c r="S171" s="215">
        <v>0</v>
      </c>
      <c r="T171" s="215">
        <v>0</v>
      </c>
      <c r="U171" s="210"/>
    </row>
    <row r="172" spans="1:21" s="115" customFormat="1" x14ac:dyDescent="0.2">
      <c r="A172" s="58" t="s">
        <v>888</v>
      </c>
      <c r="B172" s="58" t="s">
        <v>889</v>
      </c>
      <c r="C172" s="58" t="s">
        <v>879</v>
      </c>
      <c r="D172" s="58" t="s">
        <v>1199</v>
      </c>
      <c r="E172" s="243">
        <v>808</v>
      </c>
      <c r="F172" s="244">
        <f t="shared" si="21"/>
        <v>384</v>
      </c>
      <c r="G172" s="239">
        <f t="shared" si="24"/>
        <v>0.47524752475247523</v>
      </c>
      <c r="H172" s="245" t="str">
        <f t="shared" si="22"/>
        <v>44.1% - 51.0%</v>
      </c>
      <c r="I172" s="244">
        <v>285</v>
      </c>
      <c r="J172" s="239">
        <f t="shared" si="25"/>
        <v>0.3527227722772277</v>
      </c>
      <c r="K172" s="247">
        <v>99</v>
      </c>
      <c r="L172" s="239">
        <f t="shared" si="26"/>
        <v>0.12252475247524752</v>
      </c>
      <c r="M172" s="244">
        <v>414</v>
      </c>
      <c r="N172" s="239">
        <f t="shared" si="27"/>
        <v>0.51237623762376239</v>
      </c>
      <c r="O172" s="244">
        <v>10</v>
      </c>
      <c r="P172" s="239">
        <f t="shared" si="23"/>
        <v>1.2376237623762377E-2</v>
      </c>
      <c r="Q172" s="189" t="s">
        <v>1118</v>
      </c>
      <c r="R172" s="215">
        <v>0</v>
      </c>
      <c r="S172" s="215">
        <v>0</v>
      </c>
      <c r="T172" s="215">
        <v>0</v>
      </c>
      <c r="U172" s="210"/>
    </row>
    <row r="173" spans="1:21" s="115" customFormat="1" x14ac:dyDescent="0.2">
      <c r="A173" s="58" t="s">
        <v>891</v>
      </c>
      <c r="B173" s="58" t="s">
        <v>892</v>
      </c>
      <c r="C173" s="58" t="s">
        <v>893</v>
      </c>
      <c r="D173" s="58" t="s">
        <v>1209</v>
      </c>
      <c r="E173" s="243">
        <v>1442</v>
      </c>
      <c r="F173" s="244">
        <f t="shared" si="21"/>
        <v>410</v>
      </c>
      <c r="G173" s="239"/>
      <c r="H173" s="245" t="str">
        <f t="shared" si="22"/>
        <v/>
      </c>
      <c r="I173" s="244">
        <v>320</v>
      </c>
      <c r="J173" s="239"/>
      <c r="K173" s="247">
        <v>90</v>
      </c>
      <c r="L173" s="239"/>
      <c r="M173" s="244">
        <v>377</v>
      </c>
      <c r="N173" s="239"/>
      <c r="O173" s="244">
        <v>655</v>
      </c>
      <c r="P173" s="239">
        <f t="shared" si="23"/>
        <v>0.45423023578363386</v>
      </c>
      <c r="Q173" s="189" t="s">
        <v>1121</v>
      </c>
      <c r="R173" s="215">
        <v>0</v>
      </c>
      <c r="S173" s="215">
        <v>1</v>
      </c>
      <c r="T173" s="215">
        <v>0</v>
      </c>
      <c r="U173" s="210"/>
    </row>
    <row r="174" spans="1:21" s="115" customFormat="1" x14ac:dyDescent="0.2">
      <c r="A174" s="58" t="s">
        <v>896</v>
      </c>
      <c r="B174" s="58" t="s">
        <v>897</v>
      </c>
      <c r="C174" s="58" t="s">
        <v>893</v>
      </c>
      <c r="D174" s="58" t="s">
        <v>1209</v>
      </c>
      <c r="E174" s="243">
        <v>2200</v>
      </c>
      <c r="F174" s="244">
        <f t="shared" si="21"/>
        <v>1059</v>
      </c>
      <c r="G174" s="239">
        <f t="shared" si="24"/>
        <v>0.48136363636363638</v>
      </c>
      <c r="H174" s="245" t="str">
        <f t="shared" si="22"/>
        <v>46.1% - 50.2%</v>
      </c>
      <c r="I174" s="244">
        <v>816</v>
      </c>
      <c r="J174" s="239">
        <f t="shared" si="25"/>
        <v>0.37090909090909091</v>
      </c>
      <c r="K174" s="247">
        <v>243</v>
      </c>
      <c r="L174" s="239">
        <f t="shared" si="26"/>
        <v>0.11045454545454546</v>
      </c>
      <c r="M174" s="244">
        <v>1097</v>
      </c>
      <c r="N174" s="239">
        <f t="shared" si="27"/>
        <v>0.49863636363636366</v>
      </c>
      <c r="O174" s="244">
        <v>44</v>
      </c>
      <c r="P174" s="239">
        <f t="shared" si="23"/>
        <v>0.02</v>
      </c>
      <c r="Q174" s="189" t="s">
        <v>455</v>
      </c>
      <c r="R174" s="215">
        <v>0</v>
      </c>
      <c r="S174" s="215">
        <v>0</v>
      </c>
      <c r="T174" s="215">
        <v>0</v>
      </c>
      <c r="U174" s="210"/>
    </row>
    <row r="175" spans="1:21" s="115" customFormat="1" x14ac:dyDescent="0.2">
      <c r="A175" s="58" t="s">
        <v>899</v>
      </c>
      <c r="B175" s="58" t="s">
        <v>900</v>
      </c>
      <c r="C175" s="58" t="s">
        <v>893</v>
      </c>
      <c r="D175" s="58" t="s">
        <v>1209</v>
      </c>
      <c r="E175" s="243">
        <v>738</v>
      </c>
      <c r="F175" s="244">
        <f t="shared" si="21"/>
        <v>309</v>
      </c>
      <c r="G175" s="239">
        <f t="shared" si="24"/>
        <v>0.41869918699186992</v>
      </c>
      <c r="H175" s="245" t="str">
        <f t="shared" si="22"/>
        <v>38.4% - 45.5%</v>
      </c>
      <c r="I175" s="244">
        <v>225</v>
      </c>
      <c r="J175" s="239">
        <f t="shared" si="25"/>
        <v>0.3048780487804878</v>
      </c>
      <c r="K175" s="247">
        <v>84</v>
      </c>
      <c r="L175" s="239">
        <f t="shared" si="26"/>
        <v>0.11382113821138211</v>
      </c>
      <c r="M175" s="244">
        <v>398</v>
      </c>
      <c r="N175" s="239">
        <f t="shared" si="27"/>
        <v>0.53929539295392959</v>
      </c>
      <c r="O175" s="244">
        <v>31</v>
      </c>
      <c r="P175" s="239">
        <f t="shared" si="23"/>
        <v>4.2005420054200542E-2</v>
      </c>
      <c r="Q175" s="189" t="s">
        <v>683</v>
      </c>
      <c r="R175" s="215">
        <v>0</v>
      </c>
      <c r="S175" s="215">
        <v>0</v>
      </c>
      <c r="T175" s="215">
        <v>0</v>
      </c>
      <c r="U175" s="210"/>
    </row>
    <row r="176" spans="1:21" s="115" customFormat="1" x14ac:dyDescent="0.2">
      <c r="A176" s="58" t="s">
        <v>902</v>
      </c>
      <c r="B176" s="58" t="s">
        <v>903</v>
      </c>
      <c r="C176" s="58" t="s">
        <v>904</v>
      </c>
      <c r="D176" s="58" t="s">
        <v>1207</v>
      </c>
      <c r="E176" s="243">
        <v>367</v>
      </c>
      <c r="F176" s="244">
        <f t="shared" si="21"/>
        <v>100</v>
      </c>
      <c r="G176" s="239"/>
      <c r="H176" s="245" t="str">
        <f t="shared" si="22"/>
        <v/>
      </c>
      <c r="I176" s="244">
        <v>66</v>
      </c>
      <c r="J176" s="239"/>
      <c r="K176" s="247">
        <v>34</v>
      </c>
      <c r="L176" s="239"/>
      <c r="M176" s="244">
        <v>132</v>
      </c>
      <c r="N176" s="239"/>
      <c r="O176" s="244">
        <v>135</v>
      </c>
      <c r="P176" s="239">
        <f t="shared" si="23"/>
        <v>0.36784741144414168</v>
      </c>
      <c r="Q176" s="189" t="s">
        <v>458</v>
      </c>
      <c r="R176" s="215">
        <v>0</v>
      </c>
      <c r="S176" s="215">
        <v>1</v>
      </c>
      <c r="T176" s="215">
        <v>0</v>
      </c>
      <c r="U176" s="210"/>
    </row>
    <row r="177" spans="1:21" s="115" customFormat="1" x14ac:dyDescent="0.2">
      <c r="A177" s="58" t="s">
        <v>907</v>
      </c>
      <c r="B177" s="58" t="s">
        <v>908</v>
      </c>
      <c r="C177" s="58" t="s">
        <v>904</v>
      </c>
      <c r="D177" s="58" t="s">
        <v>1207</v>
      </c>
      <c r="E177" s="243">
        <v>461</v>
      </c>
      <c r="F177" s="244">
        <f t="shared" si="21"/>
        <v>169</v>
      </c>
      <c r="G177" s="239"/>
      <c r="H177" s="245" t="str">
        <f t="shared" si="22"/>
        <v/>
      </c>
      <c r="I177" s="244">
        <v>118</v>
      </c>
      <c r="J177" s="239"/>
      <c r="K177" s="247">
        <v>51</v>
      </c>
      <c r="L177" s="239"/>
      <c r="M177" s="244">
        <v>181</v>
      </c>
      <c r="N177" s="239"/>
      <c r="O177" s="244">
        <v>111</v>
      </c>
      <c r="P177" s="239">
        <f t="shared" si="23"/>
        <v>0.24078091106290672</v>
      </c>
      <c r="Q177" s="189" t="s">
        <v>790</v>
      </c>
      <c r="R177" s="215">
        <v>0</v>
      </c>
      <c r="S177" s="215">
        <v>1</v>
      </c>
      <c r="T177" s="215">
        <v>0</v>
      </c>
      <c r="U177" s="210"/>
    </row>
    <row r="178" spans="1:21" s="115" customFormat="1" x14ac:dyDescent="0.2">
      <c r="A178" s="58" t="s">
        <v>910</v>
      </c>
      <c r="B178" s="58" t="s">
        <v>911</v>
      </c>
      <c r="C178" s="58" t="s">
        <v>904</v>
      </c>
      <c r="D178" s="58" t="s">
        <v>1207</v>
      </c>
      <c r="E178" s="243">
        <v>846</v>
      </c>
      <c r="F178" s="244">
        <f t="shared" si="21"/>
        <v>290</v>
      </c>
      <c r="G178" s="239"/>
      <c r="H178" s="245" t="str">
        <f t="shared" si="22"/>
        <v/>
      </c>
      <c r="I178" s="244">
        <v>183</v>
      </c>
      <c r="J178" s="239"/>
      <c r="K178" s="247">
        <v>107</v>
      </c>
      <c r="L178" s="239"/>
      <c r="M178" s="244">
        <v>358</v>
      </c>
      <c r="N178" s="239"/>
      <c r="O178" s="244">
        <v>198</v>
      </c>
      <c r="P178" s="239">
        <f t="shared" si="23"/>
        <v>0.23404255319148937</v>
      </c>
      <c r="Q178" s="189" t="s">
        <v>1026</v>
      </c>
      <c r="R178" s="215">
        <v>0</v>
      </c>
      <c r="S178" s="215">
        <v>1</v>
      </c>
      <c r="T178" s="215">
        <v>0</v>
      </c>
      <c r="U178" s="210"/>
    </row>
    <row r="179" spans="1:21" s="115" customFormat="1" x14ac:dyDescent="0.2">
      <c r="A179" s="58" t="s">
        <v>913</v>
      </c>
      <c r="B179" s="58" t="s">
        <v>914</v>
      </c>
      <c r="C179" s="58" t="s">
        <v>904</v>
      </c>
      <c r="D179" s="58" t="s">
        <v>1207</v>
      </c>
      <c r="E179" s="243">
        <v>962</v>
      </c>
      <c r="F179" s="244">
        <f t="shared" si="21"/>
        <v>226</v>
      </c>
      <c r="G179" s="239"/>
      <c r="H179" s="245" t="str">
        <f t="shared" si="22"/>
        <v/>
      </c>
      <c r="I179" s="244">
        <v>163</v>
      </c>
      <c r="J179" s="239"/>
      <c r="K179" s="247">
        <v>63</v>
      </c>
      <c r="L179" s="239"/>
      <c r="M179" s="244">
        <v>314</v>
      </c>
      <c r="N179" s="239"/>
      <c r="O179" s="244">
        <v>422</v>
      </c>
      <c r="P179" s="239">
        <f t="shared" si="23"/>
        <v>0.43866943866943869</v>
      </c>
      <c r="Q179" s="189" t="s">
        <v>927</v>
      </c>
      <c r="R179" s="215">
        <v>0</v>
      </c>
      <c r="S179" s="215">
        <v>1</v>
      </c>
      <c r="T179" s="215">
        <v>0</v>
      </c>
      <c r="U179" s="210"/>
    </row>
    <row r="180" spans="1:21" s="115" customFormat="1" x14ac:dyDescent="0.2">
      <c r="A180" s="58" t="s">
        <v>916</v>
      </c>
      <c r="B180" s="58" t="s">
        <v>917</v>
      </c>
      <c r="C180" s="58" t="s">
        <v>904</v>
      </c>
      <c r="D180" s="58" t="s">
        <v>1207</v>
      </c>
      <c r="E180" s="243">
        <v>569</v>
      </c>
      <c r="F180" s="244">
        <f t="shared" si="21"/>
        <v>166</v>
      </c>
      <c r="G180" s="239"/>
      <c r="H180" s="245" t="str">
        <f t="shared" si="22"/>
        <v/>
      </c>
      <c r="I180" s="244">
        <v>123</v>
      </c>
      <c r="J180" s="239"/>
      <c r="K180" s="247">
        <v>43</v>
      </c>
      <c r="L180" s="239"/>
      <c r="M180" s="244">
        <v>235</v>
      </c>
      <c r="N180" s="239"/>
      <c r="O180" s="244">
        <v>168</v>
      </c>
      <c r="P180" s="239">
        <f t="shared" si="23"/>
        <v>0.29525483304042177</v>
      </c>
      <c r="Q180" s="189" t="s">
        <v>542</v>
      </c>
      <c r="R180" s="215">
        <v>0</v>
      </c>
      <c r="S180" s="215">
        <v>1</v>
      </c>
      <c r="T180" s="215">
        <v>0</v>
      </c>
      <c r="U180" s="210"/>
    </row>
    <row r="181" spans="1:21" s="115" customFormat="1" x14ac:dyDescent="0.2">
      <c r="A181" s="58" t="s">
        <v>919</v>
      </c>
      <c r="B181" s="58" t="s">
        <v>920</v>
      </c>
      <c r="C181" s="58" t="s">
        <v>904</v>
      </c>
      <c r="D181" s="58" t="s">
        <v>1207</v>
      </c>
      <c r="E181" s="243">
        <v>354</v>
      </c>
      <c r="F181" s="244">
        <f t="shared" si="21"/>
        <v>86</v>
      </c>
      <c r="G181" s="239"/>
      <c r="H181" s="245" t="str">
        <f t="shared" si="22"/>
        <v/>
      </c>
      <c r="I181" s="244">
        <v>67</v>
      </c>
      <c r="J181" s="239"/>
      <c r="K181" s="247">
        <v>19</v>
      </c>
      <c r="L181" s="239"/>
      <c r="M181" s="244">
        <v>162</v>
      </c>
      <c r="N181" s="239"/>
      <c r="O181" s="244">
        <v>106</v>
      </c>
      <c r="P181" s="239">
        <f t="shared" si="23"/>
        <v>0.29943502824858759</v>
      </c>
      <c r="Q181" s="189" t="s">
        <v>836</v>
      </c>
      <c r="R181" s="215">
        <v>0</v>
      </c>
      <c r="S181" s="215">
        <v>1</v>
      </c>
      <c r="T181" s="215">
        <v>0</v>
      </c>
      <c r="U181" s="210"/>
    </row>
    <row r="182" spans="1:21" s="115" customFormat="1" x14ac:dyDescent="0.2">
      <c r="A182" s="58" t="s">
        <v>922</v>
      </c>
      <c r="B182" s="58" t="s">
        <v>923</v>
      </c>
      <c r="C182" s="58" t="s">
        <v>904</v>
      </c>
      <c r="D182" s="58" t="s">
        <v>1207</v>
      </c>
      <c r="E182" s="243">
        <v>382</v>
      </c>
      <c r="F182" s="244">
        <f t="shared" si="21"/>
        <v>71</v>
      </c>
      <c r="G182" s="239"/>
      <c r="H182" s="245" t="str">
        <f t="shared" si="22"/>
        <v/>
      </c>
      <c r="I182" s="244">
        <v>45</v>
      </c>
      <c r="J182" s="239"/>
      <c r="K182" s="247">
        <v>26</v>
      </c>
      <c r="L182" s="239"/>
      <c r="M182" s="244">
        <v>138</v>
      </c>
      <c r="N182" s="239"/>
      <c r="O182" s="244">
        <v>173</v>
      </c>
      <c r="P182" s="239">
        <f t="shared" si="23"/>
        <v>0.45287958115183247</v>
      </c>
      <c r="Q182" s="189" t="s">
        <v>1124</v>
      </c>
      <c r="R182" s="215">
        <v>0</v>
      </c>
      <c r="S182" s="215">
        <v>1</v>
      </c>
      <c r="T182" s="215">
        <v>0</v>
      </c>
      <c r="U182" s="210"/>
    </row>
    <row r="183" spans="1:21" s="115" customFormat="1" x14ac:dyDescent="0.2">
      <c r="A183" s="58" t="s">
        <v>925</v>
      </c>
      <c r="B183" s="58" t="s">
        <v>926</v>
      </c>
      <c r="C183" s="58" t="s">
        <v>904</v>
      </c>
      <c r="D183" s="58" t="s">
        <v>1207</v>
      </c>
      <c r="E183" s="243">
        <v>1376</v>
      </c>
      <c r="F183" s="244">
        <f t="shared" si="21"/>
        <v>576</v>
      </c>
      <c r="G183" s="239"/>
      <c r="H183" s="245" t="str">
        <f t="shared" si="22"/>
        <v/>
      </c>
      <c r="I183" s="244">
        <v>401</v>
      </c>
      <c r="J183" s="239"/>
      <c r="K183" s="247">
        <v>175</v>
      </c>
      <c r="L183" s="239"/>
      <c r="M183" s="244">
        <v>444</v>
      </c>
      <c r="N183" s="239"/>
      <c r="O183" s="244">
        <v>356</v>
      </c>
      <c r="P183" s="239">
        <f t="shared" si="23"/>
        <v>0.25872093023255816</v>
      </c>
      <c r="Q183" s="189" t="s">
        <v>764</v>
      </c>
      <c r="R183" s="215">
        <v>0</v>
      </c>
      <c r="S183" s="215">
        <v>1</v>
      </c>
      <c r="T183" s="215">
        <v>0</v>
      </c>
      <c r="U183" s="210"/>
    </row>
    <row r="184" spans="1:21" s="115" customFormat="1" x14ac:dyDescent="0.2">
      <c r="A184" s="58" t="s">
        <v>928</v>
      </c>
      <c r="B184" s="58" t="s">
        <v>929</v>
      </c>
      <c r="C184" s="58" t="s">
        <v>930</v>
      </c>
      <c r="D184" s="58" t="s">
        <v>1169</v>
      </c>
      <c r="E184" s="243">
        <v>711</v>
      </c>
      <c r="F184" s="244">
        <f t="shared" si="21"/>
        <v>542</v>
      </c>
      <c r="G184" s="239">
        <f t="shared" si="24"/>
        <v>0.76230661040787617</v>
      </c>
      <c r="H184" s="245" t="str">
        <f t="shared" si="22"/>
        <v>73.0% - 79.2%</v>
      </c>
      <c r="I184" s="244">
        <v>424</v>
      </c>
      <c r="J184" s="239">
        <f t="shared" si="25"/>
        <v>0.59634317862165964</v>
      </c>
      <c r="K184" s="247">
        <v>118</v>
      </c>
      <c r="L184" s="239">
        <f t="shared" si="26"/>
        <v>0.16596343178621659</v>
      </c>
      <c r="M184" s="244">
        <v>142</v>
      </c>
      <c r="N184" s="239">
        <f t="shared" si="27"/>
        <v>0.19971870604781997</v>
      </c>
      <c r="O184" s="244">
        <v>27</v>
      </c>
      <c r="P184" s="239">
        <f t="shared" si="23"/>
        <v>3.7974683544303799E-2</v>
      </c>
      <c r="Q184" s="189" t="s">
        <v>767</v>
      </c>
      <c r="R184" s="215">
        <v>0</v>
      </c>
      <c r="S184" s="215">
        <v>0</v>
      </c>
      <c r="T184" s="215">
        <v>0</v>
      </c>
      <c r="U184" s="210"/>
    </row>
    <row r="185" spans="1:21" s="115" customFormat="1" x14ac:dyDescent="0.2">
      <c r="A185" s="58" t="s">
        <v>933</v>
      </c>
      <c r="B185" s="58" t="s">
        <v>934</v>
      </c>
      <c r="C185" s="58" t="s">
        <v>930</v>
      </c>
      <c r="D185" s="58" t="s">
        <v>1169</v>
      </c>
      <c r="E185" s="243">
        <v>1127</v>
      </c>
      <c r="F185" s="244">
        <f t="shared" si="21"/>
        <v>269</v>
      </c>
      <c r="G185" s="239"/>
      <c r="H185" s="245" t="str">
        <f t="shared" si="22"/>
        <v/>
      </c>
      <c r="I185" s="244">
        <v>201</v>
      </c>
      <c r="J185" s="239"/>
      <c r="K185" s="247">
        <v>68</v>
      </c>
      <c r="L185" s="239"/>
      <c r="M185" s="244">
        <v>233</v>
      </c>
      <c r="N185" s="239"/>
      <c r="O185" s="244">
        <v>625</v>
      </c>
      <c r="P185" s="239">
        <f t="shared" si="23"/>
        <v>0.55456965394853597</v>
      </c>
      <c r="Q185" s="189" t="s">
        <v>516</v>
      </c>
      <c r="R185" s="215">
        <v>0</v>
      </c>
      <c r="S185" s="215">
        <v>1</v>
      </c>
      <c r="T185" s="215">
        <v>0</v>
      </c>
      <c r="U185" s="210"/>
    </row>
    <row r="186" spans="1:21" s="115" customFormat="1" x14ac:dyDescent="0.2">
      <c r="A186" s="58" t="s">
        <v>936</v>
      </c>
      <c r="B186" s="58" t="s">
        <v>937</v>
      </c>
      <c r="C186" s="58" t="s">
        <v>930</v>
      </c>
      <c r="D186" s="58" t="s">
        <v>1169</v>
      </c>
      <c r="E186" s="243">
        <v>418</v>
      </c>
      <c r="F186" s="244">
        <f t="shared" si="21"/>
        <v>113</v>
      </c>
      <c r="G186" s="239"/>
      <c r="H186" s="245" t="str">
        <f t="shared" si="22"/>
        <v/>
      </c>
      <c r="I186" s="244">
        <v>78</v>
      </c>
      <c r="J186" s="239"/>
      <c r="K186" s="247">
        <v>35</v>
      </c>
      <c r="L186" s="239"/>
      <c r="M186" s="244">
        <v>94</v>
      </c>
      <c r="N186" s="239"/>
      <c r="O186" s="244">
        <v>211</v>
      </c>
      <c r="P186" s="239">
        <f t="shared" si="23"/>
        <v>0.50478468899521534</v>
      </c>
      <c r="Q186" s="189" t="s">
        <v>876</v>
      </c>
      <c r="R186" s="215">
        <v>0</v>
      </c>
      <c r="S186" s="215">
        <v>1</v>
      </c>
      <c r="T186" s="215">
        <v>0</v>
      </c>
      <c r="U186" s="210"/>
    </row>
    <row r="187" spans="1:21" s="115" customFormat="1" x14ac:dyDescent="0.2">
      <c r="A187" s="58" t="s">
        <v>939</v>
      </c>
      <c r="B187" s="58" t="s">
        <v>940</v>
      </c>
      <c r="C187" s="58" t="s">
        <v>930</v>
      </c>
      <c r="D187" s="58" t="s">
        <v>1169</v>
      </c>
      <c r="E187" s="243">
        <v>536</v>
      </c>
      <c r="F187" s="244">
        <f t="shared" si="21"/>
        <v>313</v>
      </c>
      <c r="G187" s="239">
        <f t="shared" si="24"/>
        <v>0.58395522388059706</v>
      </c>
      <c r="H187" s="245" t="str">
        <f t="shared" si="22"/>
        <v>54.2% - 62.5%</v>
      </c>
      <c r="I187" s="244">
        <v>235</v>
      </c>
      <c r="J187" s="239">
        <f t="shared" si="25"/>
        <v>0.43843283582089554</v>
      </c>
      <c r="K187" s="247">
        <v>78</v>
      </c>
      <c r="L187" s="239">
        <f t="shared" si="26"/>
        <v>0.1455223880597015</v>
      </c>
      <c r="M187" s="244">
        <v>205</v>
      </c>
      <c r="N187" s="239">
        <f t="shared" si="27"/>
        <v>0.3824626865671642</v>
      </c>
      <c r="O187" s="244">
        <v>18</v>
      </c>
      <c r="P187" s="239">
        <f t="shared" si="23"/>
        <v>3.3582089552238806E-2</v>
      </c>
      <c r="Q187" s="189" t="s">
        <v>994</v>
      </c>
      <c r="R187" s="215">
        <v>0</v>
      </c>
      <c r="S187" s="215">
        <v>0</v>
      </c>
      <c r="T187" s="215">
        <v>0</v>
      </c>
      <c r="U187" s="210"/>
    </row>
    <row r="188" spans="1:21" s="115" customFormat="1" x14ac:dyDescent="0.2">
      <c r="A188" s="58" t="s">
        <v>942</v>
      </c>
      <c r="B188" s="58" t="s">
        <v>943</v>
      </c>
      <c r="C188" s="58" t="s">
        <v>930</v>
      </c>
      <c r="D188" s="58" t="s">
        <v>1169</v>
      </c>
      <c r="E188" s="243">
        <v>511</v>
      </c>
      <c r="F188" s="244">
        <f t="shared" si="21"/>
        <v>277</v>
      </c>
      <c r="G188" s="239"/>
      <c r="H188" s="245" t="str">
        <f t="shared" si="22"/>
        <v/>
      </c>
      <c r="I188" s="244">
        <v>223</v>
      </c>
      <c r="J188" s="239"/>
      <c r="K188" s="247">
        <v>54</v>
      </c>
      <c r="L188" s="239"/>
      <c r="M188" s="244">
        <v>196</v>
      </c>
      <c r="N188" s="239"/>
      <c r="O188" s="244">
        <v>38</v>
      </c>
      <c r="P188" s="239">
        <f t="shared" si="23"/>
        <v>7.4363992172211346E-2</v>
      </c>
      <c r="Q188" s="189" t="s">
        <v>461</v>
      </c>
      <c r="R188" s="215">
        <v>0</v>
      </c>
      <c r="S188" s="215">
        <v>1</v>
      </c>
      <c r="T188" s="215">
        <v>0</v>
      </c>
      <c r="U188" s="210"/>
    </row>
    <row r="189" spans="1:21" s="115" customFormat="1" x14ac:dyDescent="0.2">
      <c r="A189" s="58" t="s">
        <v>945</v>
      </c>
      <c r="B189" s="58" t="s">
        <v>946</v>
      </c>
      <c r="C189" s="58" t="s">
        <v>930</v>
      </c>
      <c r="D189" s="58" t="s">
        <v>1169</v>
      </c>
      <c r="E189" s="243">
        <v>538</v>
      </c>
      <c r="F189" s="244">
        <f t="shared" si="21"/>
        <v>335</v>
      </c>
      <c r="G189" s="239">
        <f t="shared" si="24"/>
        <v>0.62267657992565062</v>
      </c>
      <c r="H189" s="245" t="str">
        <f t="shared" si="22"/>
        <v>58.1% - 66.3%</v>
      </c>
      <c r="I189" s="244">
        <v>243</v>
      </c>
      <c r="J189" s="239">
        <f t="shared" si="25"/>
        <v>0.45167286245353161</v>
      </c>
      <c r="K189" s="247">
        <v>92</v>
      </c>
      <c r="L189" s="239">
        <f t="shared" si="26"/>
        <v>0.17100371747211895</v>
      </c>
      <c r="M189" s="244">
        <v>183</v>
      </c>
      <c r="N189" s="239">
        <f t="shared" si="27"/>
        <v>0.34014869888475835</v>
      </c>
      <c r="O189" s="244">
        <v>20</v>
      </c>
      <c r="P189" s="239">
        <f t="shared" si="23"/>
        <v>3.717472118959108E-2</v>
      </c>
      <c r="Q189" s="189" t="s">
        <v>997</v>
      </c>
      <c r="R189" s="215">
        <v>0</v>
      </c>
      <c r="S189" s="215">
        <v>0</v>
      </c>
      <c r="T189" s="215">
        <v>0</v>
      </c>
      <c r="U189" s="210"/>
    </row>
    <row r="190" spans="1:21" s="115" customFormat="1" x14ac:dyDescent="0.2">
      <c r="A190" s="58" t="s">
        <v>948</v>
      </c>
      <c r="B190" s="58" t="s">
        <v>949</v>
      </c>
      <c r="C190" s="58" t="s">
        <v>930</v>
      </c>
      <c r="D190" s="58" t="s">
        <v>1169</v>
      </c>
      <c r="E190" s="243">
        <v>457</v>
      </c>
      <c r="F190" s="244">
        <f t="shared" si="21"/>
        <v>233</v>
      </c>
      <c r="G190" s="239"/>
      <c r="H190" s="245" t="str">
        <f t="shared" si="22"/>
        <v/>
      </c>
      <c r="I190" s="244">
        <v>186</v>
      </c>
      <c r="J190" s="239"/>
      <c r="K190" s="247">
        <v>47</v>
      </c>
      <c r="L190" s="239"/>
      <c r="M190" s="244">
        <v>171</v>
      </c>
      <c r="N190" s="239"/>
      <c r="O190" s="244">
        <v>53</v>
      </c>
      <c r="P190" s="239">
        <f t="shared" si="23"/>
        <v>0.11597374179431072</v>
      </c>
      <c r="Q190" s="189" t="s">
        <v>709</v>
      </c>
      <c r="R190" s="215">
        <v>0</v>
      </c>
      <c r="S190" s="215">
        <v>1</v>
      </c>
      <c r="T190" s="215">
        <v>0</v>
      </c>
      <c r="U190" s="210"/>
    </row>
    <row r="191" spans="1:21" s="115" customFormat="1" x14ac:dyDescent="0.2">
      <c r="A191" s="58" t="s">
        <v>951</v>
      </c>
      <c r="B191" s="58" t="s">
        <v>952</v>
      </c>
      <c r="C191" s="58" t="s">
        <v>930</v>
      </c>
      <c r="D191" s="58" t="s">
        <v>1169</v>
      </c>
      <c r="E191" s="243">
        <v>406</v>
      </c>
      <c r="F191" s="244">
        <f t="shared" si="21"/>
        <v>244</v>
      </c>
      <c r="G191" s="239">
        <f t="shared" si="24"/>
        <v>0.60098522167487678</v>
      </c>
      <c r="H191" s="245" t="str">
        <f t="shared" si="22"/>
        <v>55.3% - 64.7%</v>
      </c>
      <c r="I191" s="244">
        <v>185</v>
      </c>
      <c r="J191" s="239">
        <f t="shared" si="25"/>
        <v>0.45566502463054187</v>
      </c>
      <c r="K191" s="247">
        <v>59</v>
      </c>
      <c r="L191" s="239">
        <f t="shared" si="26"/>
        <v>0.14532019704433496</v>
      </c>
      <c r="M191" s="244">
        <v>142</v>
      </c>
      <c r="N191" s="239">
        <f t="shared" si="27"/>
        <v>0.34975369458128081</v>
      </c>
      <c r="O191" s="244">
        <v>20</v>
      </c>
      <c r="P191" s="239">
        <f t="shared" si="23"/>
        <v>4.9261083743842367E-2</v>
      </c>
      <c r="Q191" s="189" t="s">
        <v>686</v>
      </c>
      <c r="R191" s="215">
        <v>0</v>
      </c>
      <c r="S191" s="215">
        <v>0</v>
      </c>
      <c r="T191" s="215">
        <v>0</v>
      </c>
      <c r="U191" s="210"/>
    </row>
    <row r="192" spans="1:21" s="115" customFormat="1" x14ac:dyDescent="0.2">
      <c r="A192" s="58" t="s">
        <v>954</v>
      </c>
      <c r="B192" s="58" t="s">
        <v>955</v>
      </c>
      <c r="C192" s="58" t="s">
        <v>930</v>
      </c>
      <c r="D192" s="58" t="s">
        <v>1169</v>
      </c>
      <c r="E192" s="243">
        <v>561</v>
      </c>
      <c r="F192" s="244">
        <f t="shared" si="21"/>
        <v>181</v>
      </c>
      <c r="G192" s="239"/>
      <c r="H192" s="245" t="str">
        <f t="shared" si="22"/>
        <v/>
      </c>
      <c r="I192" s="244">
        <v>140</v>
      </c>
      <c r="J192" s="239"/>
      <c r="K192" s="247">
        <v>41</v>
      </c>
      <c r="L192" s="239"/>
      <c r="M192" s="244">
        <v>91</v>
      </c>
      <c r="N192" s="239"/>
      <c r="O192" s="244">
        <v>289</v>
      </c>
      <c r="P192" s="239">
        <f t="shared" si="23"/>
        <v>0.51515151515151514</v>
      </c>
      <c r="Q192" s="189" t="s">
        <v>1455</v>
      </c>
      <c r="R192" s="215">
        <v>0</v>
      </c>
      <c r="S192" s="215">
        <v>1</v>
      </c>
      <c r="T192" s="215">
        <v>0</v>
      </c>
      <c r="U192" s="210"/>
    </row>
    <row r="193" spans="1:21" s="115" customFormat="1" x14ac:dyDescent="0.2">
      <c r="A193" s="58" t="s">
        <v>957</v>
      </c>
      <c r="B193" s="58" t="s">
        <v>958</v>
      </c>
      <c r="C193" s="58" t="s">
        <v>930</v>
      </c>
      <c r="D193" s="58" t="s">
        <v>1169</v>
      </c>
      <c r="E193" s="243">
        <v>1165</v>
      </c>
      <c r="F193" s="244">
        <f t="shared" si="21"/>
        <v>662</v>
      </c>
      <c r="G193" s="239"/>
      <c r="H193" s="245" t="str">
        <f t="shared" si="22"/>
        <v/>
      </c>
      <c r="I193" s="244">
        <v>469</v>
      </c>
      <c r="J193" s="239"/>
      <c r="K193" s="247">
        <v>193</v>
      </c>
      <c r="L193" s="239"/>
      <c r="M193" s="244">
        <v>401</v>
      </c>
      <c r="N193" s="239"/>
      <c r="O193" s="244">
        <v>102</v>
      </c>
      <c r="P193" s="239">
        <f t="shared" si="23"/>
        <v>8.7553648068669526E-2</v>
      </c>
      <c r="Q193" s="189" t="s">
        <v>1456</v>
      </c>
      <c r="R193" s="215">
        <v>0</v>
      </c>
      <c r="S193" s="215">
        <v>1</v>
      </c>
      <c r="T193" s="215">
        <v>0</v>
      </c>
      <c r="U193" s="210"/>
    </row>
    <row r="194" spans="1:21" s="115" customFormat="1" x14ac:dyDescent="0.2">
      <c r="A194" s="58" t="s">
        <v>960</v>
      </c>
      <c r="B194" s="58" t="s">
        <v>961</v>
      </c>
      <c r="C194" s="58" t="s">
        <v>930</v>
      </c>
      <c r="D194" s="58" t="s">
        <v>1169</v>
      </c>
      <c r="E194" s="243">
        <v>810</v>
      </c>
      <c r="F194" s="244">
        <f t="shared" si="21"/>
        <v>423</v>
      </c>
      <c r="G194" s="239">
        <f t="shared" si="24"/>
        <v>0.52222222222222225</v>
      </c>
      <c r="H194" s="245" t="str">
        <f t="shared" si="22"/>
        <v>48.8% - 55.6%</v>
      </c>
      <c r="I194" s="244">
        <v>315</v>
      </c>
      <c r="J194" s="239">
        <f t="shared" si="25"/>
        <v>0.3888888888888889</v>
      </c>
      <c r="K194" s="247">
        <v>108</v>
      </c>
      <c r="L194" s="239">
        <f t="shared" si="26"/>
        <v>0.13333333333333333</v>
      </c>
      <c r="M194" s="244">
        <v>355</v>
      </c>
      <c r="N194" s="239">
        <f t="shared" si="27"/>
        <v>0.43827160493827161</v>
      </c>
      <c r="O194" s="244">
        <v>32</v>
      </c>
      <c r="P194" s="239">
        <f t="shared" si="23"/>
        <v>3.9506172839506172E-2</v>
      </c>
      <c r="Q194" s="189" t="s">
        <v>1457</v>
      </c>
      <c r="R194" s="215">
        <v>0</v>
      </c>
      <c r="S194" s="215">
        <v>0</v>
      </c>
      <c r="T194" s="215">
        <v>0</v>
      </c>
      <c r="U194" s="210"/>
    </row>
    <row r="195" spans="1:21" s="115" customFormat="1" x14ac:dyDescent="0.2">
      <c r="A195" s="58" t="s">
        <v>963</v>
      </c>
      <c r="B195" s="58" t="s">
        <v>964</v>
      </c>
      <c r="C195" s="58" t="s">
        <v>930</v>
      </c>
      <c r="D195" s="58" t="s">
        <v>1169</v>
      </c>
      <c r="E195" s="243">
        <v>245</v>
      </c>
      <c r="F195" s="244">
        <f t="shared" si="21"/>
        <v>117</v>
      </c>
      <c r="G195" s="239"/>
      <c r="H195" s="245" t="str">
        <f t="shared" si="22"/>
        <v/>
      </c>
      <c r="I195" s="244">
        <v>84</v>
      </c>
      <c r="J195" s="239"/>
      <c r="K195" s="247">
        <v>33</v>
      </c>
      <c r="L195" s="239"/>
      <c r="M195" s="244">
        <v>93</v>
      </c>
      <c r="N195" s="239"/>
      <c r="O195" s="244">
        <v>35</v>
      </c>
      <c r="P195" s="239">
        <f t="shared" si="23"/>
        <v>0.14285714285714285</v>
      </c>
      <c r="Q195" s="189" t="s">
        <v>1458</v>
      </c>
      <c r="R195" s="215">
        <v>0</v>
      </c>
      <c r="S195" s="215">
        <v>1</v>
      </c>
      <c r="T195" s="215">
        <v>0</v>
      </c>
      <c r="U195" s="210"/>
    </row>
    <row r="196" spans="1:21" s="115" customFormat="1" x14ac:dyDescent="0.2">
      <c r="A196" s="58" t="s">
        <v>966</v>
      </c>
      <c r="B196" s="58" t="s">
        <v>967</v>
      </c>
      <c r="C196" s="58" t="s">
        <v>968</v>
      </c>
      <c r="D196" s="58" t="s">
        <v>969</v>
      </c>
      <c r="E196" s="243">
        <v>663</v>
      </c>
      <c r="F196" s="244">
        <f t="shared" si="21"/>
        <v>242</v>
      </c>
      <c r="G196" s="239"/>
      <c r="H196" s="245" t="str">
        <f t="shared" si="22"/>
        <v/>
      </c>
      <c r="I196" s="244">
        <v>163</v>
      </c>
      <c r="J196" s="239"/>
      <c r="K196" s="247">
        <v>79</v>
      </c>
      <c r="L196" s="239"/>
      <c r="M196" s="244">
        <v>203</v>
      </c>
      <c r="N196" s="239"/>
      <c r="O196" s="244">
        <v>218</v>
      </c>
      <c r="P196" s="239">
        <f t="shared" si="23"/>
        <v>0.32880844645550528</v>
      </c>
      <c r="Q196" s="189" t="s">
        <v>1459</v>
      </c>
      <c r="R196" s="215">
        <v>0</v>
      </c>
      <c r="S196" s="215">
        <v>1</v>
      </c>
      <c r="T196" s="215">
        <v>0</v>
      </c>
      <c r="U196" s="210"/>
    </row>
    <row r="197" spans="1:21" s="115" customFormat="1" x14ac:dyDescent="0.2">
      <c r="A197" s="58" t="s">
        <v>971</v>
      </c>
      <c r="B197" s="58" t="s">
        <v>972</v>
      </c>
      <c r="C197" s="58" t="s">
        <v>968</v>
      </c>
      <c r="D197" s="58" t="s">
        <v>969</v>
      </c>
      <c r="E197" s="243">
        <v>432</v>
      </c>
      <c r="F197" s="244">
        <f t="shared" si="21"/>
        <v>212</v>
      </c>
      <c r="G197" s="239"/>
      <c r="H197" s="245" t="str">
        <f t="shared" si="22"/>
        <v/>
      </c>
      <c r="I197" s="244">
        <v>156</v>
      </c>
      <c r="J197" s="239"/>
      <c r="K197" s="247">
        <v>56</v>
      </c>
      <c r="L197" s="239"/>
      <c r="M197" s="244">
        <v>156</v>
      </c>
      <c r="N197" s="239"/>
      <c r="O197" s="244">
        <v>64</v>
      </c>
      <c r="P197" s="239">
        <f t="shared" si="23"/>
        <v>0.14814814814814814</v>
      </c>
      <c r="Q197" s="189" t="s">
        <v>1460</v>
      </c>
      <c r="R197" s="215">
        <v>0</v>
      </c>
      <c r="S197" s="215">
        <v>1</v>
      </c>
      <c r="T197" s="215">
        <v>0</v>
      </c>
      <c r="U197" s="210"/>
    </row>
    <row r="198" spans="1:21" s="115" customFormat="1" x14ac:dyDescent="0.2">
      <c r="A198" s="58" t="s">
        <v>974</v>
      </c>
      <c r="B198" s="58" t="s">
        <v>975</v>
      </c>
      <c r="C198" s="58" t="s">
        <v>968</v>
      </c>
      <c r="D198" s="58" t="s">
        <v>969</v>
      </c>
      <c r="E198" s="243">
        <v>1028</v>
      </c>
      <c r="F198" s="244">
        <f t="shared" si="21"/>
        <v>501</v>
      </c>
      <c r="G198" s="239"/>
      <c r="H198" s="245" t="str">
        <f t="shared" si="22"/>
        <v/>
      </c>
      <c r="I198" s="244">
        <v>339</v>
      </c>
      <c r="J198" s="239"/>
      <c r="K198" s="247">
        <v>162</v>
      </c>
      <c r="L198" s="239"/>
      <c r="M198" s="244">
        <v>331</v>
      </c>
      <c r="N198" s="239"/>
      <c r="O198" s="244">
        <v>196</v>
      </c>
      <c r="P198" s="239">
        <f t="shared" si="23"/>
        <v>0.19066147859922178</v>
      </c>
      <c r="Q198" s="189" t="s">
        <v>1461</v>
      </c>
      <c r="R198" s="215">
        <v>0</v>
      </c>
      <c r="S198" s="215">
        <v>1</v>
      </c>
      <c r="T198" s="215">
        <v>0</v>
      </c>
      <c r="U198" s="210"/>
    </row>
    <row r="199" spans="1:21" s="115" customFormat="1" x14ac:dyDescent="0.2">
      <c r="A199" s="58" t="s">
        <v>977</v>
      </c>
      <c r="B199" s="58" t="s">
        <v>978</v>
      </c>
      <c r="C199" s="58" t="s">
        <v>968</v>
      </c>
      <c r="D199" s="58" t="s">
        <v>969</v>
      </c>
      <c r="E199" s="243">
        <v>337</v>
      </c>
      <c r="F199" s="244">
        <f t="shared" si="21"/>
        <v>164</v>
      </c>
      <c r="G199" s="239">
        <f t="shared" si="24"/>
        <v>0.48664688427299707</v>
      </c>
      <c r="H199" s="245" t="str">
        <f t="shared" si="22"/>
        <v>43.4% - 54.0%</v>
      </c>
      <c r="I199" s="244">
        <v>121</v>
      </c>
      <c r="J199" s="239">
        <f t="shared" si="25"/>
        <v>0.35905044510385759</v>
      </c>
      <c r="K199" s="247">
        <v>43</v>
      </c>
      <c r="L199" s="239">
        <f t="shared" si="26"/>
        <v>0.12759643916913946</v>
      </c>
      <c r="M199" s="244">
        <v>159</v>
      </c>
      <c r="N199" s="239">
        <f t="shared" si="27"/>
        <v>0.47181008902077154</v>
      </c>
      <c r="O199" s="244">
        <v>14</v>
      </c>
      <c r="P199" s="239">
        <f t="shared" si="23"/>
        <v>4.1543026706231452E-2</v>
      </c>
      <c r="Q199" s="189" t="s">
        <v>1462</v>
      </c>
      <c r="R199" s="215">
        <v>0</v>
      </c>
      <c r="S199" s="215">
        <v>0</v>
      </c>
      <c r="T199" s="215">
        <v>0</v>
      </c>
      <c r="U199" s="210"/>
    </row>
    <row r="200" spans="1:21" s="115" customFormat="1" x14ac:dyDescent="0.2">
      <c r="A200" s="58" t="s">
        <v>980</v>
      </c>
      <c r="B200" s="58" t="s">
        <v>981</v>
      </c>
      <c r="C200" s="58" t="s">
        <v>968</v>
      </c>
      <c r="D200" s="58" t="s">
        <v>969</v>
      </c>
      <c r="E200" s="243">
        <v>335</v>
      </c>
      <c r="F200" s="244">
        <f t="shared" si="21"/>
        <v>184</v>
      </c>
      <c r="G200" s="239"/>
      <c r="H200" s="245" t="str">
        <f t="shared" si="22"/>
        <v/>
      </c>
      <c r="I200" s="244">
        <v>124</v>
      </c>
      <c r="J200" s="239"/>
      <c r="K200" s="247">
        <v>60</v>
      </c>
      <c r="L200" s="239"/>
      <c r="M200" s="244">
        <v>115</v>
      </c>
      <c r="N200" s="239"/>
      <c r="O200" s="244">
        <v>36</v>
      </c>
      <c r="P200" s="239">
        <f t="shared" si="23"/>
        <v>0.10746268656716418</v>
      </c>
      <c r="Q200" s="189" t="s">
        <v>1463</v>
      </c>
      <c r="R200" s="215">
        <v>0</v>
      </c>
      <c r="S200" s="215">
        <v>1</v>
      </c>
      <c r="T200" s="215">
        <v>0</v>
      </c>
      <c r="U200" s="210"/>
    </row>
    <row r="201" spans="1:21" s="115" customFormat="1" x14ac:dyDescent="0.2">
      <c r="A201" s="58" t="s">
        <v>983</v>
      </c>
      <c r="B201" s="58" t="s">
        <v>984</v>
      </c>
      <c r="C201" s="58" t="s">
        <v>968</v>
      </c>
      <c r="D201" s="58" t="s">
        <v>969</v>
      </c>
      <c r="E201" s="243">
        <v>1931</v>
      </c>
      <c r="F201" s="244">
        <f t="shared" si="21"/>
        <v>1148</v>
      </c>
      <c r="G201" s="239">
        <f t="shared" si="24"/>
        <v>0.59451061626100465</v>
      </c>
      <c r="H201" s="245" t="str">
        <f t="shared" si="22"/>
        <v>57.2% - 61.6%</v>
      </c>
      <c r="I201" s="244">
        <v>881</v>
      </c>
      <c r="J201" s="239">
        <f t="shared" si="25"/>
        <v>0.45624029000517868</v>
      </c>
      <c r="K201" s="247">
        <v>267</v>
      </c>
      <c r="L201" s="239">
        <f t="shared" si="26"/>
        <v>0.138270326255826</v>
      </c>
      <c r="M201" s="244">
        <v>777</v>
      </c>
      <c r="N201" s="239">
        <f t="shared" si="27"/>
        <v>0.40238218539616777</v>
      </c>
      <c r="O201" s="244">
        <v>6</v>
      </c>
      <c r="P201" s="239">
        <f t="shared" si="23"/>
        <v>3.1071983428275505E-3</v>
      </c>
      <c r="Q201" s="189" t="s">
        <v>1464</v>
      </c>
      <c r="R201" s="215">
        <v>0</v>
      </c>
      <c r="S201" s="215">
        <v>0</v>
      </c>
      <c r="T201" s="215">
        <v>0</v>
      </c>
      <c r="U201" s="210"/>
    </row>
    <row r="202" spans="1:21" s="115" customFormat="1" x14ac:dyDescent="0.2">
      <c r="A202" s="58" t="s">
        <v>986</v>
      </c>
      <c r="B202" s="58" t="s">
        <v>987</v>
      </c>
      <c r="C202" s="58" t="s">
        <v>968</v>
      </c>
      <c r="D202" s="58" t="s">
        <v>969</v>
      </c>
      <c r="E202" s="243">
        <v>645</v>
      </c>
      <c r="F202" s="244">
        <f t="shared" si="21"/>
        <v>343</v>
      </c>
      <c r="G202" s="239"/>
      <c r="H202" s="245" t="str">
        <f t="shared" si="22"/>
        <v/>
      </c>
      <c r="I202" s="244">
        <v>191</v>
      </c>
      <c r="J202" s="239"/>
      <c r="K202" s="247">
        <v>152</v>
      </c>
      <c r="L202" s="239"/>
      <c r="M202" s="244">
        <v>208</v>
      </c>
      <c r="N202" s="239"/>
      <c r="O202" s="244">
        <v>94</v>
      </c>
      <c r="P202" s="239">
        <f t="shared" si="23"/>
        <v>0.14573643410852713</v>
      </c>
      <c r="Q202" s="189" t="s">
        <v>1465</v>
      </c>
      <c r="R202" s="215">
        <v>0</v>
      </c>
      <c r="S202" s="215">
        <v>1</v>
      </c>
      <c r="T202" s="215">
        <v>0</v>
      </c>
      <c r="U202" s="210"/>
    </row>
    <row r="203" spans="1:21" s="115" customFormat="1" x14ac:dyDescent="0.2">
      <c r="A203" s="58" t="s">
        <v>989</v>
      </c>
      <c r="B203" s="58" t="s">
        <v>990</v>
      </c>
      <c r="C203" s="58" t="s">
        <v>968</v>
      </c>
      <c r="D203" s="58" t="s">
        <v>969</v>
      </c>
      <c r="E203" s="243">
        <v>492</v>
      </c>
      <c r="F203" s="244">
        <f t="shared" si="21"/>
        <v>271</v>
      </c>
      <c r="G203" s="239"/>
      <c r="H203" s="245" t="str">
        <f t="shared" si="22"/>
        <v/>
      </c>
      <c r="I203" s="244">
        <v>170</v>
      </c>
      <c r="J203" s="239"/>
      <c r="K203" s="247">
        <v>101</v>
      </c>
      <c r="L203" s="239"/>
      <c r="M203" s="244">
        <v>154</v>
      </c>
      <c r="N203" s="239"/>
      <c r="O203" s="244">
        <v>67</v>
      </c>
      <c r="P203" s="239">
        <f t="shared" si="23"/>
        <v>0.13617886178861788</v>
      </c>
      <c r="Q203" s="189" t="s">
        <v>1466</v>
      </c>
      <c r="R203" s="215">
        <v>0</v>
      </c>
      <c r="S203" s="215">
        <v>1</v>
      </c>
      <c r="T203" s="215">
        <v>0</v>
      </c>
      <c r="U203" s="210"/>
    </row>
    <row r="204" spans="1:21" s="115" customFormat="1" x14ac:dyDescent="0.2">
      <c r="A204" s="58" t="s">
        <v>992</v>
      </c>
      <c r="B204" s="58" t="s">
        <v>993</v>
      </c>
      <c r="C204" s="58" t="s">
        <v>968</v>
      </c>
      <c r="D204" s="58" t="s">
        <v>969</v>
      </c>
      <c r="E204" s="243">
        <v>446</v>
      </c>
      <c r="F204" s="244">
        <f t="shared" si="21"/>
        <v>204</v>
      </c>
      <c r="G204" s="239"/>
      <c r="H204" s="245" t="str">
        <f t="shared" si="22"/>
        <v/>
      </c>
      <c r="I204" s="244">
        <v>147</v>
      </c>
      <c r="J204" s="239"/>
      <c r="K204" s="247">
        <v>57</v>
      </c>
      <c r="L204" s="239"/>
      <c r="M204" s="244">
        <v>109</v>
      </c>
      <c r="N204" s="239"/>
      <c r="O204" s="244">
        <v>133</v>
      </c>
      <c r="P204" s="239">
        <f t="shared" si="23"/>
        <v>0.2982062780269058</v>
      </c>
      <c r="Q204" s="189" t="s">
        <v>1467</v>
      </c>
      <c r="R204" s="215">
        <v>0</v>
      </c>
      <c r="S204" s="215">
        <v>1</v>
      </c>
      <c r="T204" s="215">
        <v>0</v>
      </c>
      <c r="U204" s="210"/>
    </row>
    <row r="205" spans="1:21" s="115" customFormat="1" x14ac:dyDescent="0.2">
      <c r="A205" s="58" t="s">
        <v>995</v>
      </c>
      <c r="B205" s="58" t="s">
        <v>996</v>
      </c>
      <c r="C205" s="58" t="s">
        <v>968</v>
      </c>
      <c r="D205" s="58" t="s">
        <v>969</v>
      </c>
      <c r="E205" s="243">
        <v>475</v>
      </c>
      <c r="F205" s="244">
        <f t="shared" si="21"/>
        <v>273</v>
      </c>
      <c r="G205" s="239"/>
      <c r="H205" s="245" t="str">
        <f t="shared" si="22"/>
        <v/>
      </c>
      <c r="I205" s="244">
        <v>201</v>
      </c>
      <c r="J205" s="239"/>
      <c r="K205" s="247">
        <v>72</v>
      </c>
      <c r="L205" s="239"/>
      <c r="M205" s="244">
        <v>143</v>
      </c>
      <c r="N205" s="239"/>
      <c r="O205" s="244">
        <v>59</v>
      </c>
      <c r="P205" s="239">
        <f t="shared" si="23"/>
        <v>0.12421052631578948</v>
      </c>
      <c r="Q205" s="189" t="s">
        <v>1468</v>
      </c>
      <c r="R205" s="215">
        <v>0</v>
      </c>
      <c r="S205" s="215">
        <v>1</v>
      </c>
      <c r="T205" s="215">
        <v>0</v>
      </c>
      <c r="U205" s="210"/>
    </row>
    <row r="206" spans="1:21" s="115" customFormat="1" x14ac:dyDescent="0.2">
      <c r="A206" s="58" t="s">
        <v>998</v>
      </c>
      <c r="B206" s="58" t="s">
        <v>999</v>
      </c>
      <c r="C206" s="58" t="s">
        <v>1000</v>
      </c>
      <c r="D206" s="58" t="s">
        <v>1001</v>
      </c>
      <c r="E206" s="243">
        <v>1881</v>
      </c>
      <c r="F206" s="244">
        <f t="shared" si="21"/>
        <v>974</v>
      </c>
      <c r="G206" s="239">
        <f t="shared" si="24"/>
        <v>0.5178096757044125</v>
      </c>
      <c r="H206" s="245" t="str">
        <f t="shared" si="22"/>
        <v>49.5% - 54.0%</v>
      </c>
      <c r="I206" s="244">
        <v>730</v>
      </c>
      <c r="J206" s="239">
        <f t="shared" si="25"/>
        <v>0.38809144072301965</v>
      </c>
      <c r="K206" s="247">
        <v>244</v>
      </c>
      <c r="L206" s="239">
        <f t="shared" si="26"/>
        <v>0.12971823498139287</v>
      </c>
      <c r="M206" s="244">
        <v>838</v>
      </c>
      <c r="N206" s="239">
        <f t="shared" si="27"/>
        <v>0.44550770866560341</v>
      </c>
      <c r="O206" s="244">
        <v>69</v>
      </c>
      <c r="P206" s="239">
        <f t="shared" si="23"/>
        <v>3.6682615629984053E-2</v>
      </c>
      <c r="Q206" s="189" t="s">
        <v>1469</v>
      </c>
      <c r="R206" s="215">
        <v>0</v>
      </c>
      <c r="S206" s="215">
        <v>0</v>
      </c>
      <c r="T206" s="215">
        <v>0</v>
      </c>
      <c r="U206" s="210"/>
    </row>
    <row r="207" spans="1:21" s="115" customFormat="1" x14ac:dyDescent="0.2">
      <c r="A207" s="58" t="s">
        <v>1003</v>
      </c>
      <c r="B207" s="58" t="s">
        <v>1004</v>
      </c>
      <c r="C207" s="58" t="s">
        <v>1000</v>
      </c>
      <c r="D207" s="58" t="s">
        <v>1001</v>
      </c>
      <c r="E207" s="243">
        <v>514</v>
      </c>
      <c r="F207" s="244">
        <f t="shared" si="21"/>
        <v>223</v>
      </c>
      <c r="G207" s="239">
        <f t="shared" si="24"/>
        <v>0.43385214007782102</v>
      </c>
      <c r="H207" s="245" t="str">
        <f t="shared" si="22"/>
        <v>39.2% - 47.7%</v>
      </c>
      <c r="I207" s="244">
        <v>167</v>
      </c>
      <c r="J207" s="239">
        <f t="shared" si="25"/>
        <v>0.32490272373540857</v>
      </c>
      <c r="K207" s="247">
        <v>56</v>
      </c>
      <c r="L207" s="239">
        <f t="shared" si="26"/>
        <v>0.10894941634241245</v>
      </c>
      <c r="M207" s="244">
        <v>290</v>
      </c>
      <c r="N207" s="239">
        <f t="shared" si="27"/>
        <v>0.56420233463035019</v>
      </c>
      <c r="O207" s="244">
        <v>1</v>
      </c>
      <c r="P207" s="239">
        <f t="shared" si="23"/>
        <v>1.9455252918287938E-3</v>
      </c>
      <c r="Q207" s="189" t="s">
        <v>1470</v>
      </c>
      <c r="R207" s="215">
        <v>0</v>
      </c>
      <c r="S207" s="215">
        <v>0</v>
      </c>
      <c r="T207" s="215">
        <v>0</v>
      </c>
      <c r="U207" s="210"/>
    </row>
    <row r="208" spans="1:21" s="115" customFormat="1" x14ac:dyDescent="0.2">
      <c r="A208" s="58" t="s">
        <v>1006</v>
      </c>
      <c r="B208" s="58" t="s">
        <v>1007</v>
      </c>
      <c r="C208" s="58" t="s">
        <v>1000</v>
      </c>
      <c r="D208" s="58" t="s">
        <v>1001</v>
      </c>
      <c r="E208" s="243">
        <v>362</v>
      </c>
      <c r="F208" s="244">
        <f t="shared" si="21"/>
        <v>161</v>
      </c>
      <c r="G208" s="239">
        <f t="shared" si="24"/>
        <v>0.44475138121546964</v>
      </c>
      <c r="H208" s="245" t="str">
        <f t="shared" si="22"/>
        <v>39.4% - 49.6%</v>
      </c>
      <c r="I208" s="244">
        <v>118</v>
      </c>
      <c r="J208" s="239">
        <f t="shared" si="25"/>
        <v>0.32596685082872928</v>
      </c>
      <c r="K208" s="247">
        <v>43</v>
      </c>
      <c r="L208" s="239">
        <f t="shared" si="26"/>
        <v>0.11878453038674033</v>
      </c>
      <c r="M208" s="244">
        <v>201</v>
      </c>
      <c r="N208" s="239">
        <f t="shared" si="27"/>
        <v>0.55524861878453036</v>
      </c>
      <c r="O208" s="244">
        <v>0</v>
      </c>
      <c r="P208" s="239">
        <f t="shared" si="23"/>
        <v>0</v>
      </c>
      <c r="Q208" s="189" t="s">
        <v>1471</v>
      </c>
      <c r="R208" s="215">
        <v>0</v>
      </c>
      <c r="S208" s="215">
        <v>0</v>
      </c>
      <c r="T208" s="215">
        <v>0</v>
      </c>
      <c r="U208" s="210"/>
    </row>
    <row r="209" spans="1:21" s="115" customFormat="1" x14ac:dyDescent="0.2">
      <c r="A209" s="58" t="s">
        <v>1009</v>
      </c>
      <c r="B209" s="58" t="s">
        <v>1010</v>
      </c>
      <c r="C209" s="58" t="s">
        <v>1000</v>
      </c>
      <c r="D209" s="58" t="s">
        <v>1001</v>
      </c>
      <c r="E209" s="243">
        <v>682</v>
      </c>
      <c r="F209" s="244">
        <f t="shared" si="21"/>
        <v>378</v>
      </c>
      <c r="G209" s="239">
        <f t="shared" si="24"/>
        <v>0.55425219941348969</v>
      </c>
      <c r="H209" s="245" t="str">
        <f t="shared" si="22"/>
        <v>51.7% - 59.1%</v>
      </c>
      <c r="I209" s="244">
        <v>246</v>
      </c>
      <c r="J209" s="239">
        <f t="shared" si="25"/>
        <v>0.36070381231671556</v>
      </c>
      <c r="K209" s="247">
        <v>132</v>
      </c>
      <c r="L209" s="239">
        <f t="shared" si="26"/>
        <v>0.19354838709677419</v>
      </c>
      <c r="M209" s="244">
        <v>285</v>
      </c>
      <c r="N209" s="239">
        <f t="shared" si="27"/>
        <v>0.41788856304985339</v>
      </c>
      <c r="O209" s="244">
        <v>19</v>
      </c>
      <c r="P209" s="239">
        <f t="shared" si="23"/>
        <v>2.7859237536656891E-2</v>
      </c>
      <c r="Q209" s="189" t="s">
        <v>1472</v>
      </c>
      <c r="R209" s="215">
        <v>0</v>
      </c>
      <c r="S209" s="215">
        <v>0</v>
      </c>
      <c r="T209" s="215">
        <v>0</v>
      </c>
      <c r="U209" s="210"/>
    </row>
    <row r="210" spans="1:21" s="115" customFormat="1" x14ac:dyDescent="0.2">
      <c r="A210" s="58" t="s">
        <v>1012</v>
      </c>
      <c r="B210" s="58" t="s">
        <v>1013</v>
      </c>
      <c r="C210" s="58" t="s">
        <v>1000</v>
      </c>
      <c r="D210" s="58" t="s">
        <v>1001</v>
      </c>
      <c r="E210" s="243">
        <v>767</v>
      </c>
      <c r="F210" s="244">
        <f t="shared" si="21"/>
        <v>418</v>
      </c>
      <c r="G210" s="239">
        <f t="shared" si="24"/>
        <v>0.54498044328552808</v>
      </c>
      <c r="H210" s="245" t="str">
        <f t="shared" si="22"/>
        <v>51.0% - 58.0%</v>
      </c>
      <c r="I210" s="244">
        <v>294</v>
      </c>
      <c r="J210" s="239">
        <f t="shared" si="25"/>
        <v>0.3833116036505867</v>
      </c>
      <c r="K210" s="247">
        <v>124</v>
      </c>
      <c r="L210" s="239">
        <f t="shared" si="26"/>
        <v>0.16166883963494133</v>
      </c>
      <c r="M210" s="244">
        <v>342</v>
      </c>
      <c r="N210" s="239">
        <f t="shared" si="27"/>
        <v>0.44589308996088656</v>
      </c>
      <c r="O210" s="244">
        <v>7</v>
      </c>
      <c r="P210" s="239">
        <f t="shared" si="23"/>
        <v>9.126466753585397E-3</v>
      </c>
      <c r="Q210" s="189" t="s">
        <v>1473</v>
      </c>
      <c r="R210" s="215">
        <v>0</v>
      </c>
      <c r="S210" s="215">
        <v>0</v>
      </c>
      <c r="T210" s="215">
        <v>0</v>
      </c>
      <c r="U210" s="210"/>
    </row>
    <row r="211" spans="1:21" s="115" customFormat="1" x14ac:dyDescent="0.2">
      <c r="A211" s="58" t="s">
        <v>1015</v>
      </c>
      <c r="B211" s="58" t="s">
        <v>1016</v>
      </c>
      <c r="C211" s="58" t="s">
        <v>1000</v>
      </c>
      <c r="D211" s="58" t="s">
        <v>1001</v>
      </c>
      <c r="E211" s="243">
        <v>697</v>
      </c>
      <c r="F211" s="244">
        <f t="shared" si="21"/>
        <v>316</v>
      </c>
      <c r="G211" s="239">
        <f t="shared" si="24"/>
        <v>0.4533715925394548</v>
      </c>
      <c r="H211" s="245" t="str">
        <f t="shared" si="22"/>
        <v>41.7% - 49.0%</v>
      </c>
      <c r="I211" s="244">
        <v>212</v>
      </c>
      <c r="J211" s="239">
        <f t="shared" si="25"/>
        <v>0.30416068866571017</v>
      </c>
      <c r="K211" s="247">
        <v>104</v>
      </c>
      <c r="L211" s="239">
        <f t="shared" si="26"/>
        <v>0.14921090387374461</v>
      </c>
      <c r="M211" s="244">
        <v>361</v>
      </c>
      <c r="N211" s="239">
        <f t="shared" si="27"/>
        <v>0.51793400286944047</v>
      </c>
      <c r="O211" s="244">
        <v>20</v>
      </c>
      <c r="P211" s="239">
        <f t="shared" si="23"/>
        <v>2.8694404591104734E-2</v>
      </c>
      <c r="Q211" s="189" t="s">
        <v>1474</v>
      </c>
      <c r="R211" s="215">
        <v>0</v>
      </c>
      <c r="S211" s="215">
        <v>0</v>
      </c>
      <c r="T211" s="215">
        <v>0</v>
      </c>
      <c r="U211" s="210"/>
    </row>
    <row r="212" spans="1:21" s="115" customFormat="1" x14ac:dyDescent="0.2">
      <c r="A212" s="58" t="s">
        <v>1018</v>
      </c>
      <c r="B212" s="58" t="s">
        <v>1019</v>
      </c>
      <c r="C212" s="58" t="s">
        <v>1000</v>
      </c>
      <c r="D212" s="58" t="s">
        <v>1001</v>
      </c>
      <c r="E212" s="243">
        <v>504</v>
      </c>
      <c r="F212" s="244">
        <f t="shared" si="21"/>
        <v>212</v>
      </c>
      <c r="G212" s="239">
        <f t="shared" si="24"/>
        <v>0.42063492063492064</v>
      </c>
      <c r="H212" s="245" t="str">
        <f t="shared" si="22"/>
        <v>37.8% - 46.4%</v>
      </c>
      <c r="I212" s="244">
        <v>141</v>
      </c>
      <c r="J212" s="239">
        <f t="shared" si="25"/>
        <v>0.27976190476190477</v>
      </c>
      <c r="K212" s="247">
        <v>71</v>
      </c>
      <c r="L212" s="239">
        <f t="shared" si="26"/>
        <v>0.14087301587301587</v>
      </c>
      <c r="M212" s="244">
        <v>287</v>
      </c>
      <c r="N212" s="239">
        <f t="shared" si="27"/>
        <v>0.56944444444444442</v>
      </c>
      <c r="O212" s="244">
        <v>5</v>
      </c>
      <c r="P212" s="239">
        <f t="shared" si="23"/>
        <v>9.9206349206349201E-3</v>
      </c>
      <c r="Q212" s="189" t="s">
        <v>1475</v>
      </c>
      <c r="R212" s="215">
        <v>0</v>
      </c>
      <c r="S212" s="215">
        <v>0</v>
      </c>
      <c r="T212" s="215">
        <v>0</v>
      </c>
      <c r="U212" s="210"/>
    </row>
    <row r="213" spans="1:21" s="115" customFormat="1" x14ac:dyDescent="0.2">
      <c r="A213" s="58" t="s">
        <v>1021</v>
      </c>
      <c r="B213" s="58" t="s">
        <v>1022</v>
      </c>
      <c r="C213" s="58" t="s">
        <v>1000</v>
      </c>
      <c r="D213" s="58" t="s">
        <v>1001</v>
      </c>
      <c r="E213" s="243">
        <v>834</v>
      </c>
      <c r="F213" s="244">
        <f t="shared" si="21"/>
        <v>395</v>
      </c>
      <c r="G213" s="239"/>
      <c r="H213" s="245" t="str">
        <f t="shared" si="22"/>
        <v/>
      </c>
      <c r="I213" s="244">
        <v>276</v>
      </c>
      <c r="J213" s="239"/>
      <c r="K213" s="247">
        <v>119</v>
      </c>
      <c r="L213" s="239"/>
      <c r="M213" s="244">
        <v>394</v>
      </c>
      <c r="N213" s="239"/>
      <c r="O213" s="244">
        <v>45</v>
      </c>
      <c r="P213" s="239">
        <f t="shared" si="23"/>
        <v>5.3956834532374098E-2</v>
      </c>
      <c r="Q213" s="189" t="s">
        <v>1476</v>
      </c>
      <c r="R213" s="215">
        <v>0</v>
      </c>
      <c r="S213" s="215">
        <v>1</v>
      </c>
      <c r="T213" s="215">
        <v>0</v>
      </c>
      <c r="U213" s="210"/>
    </row>
    <row r="214" spans="1:21" s="115" customFormat="1" x14ac:dyDescent="0.2">
      <c r="A214" s="58" t="s">
        <v>1024</v>
      </c>
      <c r="B214" s="58" t="s">
        <v>1025</v>
      </c>
      <c r="C214" s="58" t="s">
        <v>1000</v>
      </c>
      <c r="D214" s="58" t="s">
        <v>1001</v>
      </c>
      <c r="E214" s="243">
        <v>1472</v>
      </c>
      <c r="F214" s="244">
        <f t="shared" si="21"/>
        <v>787</v>
      </c>
      <c r="G214" s="239">
        <f t="shared" si="24"/>
        <v>0.53464673913043481</v>
      </c>
      <c r="H214" s="245" t="str">
        <f t="shared" si="22"/>
        <v>50.9% - 56.0%</v>
      </c>
      <c r="I214" s="244">
        <v>575</v>
      </c>
      <c r="J214" s="239">
        <f t="shared" si="25"/>
        <v>0.390625</v>
      </c>
      <c r="K214" s="247">
        <v>212</v>
      </c>
      <c r="L214" s="239">
        <f t="shared" si="26"/>
        <v>0.14402173913043478</v>
      </c>
      <c r="M214" s="244">
        <v>673</v>
      </c>
      <c r="N214" s="239">
        <f t="shared" si="27"/>
        <v>0.45720108695652173</v>
      </c>
      <c r="O214" s="244">
        <v>12</v>
      </c>
      <c r="P214" s="239">
        <f t="shared" si="23"/>
        <v>8.152173913043478E-3</v>
      </c>
      <c r="Q214" s="189" t="s">
        <v>1477</v>
      </c>
      <c r="R214" s="215">
        <v>0</v>
      </c>
      <c r="S214" s="215">
        <v>0</v>
      </c>
      <c r="T214" s="215">
        <v>0</v>
      </c>
      <c r="U214" s="210"/>
    </row>
    <row r="215" spans="1:21" s="115" customFormat="1" x14ac:dyDescent="0.2">
      <c r="A215" s="58" t="s">
        <v>1027</v>
      </c>
      <c r="B215" s="58" t="s">
        <v>1028</v>
      </c>
      <c r="C215" s="58" t="s">
        <v>1029</v>
      </c>
      <c r="D215" s="58" t="s">
        <v>1030</v>
      </c>
      <c r="E215" s="243">
        <v>1127</v>
      </c>
      <c r="F215" s="244">
        <f t="shared" si="21"/>
        <v>622</v>
      </c>
      <c r="G215" s="239"/>
      <c r="H215" s="245" t="str">
        <f t="shared" si="22"/>
        <v/>
      </c>
      <c r="I215" s="244">
        <v>307</v>
      </c>
      <c r="J215" s="239"/>
      <c r="K215" s="247">
        <v>315</v>
      </c>
      <c r="L215" s="239"/>
      <c r="M215" s="244">
        <v>385</v>
      </c>
      <c r="N215" s="239"/>
      <c r="O215" s="244">
        <v>120</v>
      </c>
      <c r="P215" s="239">
        <f t="shared" si="23"/>
        <v>0.1064773735581189</v>
      </c>
      <c r="Q215" s="189" t="s">
        <v>1478</v>
      </c>
      <c r="R215" s="215">
        <v>0</v>
      </c>
      <c r="S215" s="215">
        <v>1</v>
      </c>
      <c r="T215" s="215">
        <v>0</v>
      </c>
      <c r="U215" s="210"/>
    </row>
    <row r="216" spans="1:21" s="115" customFormat="1" x14ac:dyDescent="0.2">
      <c r="A216" s="58" t="s">
        <v>1032</v>
      </c>
      <c r="B216" s="58" t="s">
        <v>1033</v>
      </c>
      <c r="C216" s="58" t="s">
        <v>1029</v>
      </c>
      <c r="D216" s="58" t="s">
        <v>1030</v>
      </c>
      <c r="E216" s="243">
        <v>0</v>
      </c>
      <c r="F216" s="244">
        <f t="shared" si="21"/>
        <v>0</v>
      </c>
      <c r="G216" s="239"/>
      <c r="H216" s="245" t="str">
        <f t="shared" si="22"/>
        <v/>
      </c>
      <c r="I216" s="244">
        <v>0</v>
      </c>
      <c r="J216" s="239"/>
      <c r="K216" s="247">
        <v>0</v>
      </c>
      <c r="L216" s="239"/>
      <c r="M216" s="244">
        <v>0</v>
      </c>
      <c r="N216" s="239"/>
      <c r="O216" s="244">
        <v>0</v>
      </c>
      <c r="P216" s="239"/>
      <c r="Q216" s="189" t="s">
        <v>1479</v>
      </c>
      <c r="R216" s="215">
        <v>1</v>
      </c>
      <c r="S216" s="215" t="e">
        <v>#DIV/0!</v>
      </c>
      <c r="T216" s="215" t="e">
        <v>#DIV/0!</v>
      </c>
      <c r="U216" s="210"/>
    </row>
    <row r="217" spans="1:21" s="115" customFormat="1" x14ac:dyDescent="0.2">
      <c r="A217" s="58" t="s">
        <v>1035</v>
      </c>
      <c r="B217" s="58" t="s">
        <v>1036</v>
      </c>
      <c r="C217" s="58" t="s">
        <v>1029</v>
      </c>
      <c r="D217" s="58" t="s">
        <v>1030</v>
      </c>
      <c r="E217" s="243">
        <v>716</v>
      </c>
      <c r="F217" s="244">
        <f t="shared" si="21"/>
        <v>124</v>
      </c>
      <c r="G217" s="239"/>
      <c r="H217" s="245" t="str">
        <f t="shared" si="22"/>
        <v/>
      </c>
      <c r="I217" s="244">
        <v>72</v>
      </c>
      <c r="J217" s="239"/>
      <c r="K217" s="247">
        <v>52</v>
      </c>
      <c r="L217" s="239"/>
      <c r="M217" s="244">
        <v>114</v>
      </c>
      <c r="N217" s="239"/>
      <c r="O217" s="244">
        <v>478</v>
      </c>
      <c r="P217" s="239">
        <f t="shared" si="23"/>
        <v>0.66759776536312854</v>
      </c>
      <c r="Q217" s="189" t="s">
        <v>1480</v>
      </c>
      <c r="R217" s="215">
        <v>0</v>
      </c>
      <c r="S217" s="215">
        <v>1</v>
      </c>
      <c r="T217" s="215">
        <v>0</v>
      </c>
      <c r="U217" s="210"/>
    </row>
    <row r="218" spans="1:21" s="115" customFormat="1" x14ac:dyDescent="0.2">
      <c r="A218" s="58" t="s">
        <v>1038</v>
      </c>
      <c r="B218" s="58" t="s">
        <v>1039</v>
      </c>
      <c r="C218" s="58" t="s">
        <v>1029</v>
      </c>
      <c r="D218" s="58" t="s">
        <v>1030</v>
      </c>
      <c r="E218" s="243">
        <v>1196</v>
      </c>
      <c r="F218" s="244">
        <f t="shared" si="21"/>
        <v>880</v>
      </c>
      <c r="G218" s="239"/>
      <c r="H218" s="245" t="str">
        <f t="shared" si="22"/>
        <v/>
      </c>
      <c r="I218" s="244">
        <v>529</v>
      </c>
      <c r="J218" s="239"/>
      <c r="K218" s="247">
        <v>351</v>
      </c>
      <c r="L218" s="239"/>
      <c r="M218" s="244">
        <v>199</v>
      </c>
      <c r="N218" s="239"/>
      <c r="O218" s="244">
        <v>117</v>
      </c>
      <c r="P218" s="239">
        <f t="shared" si="23"/>
        <v>9.7826086956521743E-2</v>
      </c>
      <c r="Q218" s="189" t="s">
        <v>1481</v>
      </c>
      <c r="R218" s="215">
        <v>0</v>
      </c>
      <c r="S218" s="215">
        <v>1</v>
      </c>
      <c r="T218" s="215">
        <v>0</v>
      </c>
      <c r="U218" s="210"/>
    </row>
    <row r="219" spans="1:21" s="115" customFormat="1" x14ac:dyDescent="0.2">
      <c r="A219" s="58" t="s">
        <v>1041</v>
      </c>
      <c r="B219" s="58" t="s">
        <v>1042</v>
      </c>
      <c r="C219" s="58" t="s">
        <v>1029</v>
      </c>
      <c r="D219" s="58" t="s">
        <v>1030</v>
      </c>
      <c r="E219" s="243">
        <v>969</v>
      </c>
      <c r="F219" s="244">
        <f t="shared" si="21"/>
        <v>602</v>
      </c>
      <c r="G219" s="239">
        <f t="shared" si="24"/>
        <v>0.62125902992776061</v>
      </c>
      <c r="H219" s="245" t="str">
        <f t="shared" si="22"/>
        <v>59.0% - 65.1%</v>
      </c>
      <c r="I219" s="244">
        <v>428</v>
      </c>
      <c r="J219" s="239">
        <f t="shared" si="25"/>
        <v>0.44169246646026833</v>
      </c>
      <c r="K219" s="247">
        <v>174</v>
      </c>
      <c r="L219" s="239">
        <f t="shared" si="26"/>
        <v>0.17956656346749225</v>
      </c>
      <c r="M219" s="244">
        <v>361</v>
      </c>
      <c r="N219" s="239">
        <f t="shared" si="27"/>
        <v>0.37254901960784315</v>
      </c>
      <c r="O219" s="244">
        <v>6</v>
      </c>
      <c r="P219" s="239">
        <f t="shared" si="23"/>
        <v>6.1919504643962852E-3</v>
      </c>
      <c r="Q219" s="189" t="s">
        <v>1482</v>
      </c>
      <c r="R219" s="215">
        <v>0</v>
      </c>
      <c r="S219" s="215">
        <v>0</v>
      </c>
      <c r="T219" s="215">
        <v>0</v>
      </c>
      <c r="U219" s="210"/>
    </row>
    <row r="220" spans="1:21" s="115" customFormat="1" x14ac:dyDescent="0.2">
      <c r="A220" s="58" t="s">
        <v>1044</v>
      </c>
      <c r="B220" s="58" t="s">
        <v>1045</v>
      </c>
      <c r="C220" s="58" t="s">
        <v>1029</v>
      </c>
      <c r="D220" s="58" t="s">
        <v>1030</v>
      </c>
      <c r="E220" s="243">
        <v>628</v>
      </c>
      <c r="F220" s="244">
        <f t="shared" si="21"/>
        <v>257</v>
      </c>
      <c r="G220" s="239"/>
      <c r="H220" s="245" t="str">
        <f t="shared" si="22"/>
        <v/>
      </c>
      <c r="I220" s="244">
        <v>147</v>
      </c>
      <c r="J220" s="239"/>
      <c r="K220" s="247">
        <v>110</v>
      </c>
      <c r="L220" s="239"/>
      <c r="M220" s="244">
        <v>71</v>
      </c>
      <c r="N220" s="239"/>
      <c r="O220" s="244">
        <v>300</v>
      </c>
      <c r="P220" s="239">
        <f t="shared" si="23"/>
        <v>0.47770700636942676</v>
      </c>
      <c r="Q220" s="189" t="s">
        <v>1483</v>
      </c>
      <c r="R220" s="215">
        <v>0</v>
      </c>
      <c r="S220" s="215">
        <v>1</v>
      </c>
      <c r="T220" s="215">
        <v>0</v>
      </c>
      <c r="U220" s="210"/>
    </row>
    <row r="221" spans="1:21" s="115" customFormat="1" x14ac:dyDescent="0.2">
      <c r="A221" s="58" t="s">
        <v>1047</v>
      </c>
      <c r="B221" s="58" t="s">
        <v>1048</v>
      </c>
      <c r="C221" s="58" t="s">
        <v>1029</v>
      </c>
      <c r="D221" s="58" t="s">
        <v>1030</v>
      </c>
      <c r="E221" s="243">
        <v>428</v>
      </c>
      <c r="F221" s="244">
        <f t="shared" si="21"/>
        <v>352</v>
      </c>
      <c r="G221" s="239">
        <f t="shared" si="24"/>
        <v>0.82242990654205606</v>
      </c>
      <c r="H221" s="245" t="str">
        <f t="shared" si="22"/>
        <v>78.3% - 85.6%</v>
      </c>
      <c r="I221" s="244">
        <v>229</v>
      </c>
      <c r="J221" s="239">
        <f t="shared" si="25"/>
        <v>0.53504672897196259</v>
      </c>
      <c r="K221" s="247">
        <v>123</v>
      </c>
      <c r="L221" s="239">
        <f t="shared" si="26"/>
        <v>0.28738317757009346</v>
      </c>
      <c r="M221" s="244">
        <v>76</v>
      </c>
      <c r="N221" s="239">
        <f t="shared" si="27"/>
        <v>0.17757009345794392</v>
      </c>
      <c r="O221" s="244">
        <v>0</v>
      </c>
      <c r="P221" s="239">
        <f t="shared" si="23"/>
        <v>0</v>
      </c>
      <c r="Q221" s="189" t="s">
        <v>1484</v>
      </c>
      <c r="R221" s="215">
        <v>0</v>
      </c>
      <c r="S221" s="215">
        <v>0</v>
      </c>
      <c r="T221" s="215">
        <v>0</v>
      </c>
      <c r="U221" s="210"/>
    </row>
    <row r="222" spans="1:21" s="115" customFormat="1" x14ac:dyDescent="0.2">
      <c r="A222" s="58" t="s">
        <v>1050</v>
      </c>
      <c r="B222" s="58" t="s">
        <v>1051</v>
      </c>
      <c r="C222" s="58" t="s">
        <v>1029</v>
      </c>
      <c r="D222" s="58" t="s">
        <v>1030</v>
      </c>
      <c r="E222" s="243">
        <v>1170</v>
      </c>
      <c r="F222" s="244">
        <f t="shared" si="21"/>
        <v>960</v>
      </c>
      <c r="G222" s="239">
        <f t="shared" si="24"/>
        <v>0.82051282051282048</v>
      </c>
      <c r="H222" s="245" t="str">
        <f t="shared" si="22"/>
        <v>79.7% - 84.1%</v>
      </c>
      <c r="I222" s="244">
        <v>598</v>
      </c>
      <c r="J222" s="239">
        <f t="shared" si="25"/>
        <v>0.51111111111111107</v>
      </c>
      <c r="K222" s="247">
        <v>362</v>
      </c>
      <c r="L222" s="239">
        <f t="shared" si="26"/>
        <v>0.30940170940170941</v>
      </c>
      <c r="M222" s="244">
        <v>196</v>
      </c>
      <c r="N222" s="239">
        <f t="shared" si="27"/>
        <v>0.16752136752136751</v>
      </c>
      <c r="O222" s="244">
        <v>14</v>
      </c>
      <c r="P222" s="239">
        <f t="shared" si="23"/>
        <v>1.1965811965811967E-2</v>
      </c>
      <c r="Q222" s="189" t="s">
        <v>1485</v>
      </c>
      <c r="R222" s="215">
        <v>0</v>
      </c>
      <c r="S222" s="215">
        <v>0</v>
      </c>
      <c r="T222" s="215">
        <v>0</v>
      </c>
      <c r="U222" s="210"/>
    </row>
    <row r="223" spans="1:21" x14ac:dyDescent="0.2">
      <c r="A223" s="58" t="s">
        <v>1053</v>
      </c>
      <c r="B223" s="58" t="s">
        <v>1054</v>
      </c>
      <c r="C223" s="58" t="s">
        <v>1029</v>
      </c>
      <c r="D223" s="58" t="s">
        <v>1030</v>
      </c>
      <c r="E223" s="243">
        <v>1346</v>
      </c>
      <c r="F223" s="244">
        <f t="shared" si="21"/>
        <v>867</v>
      </c>
      <c r="G223" s="239"/>
      <c r="H223" s="245" t="str">
        <f t="shared" si="22"/>
        <v/>
      </c>
      <c r="I223" s="244">
        <v>512</v>
      </c>
      <c r="J223" s="239"/>
      <c r="K223" s="247">
        <v>355</v>
      </c>
      <c r="L223" s="239"/>
      <c r="M223" s="244">
        <v>325</v>
      </c>
      <c r="N223" s="239"/>
      <c r="O223" s="244">
        <v>154</v>
      </c>
      <c r="P223" s="239">
        <f t="shared" si="23"/>
        <v>0.11441307578008915</v>
      </c>
      <c r="Q223" s="189" t="s">
        <v>1486</v>
      </c>
      <c r="R223" s="215">
        <v>0</v>
      </c>
      <c r="S223" s="215">
        <v>1</v>
      </c>
      <c r="T223" s="215">
        <v>0</v>
      </c>
    </row>
    <row r="224" spans="1:21" x14ac:dyDescent="0.2">
      <c r="A224" s="58" t="s">
        <v>1056</v>
      </c>
      <c r="B224" s="58" t="s">
        <v>1057</v>
      </c>
      <c r="C224" s="58" t="s">
        <v>1029</v>
      </c>
      <c r="D224" s="58" t="s">
        <v>1030</v>
      </c>
      <c r="E224" s="243">
        <v>1275</v>
      </c>
      <c r="F224" s="244">
        <f t="shared" si="21"/>
        <v>7</v>
      </c>
      <c r="G224" s="239"/>
      <c r="H224" s="245" t="str">
        <f t="shared" si="22"/>
        <v/>
      </c>
      <c r="I224" s="244">
        <v>5</v>
      </c>
      <c r="J224" s="239"/>
      <c r="K224" s="247">
        <v>2</v>
      </c>
      <c r="L224" s="239"/>
      <c r="M224" s="244">
        <v>2</v>
      </c>
      <c r="N224" s="239"/>
      <c r="O224" s="244">
        <v>1266</v>
      </c>
      <c r="P224" s="239">
        <f t="shared" si="23"/>
        <v>0.99294117647058822</v>
      </c>
      <c r="Q224" s="189" t="s">
        <v>1487</v>
      </c>
      <c r="R224" s="215">
        <v>0</v>
      </c>
      <c r="S224" s="215">
        <v>1</v>
      </c>
      <c r="T224" s="215">
        <v>0</v>
      </c>
    </row>
    <row r="225" spans="1:20" x14ac:dyDescent="0.2">
      <c r="A225" s="58" t="s">
        <v>1059</v>
      </c>
      <c r="B225" s="58" t="s">
        <v>1060</v>
      </c>
      <c r="C225" s="58" t="s">
        <v>1029</v>
      </c>
      <c r="D225" s="58" t="s">
        <v>1030</v>
      </c>
      <c r="E225" s="243">
        <v>936</v>
      </c>
      <c r="F225" s="244">
        <f t="shared" si="21"/>
        <v>603</v>
      </c>
      <c r="G225" s="239"/>
      <c r="H225" s="245" t="str">
        <f t="shared" si="22"/>
        <v/>
      </c>
      <c r="I225" s="244">
        <v>351</v>
      </c>
      <c r="J225" s="239"/>
      <c r="K225" s="247">
        <v>252</v>
      </c>
      <c r="L225" s="239"/>
      <c r="M225" s="244">
        <v>321</v>
      </c>
      <c r="N225" s="239"/>
      <c r="O225" s="244">
        <v>12</v>
      </c>
      <c r="P225" s="239"/>
      <c r="Q225" s="189" t="s">
        <v>1488</v>
      </c>
      <c r="R225" s="215">
        <v>1</v>
      </c>
      <c r="S225" s="215">
        <v>0</v>
      </c>
      <c r="T225" s="215">
        <v>0</v>
      </c>
    </row>
    <row r="226" spans="1:20" x14ac:dyDescent="0.2">
      <c r="A226" s="58" t="s">
        <v>1062</v>
      </c>
      <c r="B226" s="58" t="s">
        <v>1063</v>
      </c>
      <c r="C226" s="58" t="s">
        <v>1029</v>
      </c>
      <c r="D226" s="58" t="s">
        <v>1030</v>
      </c>
      <c r="E226" s="243">
        <v>1133</v>
      </c>
      <c r="F226" s="244">
        <f t="shared" si="21"/>
        <v>315</v>
      </c>
      <c r="G226" s="239"/>
      <c r="H226" s="245" t="str">
        <f t="shared" si="22"/>
        <v/>
      </c>
      <c r="I226" s="244">
        <v>195</v>
      </c>
      <c r="J226" s="239"/>
      <c r="K226" s="247">
        <v>120</v>
      </c>
      <c r="L226" s="239"/>
      <c r="M226" s="244">
        <v>132</v>
      </c>
      <c r="N226" s="239"/>
      <c r="O226" s="244">
        <v>686</v>
      </c>
      <c r="P226" s="239">
        <f t="shared" si="23"/>
        <v>0.60547219770520744</v>
      </c>
      <c r="Q226" s="189" t="s">
        <v>1489</v>
      </c>
      <c r="R226" s="215">
        <v>0</v>
      </c>
      <c r="S226" s="215">
        <v>1</v>
      </c>
      <c r="T226" s="215">
        <v>0</v>
      </c>
    </row>
    <row r="227" spans="1:20" x14ac:dyDescent="0.2">
      <c r="A227" s="58" t="s">
        <v>1065</v>
      </c>
      <c r="B227" s="58" t="s">
        <v>1066</v>
      </c>
      <c r="C227" s="58" t="s">
        <v>1029</v>
      </c>
      <c r="D227" s="58" t="s">
        <v>1030</v>
      </c>
      <c r="E227" s="243">
        <v>543</v>
      </c>
      <c r="F227" s="244">
        <f t="shared" si="21"/>
        <v>437</v>
      </c>
      <c r="G227" s="239"/>
      <c r="H227" s="245" t="str">
        <f t="shared" si="22"/>
        <v/>
      </c>
      <c r="I227" s="244">
        <v>304</v>
      </c>
      <c r="J227" s="239"/>
      <c r="K227" s="247">
        <v>133</v>
      </c>
      <c r="L227" s="239"/>
      <c r="M227" s="244">
        <v>106</v>
      </c>
      <c r="N227" s="239"/>
      <c r="O227" s="244">
        <v>0</v>
      </c>
      <c r="P227" s="239"/>
      <c r="Q227" s="189" t="s">
        <v>1490</v>
      </c>
      <c r="R227" s="215">
        <v>1</v>
      </c>
      <c r="S227" s="215">
        <v>0</v>
      </c>
      <c r="T227" s="215">
        <v>0</v>
      </c>
    </row>
    <row r="228" spans="1:20" x14ac:dyDescent="0.2">
      <c r="A228" s="58" t="s">
        <v>1068</v>
      </c>
      <c r="B228" s="58" t="s">
        <v>1069</v>
      </c>
      <c r="C228" s="58" t="s">
        <v>1029</v>
      </c>
      <c r="D228" s="58" t="s">
        <v>1030</v>
      </c>
      <c r="E228" s="243">
        <v>0</v>
      </c>
      <c r="F228" s="244">
        <f t="shared" si="21"/>
        <v>0</v>
      </c>
      <c r="G228" s="239"/>
      <c r="H228" s="245" t="str">
        <f t="shared" si="22"/>
        <v/>
      </c>
      <c r="I228" s="244">
        <v>0</v>
      </c>
      <c r="J228" s="239"/>
      <c r="K228" s="247">
        <v>0</v>
      </c>
      <c r="L228" s="239"/>
      <c r="M228" s="244">
        <v>0</v>
      </c>
      <c r="N228" s="239"/>
      <c r="O228" s="244">
        <v>0</v>
      </c>
      <c r="P228" s="239"/>
      <c r="Q228" s="189" t="s">
        <v>1491</v>
      </c>
      <c r="R228" s="215">
        <v>1</v>
      </c>
      <c r="S228" s="215" t="e">
        <v>#DIV/0!</v>
      </c>
      <c r="T228" s="215" t="e">
        <v>#DIV/0!</v>
      </c>
    </row>
    <row r="229" spans="1:20" x14ac:dyDescent="0.2">
      <c r="A229" s="58" t="s">
        <v>1071</v>
      </c>
      <c r="B229" s="58" t="s">
        <v>1072</v>
      </c>
      <c r="C229" s="58" t="s">
        <v>1029</v>
      </c>
      <c r="D229" s="58" t="s">
        <v>1030</v>
      </c>
      <c r="E229" s="243">
        <v>770</v>
      </c>
      <c r="F229" s="244">
        <f t="shared" ref="F229:F246" si="28">I229+K229</f>
        <v>0</v>
      </c>
      <c r="G229" s="239"/>
      <c r="H229" s="245" t="str">
        <f t="shared" ref="H229:H246" si="29">IF(ISNUMBER(G229),TEXT(((2*F229)+(1.96^2)-(1.96*((1.96^2)+(4*F229*(100%-G229)))^0.5))/(2*(E229+(1.96^2))),"0.0%")&amp;" - "&amp;TEXT(((2*F229)+(1.96^2)+(1.96*((1.96^2)+(4*F229*(100%-G229)))^0.5))/(2*(E229+(1.96^2))),"0.0%"),"")</f>
        <v/>
      </c>
      <c r="I229" s="244">
        <v>0</v>
      </c>
      <c r="J229" s="239"/>
      <c r="K229" s="247">
        <v>0</v>
      </c>
      <c r="L229" s="239"/>
      <c r="M229" s="244">
        <v>0</v>
      </c>
      <c r="N229" s="239"/>
      <c r="O229" s="244">
        <v>770</v>
      </c>
      <c r="P229" s="239">
        <f t="shared" ref="P229:P246" si="30">O229/E229</f>
        <v>1</v>
      </c>
      <c r="Q229" s="189" t="s">
        <v>1492</v>
      </c>
      <c r="R229" s="215">
        <v>0</v>
      </c>
      <c r="S229" s="215">
        <v>1</v>
      </c>
      <c r="T229" s="215">
        <v>0</v>
      </c>
    </row>
    <row r="230" spans="1:20" x14ac:dyDescent="0.2">
      <c r="A230" s="58" t="s">
        <v>1074</v>
      </c>
      <c r="B230" s="58" t="s">
        <v>1075</v>
      </c>
      <c r="C230" s="58" t="s">
        <v>1029</v>
      </c>
      <c r="D230" s="58" t="s">
        <v>1030</v>
      </c>
      <c r="E230" s="243">
        <v>1113</v>
      </c>
      <c r="F230" s="244">
        <f t="shared" si="28"/>
        <v>417</v>
      </c>
      <c r="G230" s="239"/>
      <c r="H230" s="245" t="str">
        <f t="shared" si="29"/>
        <v/>
      </c>
      <c r="I230" s="244">
        <v>248</v>
      </c>
      <c r="J230" s="239"/>
      <c r="K230" s="247">
        <v>169</v>
      </c>
      <c r="L230" s="239"/>
      <c r="M230" s="244">
        <v>448</v>
      </c>
      <c r="N230" s="239"/>
      <c r="O230" s="244">
        <v>248</v>
      </c>
      <c r="P230" s="239">
        <f t="shared" si="30"/>
        <v>0.22282120395327942</v>
      </c>
      <c r="Q230" s="189" t="s">
        <v>1493</v>
      </c>
      <c r="R230" s="215">
        <v>1</v>
      </c>
      <c r="S230" s="215">
        <v>1</v>
      </c>
      <c r="T230" s="215">
        <v>0</v>
      </c>
    </row>
    <row r="231" spans="1:20" x14ac:dyDescent="0.2">
      <c r="A231" s="58" t="s">
        <v>1077</v>
      </c>
      <c r="B231" s="58" t="s">
        <v>1078</v>
      </c>
      <c r="C231" s="58" t="s">
        <v>1029</v>
      </c>
      <c r="D231" s="58" t="s">
        <v>1030</v>
      </c>
      <c r="E231" s="243">
        <v>1073</v>
      </c>
      <c r="F231" s="244">
        <f t="shared" si="28"/>
        <v>663</v>
      </c>
      <c r="G231" s="239">
        <f t="shared" ref="G231:G246" si="31">J231+L231</f>
        <v>0.61789375582479034</v>
      </c>
      <c r="H231" s="245" t="str">
        <f t="shared" si="29"/>
        <v>58.8% - 64.6%</v>
      </c>
      <c r="I231" s="244">
        <v>403</v>
      </c>
      <c r="J231" s="239">
        <f t="shared" ref="J231:J246" si="32">I231/E231</f>
        <v>0.37558247903075487</v>
      </c>
      <c r="K231" s="247">
        <v>260</v>
      </c>
      <c r="L231" s="239">
        <f t="shared" ref="L231:L246" si="33">K231/E231</f>
        <v>0.24231127679403541</v>
      </c>
      <c r="M231" s="244">
        <v>403</v>
      </c>
      <c r="N231" s="239">
        <f t="shared" ref="N231:N246" si="34">M231/E231</f>
        <v>0.37558247903075487</v>
      </c>
      <c r="O231" s="244">
        <v>7</v>
      </c>
      <c r="P231" s="239">
        <f t="shared" si="30"/>
        <v>6.5237651444547996E-3</v>
      </c>
      <c r="Q231" s="189" t="s">
        <v>1494</v>
      </c>
      <c r="R231" s="215">
        <v>0</v>
      </c>
      <c r="S231" s="215">
        <v>0</v>
      </c>
      <c r="T231" s="215">
        <v>0</v>
      </c>
    </row>
    <row r="232" spans="1:20" x14ac:dyDescent="0.2">
      <c r="A232" s="58" t="s">
        <v>1080</v>
      </c>
      <c r="B232" s="58" t="s">
        <v>1081</v>
      </c>
      <c r="C232" s="58" t="s">
        <v>1029</v>
      </c>
      <c r="D232" s="58" t="s">
        <v>1030</v>
      </c>
      <c r="E232" s="243">
        <v>870</v>
      </c>
      <c r="F232" s="244">
        <f t="shared" si="28"/>
        <v>378</v>
      </c>
      <c r="G232" s="239"/>
      <c r="H232" s="245" t="str">
        <f t="shared" si="29"/>
        <v/>
      </c>
      <c r="I232" s="244">
        <v>243</v>
      </c>
      <c r="J232" s="239"/>
      <c r="K232" s="247">
        <v>135</v>
      </c>
      <c r="L232" s="239"/>
      <c r="M232" s="244">
        <v>142</v>
      </c>
      <c r="N232" s="239"/>
      <c r="O232" s="244">
        <v>350</v>
      </c>
      <c r="P232" s="239">
        <f t="shared" si="30"/>
        <v>0.40229885057471265</v>
      </c>
      <c r="Q232" s="189" t="s">
        <v>1495</v>
      </c>
      <c r="R232" s="215">
        <v>1</v>
      </c>
      <c r="S232" s="215">
        <v>1</v>
      </c>
      <c r="T232" s="215">
        <v>0</v>
      </c>
    </row>
    <row r="233" spans="1:20" x14ac:dyDescent="0.2">
      <c r="A233" s="58" t="s">
        <v>1083</v>
      </c>
      <c r="B233" s="58" t="s">
        <v>1084</v>
      </c>
      <c r="C233" s="58" t="s">
        <v>1029</v>
      </c>
      <c r="D233" s="58" t="s">
        <v>1030</v>
      </c>
      <c r="E233" s="243">
        <v>664</v>
      </c>
      <c r="F233" s="244">
        <f t="shared" si="28"/>
        <v>484</v>
      </c>
      <c r="G233" s="239">
        <f t="shared" si="31"/>
        <v>0.72891566265060248</v>
      </c>
      <c r="H233" s="245" t="str">
        <f t="shared" si="29"/>
        <v>69.4% - 76.1%</v>
      </c>
      <c r="I233" s="244">
        <v>340</v>
      </c>
      <c r="J233" s="239">
        <f t="shared" si="32"/>
        <v>0.51204819277108438</v>
      </c>
      <c r="K233" s="247">
        <v>144</v>
      </c>
      <c r="L233" s="239">
        <f t="shared" si="33"/>
        <v>0.21686746987951808</v>
      </c>
      <c r="M233" s="244">
        <v>155</v>
      </c>
      <c r="N233" s="239">
        <f t="shared" si="34"/>
        <v>0.23343373493975902</v>
      </c>
      <c r="O233" s="244">
        <v>25</v>
      </c>
      <c r="P233" s="239">
        <f t="shared" si="30"/>
        <v>3.7650602409638557E-2</v>
      </c>
      <c r="Q233" s="189" t="s">
        <v>1496</v>
      </c>
      <c r="R233" s="215">
        <v>0</v>
      </c>
      <c r="S233" s="215">
        <v>0</v>
      </c>
      <c r="T233" s="215">
        <v>0</v>
      </c>
    </row>
    <row r="234" spans="1:20" x14ac:dyDescent="0.2">
      <c r="A234" s="58" t="s">
        <v>1086</v>
      </c>
      <c r="B234" s="58" t="s">
        <v>1087</v>
      </c>
      <c r="C234" s="58" t="s">
        <v>1029</v>
      </c>
      <c r="D234" s="58" t="s">
        <v>1030</v>
      </c>
      <c r="E234" s="243">
        <v>525</v>
      </c>
      <c r="F234" s="244">
        <f t="shared" si="28"/>
        <v>390</v>
      </c>
      <c r="G234" s="239"/>
      <c r="H234" s="245" t="str">
        <f t="shared" si="29"/>
        <v/>
      </c>
      <c r="I234" s="244">
        <v>273</v>
      </c>
      <c r="J234" s="239"/>
      <c r="K234" s="247">
        <v>117</v>
      </c>
      <c r="L234" s="239"/>
      <c r="M234" s="244">
        <v>88</v>
      </c>
      <c r="N234" s="239"/>
      <c r="O234" s="244">
        <v>47</v>
      </c>
      <c r="P234" s="239">
        <f t="shared" si="30"/>
        <v>8.9523809523809519E-2</v>
      </c>
      <c r="Q234" s="189" t="s">
        <v>1497</v>
      </c>
      <c r="R234" s="215">
        <v>0</v>
      </c>
      <c r="S234" s="215">
        <v>1</v>
      </c>
      <c r="T234" s="215">
        <v>0</v>
      </c>
    </row>
    <row r="235" spans="1:20" x14ac:dyDescent="0.2">
      <c r="A235" s="58" t="s">
        <v>1089</v>
      </c>
      <c r="B235" s="58" t="s">
        <v>1090</v>
      </c>
      <c r="C235" s="58" t="s">
        <v>1029</v>
      </c>
      <c r="D235" s="58" t="s">
        <v>1030</v>
      </c>
      <c r="E235" s="243">
        <v>1242</v>
      </c>
      <c r="F235" s="244">
        <f t="shared" si="28"/>
        <v>930</v>
      </c>
      <c r="G235" s="239"/>
      <c r="H235" s="245" t="str">
        <f t="shared" si="29"/>
        <v/>
      </c>
      <c r="I235" s="244">
        <v>609</v>
      </c>
      <c r="J235" s="239"/>
      <c r="K235" s="247">
        <v>321</v>
      </c>
      <c r="L235" s="239"/>
      <c r="M235" s="244">
        <v>172</v>
      </c>
      <c r="N235" s="239"/>
      <c r="O235" s="244">
        <v>140</v>
      </c>
      <c r="P235" s="239">
        <f t="shared" si="30"/>
        <v>0.11272141706924316</v>
      </c>
      <c r="Q235" s="189" t="s">
        <v>1498</v>
      </c>
      <c r="R235" s="215">
        <v>0</v>
      </c>
      <c r="S235" s="215">
        <v>1</v>
      </c>
      <c r="T235" s="215">
        <v>0</v>
      </c>
    </row>
    <row r="236" spans="1:20" x14ac:dyDescent="0.2">
      <c r="A236" s="58" t="s">
        <v>1092</v>
      </c>
      <c r="B236" s="58" t="s">
        <v>1093</v>
      </c>
      <c r="C236" s="58" t="s">
        <v>1029</v>
      </c>
      <c r="D236" s="58" t="s">
        <v>1030</v>
      </c>
      <c r="E236" s="243">
        <v>1218</v>
      </c>
      <c r="F236" s="244">
        <f t="shared" si="28"/>
        <v>910</v>
      </c>
      <c r="G236" s="239">
        <f t="shared" si="31"/>
        <v>0.74712643678160917</v>
      </c>
      <c r="H236" s="245" t="str">
        <f t="shared" si="29"/>
        <v>72.2% - 77.1%</v>
      </c>
      <c r="I236" s="244">
        <v>574</v>
      </c>
      <c r="J236" s="239">
        <f t="shared" si="32"/>
        <v>0.47126436781609193</v>
      </c>
      <c r="K236" s="247">
        <v>336</v>
      </c>
      <c r="L236" s="239">
        <f t="shared" si="33"/>
        <v>0.27586206896551724</v>
      </c>
      <c r="M236" s="244">
        <v>263</v>
      </c>
      <c r="N236" s="239">
        <f t="shared" si="34"/>
        <v>0.21592775041050905</v>
      </c>
      <c r="O236" s="244">
        <v>45</v>
      </c>
      <c r="P236" s="239">
        <f t="shared" si="30"/>
        <v>3.6945812807881777E-2</v>
      </c>
      <c r="Q236" s="189" t="s">
        <v>1499</v>
      </c>
      <c r="R236" s="215">
        <v>0</v>
      </c>
      <c r="S236" s="215">
        <v>0</v>
      </c>
      <c r="T236" s="215">
        <v>0</v>
      </c>
    </row>
    <row r="237" spans="1:20" x14ac:dyDescent="0.2">
      <c r="A237" s="58" t="s">
        <v>1095</v>
      </c>
      <c r="B237" s="58" t="s">
        <v>1096</v>
      </c>
      <c r="C237" s="58" t="s">
        <v>1029</v>
      </c>
      <c r="D237" s="58" t="s">
        <v>1030</v>
      </c>
      <c r="E237" s="243">
        <v>755</v>
      </c>
      <c r="F237" s="244">
        <f t="shared" si="28"/>
        <v>541</v>
      </c>
      <c r="G237" s="239">
        <f t="shared" si="31"/>
        <v>0.71655629139072841</v>
      </c>
      <c r="H237" s="245" t="str">
        <f t="shared" si="29"/>
        <v>68.3% - 74.8%</v>
      </c>
      <c r="I237" s="244">
        <v>373</v>
      </c>
      <c r="J237" s="239">
        <f t="shared" si="32"/>
        <v>0.49403973509933774</v>
      </c>
      <c r="K237" s="247">
        <v>168</v>
      </c>
      <c r="L237" s="239">
        <f t="shared" si="33"/>
        <v>0.22251655629139072</v>
      </c>
      <c r="M237" s="244">
        <v>179</v>
      </c>
      <c r="N237" s="239">
        <f t="shared" si="34"/>
        <v>0.23708609271523179</v>
      </c>
      <c r="O237" s="244">
        <v>35</v>
      </c>
      <c r="P237" s="239">
        <f t="shared" si="30"/>
        <v>4.6357615894039736E-2</v>
      </c>
      <c r="Q237" s="189" t="s">
        <v>1500</v>
      </c>
      <c r="R237" s="215">
        <v>0</v>
      </c>
      <c r="S237" s="215">
        <v>0</v>
      </c>
      <c r="T237" s="215">
        <v>0</v>
      </c>
    </row>
    <row r="238" spans="1:20" x14ac:dyDescent="0.2">
      <c r="A238" s="58" t="s">
        <v>1098</v>
      </c>
      <c r="B238" s="58" t="s">
        <v>1099</v>
      </c>
      <c r="C238" s="58" t="s">
        <v>1029</v>
      </c>
      <c r="D238" s="58" t="s">
        <v>1030</v>
      </c>
      <c r="E238" s="243">
        <v>1475</v>
      </c>
      <c r="F238" s="244">
        <f t="shared" si="28"/>
        <v>522</v>
      </c>
      <c r="G238" s="239"/>
      <c r="H238" s="245" t="str">
        <f t="shared" si="29"/>
        <v/>
      </c>
      <c r="I238" s="244">
        <v>184</v>
      </c>
      <c r="J238" s="239"/>
      <c r="K238" s="247">
        <v>338</v>
      </c>
      <c r="L238" s="239"/>
      <c r="M238" s="244">
        <v>175</v>
      </c>
      <c r="N238" s="239"/>
      <c r="O238" s="244">
        <v>778</v>
      </c>
      <c r="P238" s="239">
        <f t="shared" si="30"/>
        <v>0.52745762711864408</v>
      </c>
      <c r="Q238" s="189" t="s">
        <v>1501</v>
      </c>
      <c r="R238" s="215">
        <v>0</v>
      </c>
      <c r="S238" s="215">
        <v>1</v>
      </c>
      <c r="T238" s="215">
        <v>0</v>
      </c>
    </row>
    <row r="239" spans="1:20" x14ac:dyDescent="0.2">
      <c r="A239" s="58" t="s">
        <v>1101</v>
      </c>
      <c r="B239" s="58" t="s">
        <v>1102</v>
      </c>
      <c r="C239" s="58" t="s">
        <v>1029</v>
      </c>
      <c r="D239" s="58" t="s">
        <v>1030</v>
      </c>
      <c r="E239" s="243">
        <v>1310</v>
      </c>
      <c r="F239" s="244">
        <f t="shared" si="28"/>
        <v>793</v>
      </c>
      <c r="G239" s="239"/>
      <c r="H239" s="245" t="str">
        <f t="shared" si="29"/>
        <v/>
      </c>
      <c r="I239" s="244">
        <v>379</v>
      </c>
      <c r="J239" s="239"/>
      <c r="K239" s="247">
        <v>414</v>
      </c>
      <c r="L239" s="239"/>
      <c r="M239" s="244">
        <v>359</v>
      </c>
      <c r="N239" s="239"/>
      <c r="O239" s="244">
        <v>158</v>
      </c>
      <c r="P239" s="239">
        <f t="shared" si="30"/>
        <v>0.12061068702290076</v>
      </c>
      <c r="Q239" s="189" t="s">
        <v>1502</v>
      </c>
      <c r="R239" s="215">
        <v>0</v>
      </c>
      <c r="S239" s="215">
        <v>1</v>
      </c>
      <c r="T239" s="215">
        <v>0</v>
      </c>
    </row>
    <row r="240" spans="1:20" x14ac:dyDescent="0.2">
      <c r="A240" s="58" t="s">
        <v>1104</v>
      </c>
      <c r="B240" s="58" t="s">
        <v>1105</v>
      </c>
      <c r="C240" s="58" t="s">
        <v>1029</v>
      </c>
      <c r="D240" s="58" t="s">
        <v>1030</v>
      </c>
      <c r="E240" s="243">
        <v>689</v>
      </c>
      <c r="F240" s="244">
        <f t="shared" si="28"/>
        <v>106</v>
      </c>
      <c r="G240" s="239"/>
      <c r="H240" s="245" t="str">
        <f t="shared" si="29"/>
        <v/>
      </c>
      <c r="I240" s="244">
        <v>69</v>
      </c>
      <c r="J240" s="239"/>
      <c r="K240" s="247">
        <v>37</v>
      </c>
      <c r="L240" s="239"/>
      <c r="M240" s="244">
        <v>36</v>
      </c>
      <c r="N240" s="239"/>
      <c r="O240" s="244">
        <v>547</v>
      </c>
      <c r="P240" s="239">
        <f t="shared" si="30"/>
        <v>0.79390420899854863</v>
      </c>
      <c r="Q240" s="189" t="s">
        <v>1503</v>
      </c>
      <c r="R240" s="215">
        <v>0</v>
      </c>
      <c r="S240" s="215">
        <v>1</v>
      </c>
      <c r="T240" s="215">
        <v>0</v>
      </c>
    </row>
    <row r="241" spans="1:20" x14ac:dyDescent="0.2">
      <c r="A241" s="58" t="s">
        <v>1107</v>
      </c>
      <c r="B241" s="58" t="s">
        <v>1108</v>
      </c>
      <c r="C241" s="58" t="s">
        <v>1029</v>
      </c>
      <c r="D241" s="58" t="s">
        <v>1030</v>
      </c>
      <c r="E241" s="243">
        <v>1166</v>
      </c>
      <c r="F241" s="244">
        <f t="shared" si="28"/>
        <v>882</v>
      </c>
      <c r="G241" s="239"/>
      <c r="H241" s="245" t="str">
        <f t="shared" si="29"/>
        <v/>
      </c>
      <c r="I241" s="244">
        <v>533</v>
      </c>
      <c r="J241" s="239"/>
      <c r="K241" s="247">
        <v>349</v>
      </c>
      <c r="L241" s="239"/>
      <c r="M241" s="244">
        <v>179</v>
      </c>
      <c r="N241" s="239"/>
      <c r="O241" s="244">
        <v>105</v>
      </c>
      <c r="P241" s="239">
        <f t="shared" si="30"/>
        <v>9.0051457975986279E-2</v>
      </c>
      <c r="Q241" s="189" t="s">
        <v>1504</v>
      </c>
      <c r="R241" s="215">
        <v>0</v>
      </c>
      <c r="S241" s="215">
        <v>1</v>
      </c>
      <c r="T241" s="215">
        <v>0</v>
      </c>
    </row>
    <row r="242" spans="1:20" x14ac:dyDescent="0.2">
      <c r="A242" s="58" t="s">
        <v>1110</v>
      </c>
      <c r="B242" s="58" t="s">
        <v>1111</v>
      </c>
      <c r="C242" s="58" t="s">
        <v>1029</v>
      </c>
      <c r="D242" s="58" t="s">
        <v>1030</v>
      </c>
      <c r="E242" s="243">
        <v>689</v>
      </c>
      <c r="F242" s="244">
        <f t="shared" si="28"/>
        <v>377</v>
      </c>
      <c r="G242" s="239">
        <f t="shared" si="31"/>
        <v>0.54716981132075471</v>
      </c>
      <c r="H242" s="245" t="str">
        <f t="shared" si="29"/>
        <v>51.0% - 58.4%</v>
      </c>
      <c r="I242" s="244">
        <v>266</v>
      </c>
      <c r="J242" s="239">
        <f t="shared" si="32"/>
        <v>0.38606676342525398</v>
      </c>
      <c r="K242" s="247">
        <v>111</v>
      </c>
      <c r="L242" s="239">
        <f t="shared" si="33"/>
        <v>0.16110304789550073</v>
      </c>
      <c r="M242" s="244">
        <v>295</v>
      </c>
      <c r="N242" s="239">
        <f t="shared" si="34"/>
        <v>0.42815674891146588</v>
      </c>
      <c r="O242" s="244">
        <v>17</v>
      </c>
      <c r="P242" s="239">
        <f t="shared" si="30"/>
        <v>2.4673439767779391E-2</v>
      </c>
      <c r="Q242" s="189" t="s">
        <v>1505</v>
      </c>
      <c r="R242" s="215">
        <v>0</v>
      </c>
      <c r="S242" s="215">
        <v>0</v>
      </c>
      <c r="T242" s="215">
        <v>0</v>
      </c>
    </row>
    <row r="243" spans="1:20" x14ac:dyDescent="0.2">
      <c r="A243" s="58" t="s">
        <v>1113</v>
      </c>
      <c r="B243" s="58" t="s">
        <v>1114</v>
      </c>
      <c r="C243" s="58" t="s">
        <v>1029</v>
      </c>
      <c r="D243" s="58" t="s">
        <v>1030</v>
      </c>
      <c r="E243" s="243">
        <v>2</v>
      </c>
      <c r="F243" s="244">
        <f t="shared" si="28"/>
        <v>1</v>
      </c>
      <c r="G243" s="239"/>
      <c r="H243" s="245" t="str">
        <f t="shared" si="29"/>
        <v/>
      </c>
      <c r="I243" s="244">
        <v>0</v>
      </c>
      <c r="J243" s="239"/>
      <c r="K243" s="247">
        <v>1</v>
      </c>
      <c r="L243" s="239"/>
      <c r="M243" s="244">
        <v>0</v>
      </c>
      <c r="N243" s="239"/>
      <c r="O243" s="244">
        <v>1</v>
      </c>
      <c r="P243" s="239">
        <f t="shared" si="30"/>
        <v>0.5</v>
      </c>
      <c r="Q243" s="189" t="s">
        <v>1506</v>
      </c>
      <c r="R243" s="215">
        <v>1</v>
      </c>
      <c r="S243" s="215">
        <v>1</v>
      </c>
      <c r="T243" s="215">
        <v>0</v>
      </c>
    </row>
    <row r="244" spans="1:20" x14ac:dyDescent="0.2">
      <c r="A244" s="58" t="s">
        <v>1116</v>
      </c>
      <c r="B244" s="58" t="s">
        <v>1117</v>
      </c>
      <c r="C244" s="58" t="s">
        <v>1029</v>
      </c>
      <c r="D244" s="205" t="s">
        <v>1030</v>
      </c>
      <c r="E244" s="243">
        <v>1215</v>
      </c>
      <c r="F244" s="244">
        <f t="shared" si="28"/>
        <v>498</v>
      </c>
      <c r="G244" s="239"/>
      <c r="H244" s="245" t="str">
        <f t="shared" si="29"/>
        <v/>
      </c>
      <c r="I244" s="244">
        <v>276</v>
      </c>
      <c r="J244" s="239"/>
      <c r="K244" s="247">
        <v>222</v>
      </c>
      <c r="L244" s="239"/>
      <c r="M244" s="244">
        <v>184</v>
      </c>
      <c r="N244" s="239"/>
      <c r="O244" s="244">
        <v>533</v>
      </c>
      <c r="P244" s="239">
        <f t="shared" si="30"/>
        <v>0.43868312757201644</v>
      </c>
      <c r="Q244" s="189" t="s">
        <v>1507</v>
      </c>
      <c r="R244" s="215">
        <v>0</v>
      </c>
      <c r="S244" s="215">
        <v>1</v>
      </c>
      <c r="T244" s="215">
        <v>0</v>
      </c>
    </row>
    <row r="245" spans="1:20" x14ac:dyDescent="0.2">
      <c r="A245" s="58" t="s">
        <v>1119</v>
      </c>
      <c r="B245" s="58" t="s">
        <v>1120</v>
      </c>
      <c r="C245" s="58" t="s">
        <v>1029</v>
      </c>
      <c r="D245" s="205" t="s">
        <v>1030</v>
      </c>
      <c r="E245" s="243">
        <v>1315</v>
      </c>
      <c r="F245" s="244">
        <f t="shared" si="28"/>
        <v>792</v>
      </c>
      <c r="G245" s="239"/>
      <c r="H245" s="245" t="str">
        <f t="shared" si="29"/>
        <v/>
      </c>
      <c r="I245" s="244">
        <v>549</v>
      </c>
      <c r="J245" s="239"/>
      <c r="K245" s="247">
        <v>243</v>
      </c>
      <c r="L245" s="239"/>
      <c r="M245" s="244">
        <v>242</v>
      </c>
      <c r="N245" s="239"/>
      <c r="O245" s="244">
        <v>281</v>
      </c>
      <c r="P245" s="239">
        <f t="shared" si="30"/>
        <v>0.21368821292775667</v>
      </c>
      <c r="Q245" s="189" t="s">
        <v>1508</v>
      </c>
      <c r="R245" s="215">
        <v>0</v>
      </c>
      <c r="S245" s="215">
        <v>1</v>
      </c>
      <c r="T245" s="215">
        <v>0</v>
      </c>
    </row>
    <row r="246" spans="1:20" x14ac:dyDescent="0.2">
      <c r="A246" s="58" t="s">
        <v>1122</v>
      </c>
      <c r="B246" s="58" t="s">
        <v>1123</v>
      </c>
      <c r="C246" s="58" t="s">
        <v>1029</v>
      </c>
      <c r="D246" s="205" t="s">
        <v>1030</v>
      </c>
      <c r="E246" s="243">
        <v>628</v>
      </c>
      <c r="F246" s="244">
        <f t="shared" si="28"/>
        <v>501</v>
      </c>
      <c r="G246" s="239">
        <f t="shared" si="31"/>
        <v>0.79777070063694278</v>
      </c>
      <c r="H246" s="245" t="str">
        <f t="shared" si="29"/>
        <v>76.5% - 82.7%</v>
      </c>
      <c r="I246" s="244">
        <v>325</v>
      </c>
      <c r="J246" s="239">
        <f t="shared" si="32"/>
        <v>0.51751592356687903</v>
      </c>
      <c r="K246" s="247">
        <v>176</v>
      </c>
      <c r="L246" s="239">
        <f t="shared" si="33"/>
        <v>0.28025477707006369</v>
      </c>
      <c r="M246" s="244">
        <v>127</v>
      </c>
      <c r="N246" s="239">
        <f t="shared" si="34"/>
        <v>0.20222929936305734</v>
      </c>
      <c r="O246" s="244">
        <v>0</v>
      </c>
      <c r="P246" s="239">
        <f t="shared" si="30"/>
        <v>0</v>
      </c>
      <c r="Q246" s="189" t="s">
        <v>1509</v>
      </c>
      <c r="R246" s="215">
        <v>0</v>
      </c>
      <c r="S246" s="215">
        <v>0</v>
      </c>
      <c r="T246" s="215">
        <v>0</v>
      </c>
    </row>
    <row r="247" spans="1:20" x14ac:dyDescent="0.2">
      <c r="A247" s="58"/>
      <c r="B247" s="58"/>
      <c r="C247" s="58"/>
      <c r="D247" s="205"/>
      <c r="E247" s="244"/>
      <c r="F247" s="244"/>
      <c r="G247" s="239"/>
      <c r="H247" s="245"/>
      <c r="I247" s="244"/>
      <c r="J247" s="239"/>
      <c r="K247" s="247"/>
      <c r="L247" s="239"/>
      <c r="M247" s="244"/>
      <c r="N247" s="239"/>
      <c r="O247" s="244"/>
      <c r="P247" s="239"/>
      <c r="Q247" s="189"/>
      <c r="R247" s="215"/>
      <c r="S247" s="215"/>
      <c r="T247" s="215"/>
    </row>
    <row r="248" spans="1:20" x14ac:dyDescent="0.2">
      <c r="A248" s="58" t="s">
        <v>1396</v>
      </c>
      <c r="B248" s="58" t="s">
        <v>1397</v>
      </c>
      <c r="C248" s="58" t="s">
        <v>1396</v>
      </c>
      <c r="D248" s="205" t="s">
        <v>1398</v>
      </c>
      <c r="E248" s="244">
        <v>185</v>
      </c>
      <c r="F248" s="244">
        <f>I248+K248</f>
        <v>83</v>
      </c>
      <c r="G248" s="239"/>
      <c r="H248" s="245" t="str">
        <f>IF(ISNUMBER(G248),TEXT(((2*F248)+(1.96^2)-(1.96*((1.96^2)+(4*F248*(100%-G248)))^0.5))/(2*(E248+(1.96^2))),"0.0%")&amp;" - "&amp;TEXT(((2*F248)+(1.96^2)+(1.96*((1.96^2)+(4*F248*(100%-G248)))^0.5))/(2*(E248+(1.96^2))),"0.0%"),"")</f>
        <v/>
      </c>
      <c r="I248" s="244">
        <v>65</v>
      </c>
      <c r="J248" s="248"/>
      <c r="K248" s="247">
        <v>18</v>
      </c>
      <c r="L248" s="239"/>
      <c r="M248" s="244">
        <v>83</v>
      </c>
      <c r="N248" s="239"/>
      <c r="O248" s="244">
        <v>19</v>
      </c>
      <c r="P248" s="239">
        <f>O248/E248</f>
        <v>0.10270270270270271</v>
      </c>
      <c r="Q248" s="189"/>
      <c r="R248" s="215"/>
      <c r="S248" s="215"/>
      <c r="T248" s="215"/>
    </row>
    <row r="249" spans="1:20" x14ac:dyDescent="0.2">
      <c r="A249" s="58" t="s">
        <v>1399</v>
      </c>
      <c r="B249" s="58" t="s">
        <v>1400</v>
      </c>
      <c r="C249" s="58" t="s">
        <v>464</v>
      </c>
      <c r="D249" s="205" t="s">
        <v>1401</v>
      </c>
      <c r="E249" s="244">
        <v>0</v>
      </c>
      <c r="F249" s="244">
        <f t="shared" ref="F249:F262" si="35">I249+K249</f>
        <v>0</v>
      </c>
      <c r="G249" s="239"/>
      <c r="H249" s="245" t="str">
        <f t="shared" ref="H249:H262" si="36">IF(ISNUMBER(G249),TEXT(((2*F249)+(1.96^2)-(1.96*((1.96^2)+(4*F249*(100%-G249)))^0.5))/(2*(E249+(1.96^2))),"0.0%")&amp;" - "&amp;TEXT(((2*F249)+(1.96^2)+(1.96*((1.96^2)+(4*F249*(100%-G249)))^0.5))/(2*(E249+(1.96^2))),"0.0%"),"")</f>
        <v/>
      </c>
      <c r="I249" s="244">
        <v>0</v>
      </c>
      <c r="J249" s="248"/>
      <c r="K249" s="247">
        <v>0</v>
      </c>
      <c r="L249" s="239"/>
      <c r="M249" s="244">
        <v>0</v>
      </c>
      <c r="N249" s="239"/>
      <c r="O249" s="244">
        <v>0</v>
      </c>
      <c r="P249" s="239"/>
      <c r="Q249" s="189"/>
      <c r="R249" s="215"/>
      <c r="S249" s="215"/>
      <c r="T249" s="215"/>
    </row>
    <row r="250" spans="1:20" x14ac:dyDescent="0.2">
      <c r="A250" s="58" t="s">
        <v>1402</v>
      </c>
      <c r="B250" s="58" t="s">
        <v>1403</v>
      </c>
      <c r="C250" s="58" t="s">
        <v>519</v>
      </c>
      <c r="D250" s="205" t="s">
        <v>322</v>
      </c>
      <c r="E250" s="244">
        <v>0</v>
      </c>
      <c r="F250" s="244">
        <f t="shared" si="35"/>
        <v>0</v>
      </c>
      <c r="G250" s="239"/>
      <c r="H250" s="245" t="str">
        <f t="shared" si="36"/>
        <v/>
      </c>
      <c r="I250" s="244">
        <v>0</v>
      </c>
      <c r="J250" s="248"/>
      <c r="K250" s="247">
        <v>0</v>
      </c>
      <c r="L250" s="239"/>
      <c r="M250" s="244">
        <v>0</v>
      </c>
      <c r="N250" s="239"/>
      <c r="O250" s="244">
        <v>0</v>
      </c>
      <c r="P250" s="239"/>
      <c r="Q250" s="189"/>
      <c r="R250" s="215"/>
      <c r="S250" s="215"/>
      <c r="T250" s="215"/>
    </row>
    <row r="251" spans="1:20" x14ac:dyDescent="0.2">
      <c r="A251" s="58" t="s">
        <v>1404</v>
      </c>
      <c r="B251" s="58" t="s">
        <v>1405</v>
      </c>
      <c r="C251" s="58" t="s">
        <v>565</v>
      </c>
      <c r="D251" s="205" t="s">
        <v>1406</v>
      </c>
      <c r="E251" s="244">
        <v>0</v>
      </c>
      <c r="F251" s="244">
        <f t="shared" si="35"/>
        <v>0</v>
      </c>
      <c r="G251" s="239"/>
      <c r="H251" s="245" t="str">
        <f t="shared" si="36"/>
        <v/>
      </c>
      <c r="I251" s="244">
        <v>0</v>
      </c>
      <c r="J251" s="248"/>
      <c r="K251" s="247">
        <v>0</v>
      </c>
      <c r="L251" s="239"/>
      <c r="M251" s="244">
        <v>0</v>
      </c>
      <c r="N251" s="239"/>
      <c r="O251" s="244">
        <v>0</v>
      </c>
      <c r="P251" s="239"/>
      <c r="Q251" s="189"/>
      <c r="R251" s="215"/>
      <c r="S251" s="215"/>
      <c r="T251" s="215"/>
    </row>
    <row r="252" spans="1:20" x14ac:dyDescent="0.2">
      <c r="A252" s="58" t="s">
        <v>1407</v>
      </c>
      <c r="B252" s="58" t="s">
        <v>1408</v>
      </c>
      <c r="C252" s="58" t="s">
        <v>634</v>
      </c>
      <c r="D252" s="205" t="s">
        <v>1409</v>
      </c>
      <c r="E252" s="244">
        <v>0</v>
      </c>
      <c r="F252" s="244">
        <f t="shared" si="35"/>
        <v>0</v>
      </c>
      <c r="G252" s="239"/>
      <c r="H252" s="245" t="str">
        <f t="shared" si="36"/>
        <v/>
      </c>
      <c r="I252" s="244">
        <v>0</v>
      </c>
      <c r="J252" s="248"/>
      <c r="K252" s="247">
        <v>0</v>
      </c>
      <c r="L252" s="239"/>
      <c r="M252" s="244">
        <v>0</v>
      </c>
      <c r="N252" s="239"/>
      <c r="O252" s="244">
        <v>0</v>
      </c>
      <c r="P252" s="239"/>
      <c r="Q252" s="189"/>
      <c r="R252" s="215"/>
      <c r="S252" s="215"/>
      <c r="T252" s="215"/>
    </row>
    <row r="253" spans="1:20" x14ac:dyDescent="0.2">
      <c r="A253" s="58" t="s">
        <v>1410</v>
      </c>
      <c r="B253" s="58" t="s">
        <v>1411</v>
      </c>
      <c r="C253" s="58" t="s">
        <v>712</v>
      </c>
      <c r="D253" s="205" t="s">
        <v>1412</v>
      </c>
      <c r="E253" s="244">
        <v>0</v>
      </c>
      <c r="F253" s="244">
        <f t="shared" si="35"/>
        <v>0</v>
      </c>
      <c r="G253" s="239"/>
      <c r="H253" s="245" t="str">
        <f t="shared" si="36"/>
        <v/>
      </c>
      <c r="I253" s="244">
        <v>0</v>
      </c>
      <c r="J253" s="248"/>
      <c r="K253" s="247">
        <v>0</v>
      </c>
      <c r="L253" s="239"/>
      <c r="M253" s="244">
        <v>0</v>
      </c>
      <c r="N253" s="239"/>
      <c r="O253" s="244">
        <v>0</v>
      </c>
      <c r="P253" s="239"/>
      <c r="Q253" s="189"/>
      <c r="R253" s="215"/>
      <c r="S253" s="215"/>
      <c r="T253" s="215"/>
    </row>
    <row r="254" spans="1:20" x14ac:dyDescent="0.2">
      <c r="A254" s="58" t="s">
        <v>1413</v>
      </c>
      <c r="B254" s="58" t="s">
        <v>1414</v>
      </c>
      <c r="C254" s="58" t="s">
        <v>744</v>
      </c>
      <c r="D254" s="205" t="s">
        <v>1415</v>
      </c>
      <c r="E254" s="244">
        <v>0</v>
      </c>
      <c r="F254" s="244">
        <f t="shared" si="35"/>
        <v>0</v>
      </c>
      <c r="G254" s="239"/>
      <c r="H254" s="245" t="str">
        <f t="shared" si="36"/>
        <v/>
      </c>
      <c r="I254" s="244">
        <v>0</v>
      </c>
      <c r="J254" s="248"/>
      <c r="K254" s="247">
        <v>0</v>
      </c>
      <c r="L254" s="239"/>
      <c r="M254" s="244">
        <v>0</v>
      </c>
      <c r="N254" s="239"/>
      <c r="O254" s="244">
        <v>0</v>
      </c>
      <c r="P254" s="239"/>
      <c r="Q254" s="189"/>
      <c r="R254" s="215"/>
      <c r="S254" s="215"/>
      <c r="T254" s="215"/>
    </row>
    <row r="255" spans="1:20" x14ac:dyDescent="0.2">
      <c r="A255" s="58" t="s">
        <v>1416</v>
      </c>
      <c r="B255" s="58" t="s">
        <v>1417</v>
      </c>
      <c r="C255" s="58" t="s">
        <v>839</v>
      </c>
      <c r="D255" s="205" t="s">
        <v>1418</v>
      </c>
      <c r="E255" s="244">
        <v>0</v>
      </c>
      <c r="F255" s="244">
        <f t="shared" si="35"/>
        <v>0</v>
      </c>
      <c r="G255" s="239"/>
      <c r="H255" s="245" t="str">
        <f t="shared" si="36"/>
        <v/>
      </c>
      <c r="I255" s="244">
        <v>0</v>
      </c>
      <c r="J255" s="248"/>
      <c r="K255" s="247">
        <v>0</v>
      </c>
      <c r="L255" s="239"/>
      <c r="M255" s="244">
        <v>0</v>
      </c>
      <c r="N255" s="239"/>
      <c r="O255" s="244">
        <v>0</v>
      </c>
      <c r="P255" s="239"/>
      <c r="Q255" s="189"/>
      <c r="R255" s="215"/>
      <c r="S255" s="215"/>
      <c r="T255" s="215"/>
    </row>
    <row r="256" spans="1:20" x14ac:dyDescent="0.2">
      <c r="A256" s="58" t="s">
        <v>1419</v>
      </c>
      <c r="B256" s="58" t="s">
        <v>1420</v>
      </c>
      <c r="C256" s="58" t="s">
        <v>1029</v>
      </c>
      <c r="D256" s="205" t="s">
        <v>1421</v>
      </c>
      <c r="E256" s="244">
        <v>0</v>
      </c>
      <c r="F256" s="244">
        <f t="shared" si="35"/>
        <v>0</v>
      </c>
      <c r="G256" s="239"/>
      <c r="H256" s="245" t="str">
        <f t="shared" si="36"/>
        <v/>
      </c>
      <c r="I256" s="244">
        <v>0</v>
      </c>
      <c r="J256" s="248"/>
      <c r="K256" s="247">
        <v>0</v>
      </c>
      <c r="L256" s="239"/>
      <c r="M256" s="244">
        <v>0</v>
      </c>
      <c r="N256" s="239"/>
      <c r="O256" s="244">
        <v>0</v>
      </c>
      <c r="P256" s="239"/>
      <c r="Q256" s="189"/>
      <c r="R256" s="215"/>
      <c r="S256" s="215"/>
      <c r="T256" s="215"/>
    </row>
    <row r="257" spans="1:36" x14ac:dyDescent="0.2">
      <c r="A257" s="58" t="s">
        <v>1422</v>
      </c>
      <c r="B257" s="58" t="s">
        <v>1423</v>
      </c>
      <c r="C257" s="58" t="s">
        <v>1029</v>
      </c>
      <c r="D257" s="205" t="s">
        <v>1421</v>
      </c>
      <c r="E257" s="244">
        <v>0</v>
      </c>
      <c r="F257" s="244">
        <f t="shared" si="35"/>
        <v>0</v>
      </c>
      <c r="G257" s="239"/>
      <c r="H257" s="245" t="str">
        <f t="shared" si="36"/>
        <v/>
      </c>
      <c r="I257" s="244">
        <v>0</v>
      </c>
      <c r="J257" s="248"/>
      <c r="K257" s="247">
        <v>0</v>
      </c>
      <c r="L257" s="239"/>
      <c r="M257" s="244">
        <v>0</v>
      </c>
      <c r="N257" s="239"/>
      <c r="O257" s="244">
        <v>0</v>
      </c>
      <c r="P257" s="239"/>
      <c r="Q257" s="189"/>
      <c r="R257" s="215"/>
      <c r="S257" s="215"/>
      <c r="T257" s="215"/>
    </row>
    <row r="258" spans="1:36" x14ac:dyDescent="0.2">
      <c r="A258" s="58" t="s">
        <v>1424</v>
      </c>
      <c r="B258" s="58" t="s">
        <v>1425</v>
      </c>
      <c r="C258" s="58" t="s">
        <v>879</v>
      </c>
      <c r="D258" s="205" t="s">
        <v>1426</v>
      </c>
      <c r="E258" s="244">
        <v>0</v>
      </c>
      <c r="F258" s="244">
        <f t="shared" si="35"/>
        <v>0</v>
      </c>
      <c r="G258" s="239"/>
      <c r="H258" s="245" t="str">
        <f t="shared" si="36"/>
        <v/>
      </c>
      <c r="I258" s="244">
        <v>0</v>
      </c>
      <c r="J258" s="248"/>
      <c r="K258" s="247">
        <v>0</v>
      </c>
      <c r="L258" s="239"/>
      <c r="M258" s="244">
        <v>0</v>
      </c>
      <c r="N258" s="239"/>
      <c r="O258" s="244">
        <v>0</v>
      </c>
      <c r="P258" s="239"/>
      <c r="Q258" s="189"/>
      <c r="R258" s="215"/>
      <c r="S258" s="215"/>
      <c r="T258" s="215"/>
    </row>
    <row r="259" spans="1:36" x14ac:dyDescent="0.2">
      <c r="A259" s="58" t="s">
        <v>1427</v>
      </c>
      <c r="B259" s="58" t="s">
        <v>1428</v>
      </c>
      <c r="C259" s="58" t="s">
        <v>904</v>
      </c>
      <c r="D259" s="205" t="s">
        <v>1429</v>
      </c>
      <c r="E259" s="244">
        <v>0</v>
      </c>
      <c r="F259" s="244">
        <f t="shared" si="35"/>
        <v>0</v>
      </c>
      <c r="G259" s="239"/>
      <c r="H259" s="245" t="str">
        <f t="shared" si="36"/>
        <v/>
      </c>
      <c r="I259" s="244">
        <v>0</v>
      </c>
      <c r="J259" s="248"/>
      <c r="K259" s="247">
        <v>0</v>
      </c>
      <c r="L259" s="239"/>
      <c r="M259" s="244">
        <v>0</v>
      </c>
      <c r="N259" s="239"/>
      <c r="O259" s="244">
        <v>0</v>
      </c>
      <c r="P259" s="239"/>
      <c r="Q259" s="189"/>
      <c r="R259" s="215"/>
      <c r="S259" s="215"/>
      <c r="T259" s="215"/>
    </row>
    <row r="260" spans="1:36" x14ac:dyDescent="0.2">
      <c r="A260" s="58" t="s">
        <v>1430</v>
      </c>
      <c r="B260" s="58" t="s">
        <v>1431</v>
      </c>
      <c r="C260" s="58" t="s">
        <v>968</v>
      </c>
      <c r="D260" s="205" t="s">
        <v>1432</v>
      </c>
      <c r="E260" s="244">
        <v>0</v>
      </c>
      <c r="F260" s="244">
        <f t="shared" si="35"/>
        <v>0</v>
      </c>
      <c r="G260" s="239"/>
      <c r="H260" s="245" t="str">
        <f t="shared" si="36"/>
        <v/>
      </c>
      <c r="I260" s="244">
        <v>0</v>
      </c>
      <c r="J260" s="248"/>
      <c r="K260" s="247">
        <v>0</v>
      </c>
      <c r="L260" s="239"/>
      <c r="M260" s="244">
        <v>0</v>
      </c>
      <c r="N260" s="239"/>
      <c r="O260" s="244">
        <v>0</v>
      </c>
      <c r="P260" s="239"/>
      <c r="Q260" s="189"/>
      <c r="R260" s="215"/>
      <c r="S260" s="215"/>
      <c r="T260" s="215"/>
    </row>
    <row r="261" spans="1:36" x14ac:dyDescent="0.2">
      <c r="A261" s="76" t="s">
        <v>1433</v>
      </c>
      <c r="B261" s="76" t="s">
        <v>1435</v>
      </c>
      <c r="C261" s="76" t="s">
        <v>816</v>
      </c>
      <c r="D261" s="203" t="s">
        <v>1186</v>
      </c>
      <c r="E261" s="244">
        <v>0</v>
      </c>
      <c r="F261" s="244">
        <f t="shared" si="35"/>
        <v>0</v>
      </c>
      <c r="G261" s="239"/>
      <c r="H261" s="245" t="str">
        <f t="shared" si="36"/>
        <v/>
      </c>
      <c r="I261" s="244">
        <v>0</v>
      </c>
      <c r="J261" s="248"/>
      <c r="K261" s="247">
        <v>0</v>
      </c>
      <c r="L261" s="239"/>
      <c r="M261" s="244">
        <v>0</v>
      </c>
      <c r="N261" s="239"/>
      <c r="O261" s="244">
        <v>0</v>
      </c>
      <c r="P261" s="239"/>
      <c r="Q261" s="189"/>
      <c r="R261" s="215"/>
    </row>
    <row r="262" spans="1:36" x14ac:dyDescent="0.2">
      <c r="A262" s="97" t="s">
        <v>1434</v>
      </c>
      <c r="B262" s="97" t="s">
        <v>1436</v>
      </c>
      <c r="C262" s="97" t="s">
        <v>1029</v>
      </c>
      <c r="D262" s="204" t="s">
        <v>1421</v>
      </c>
      <c r="E262" s="249">
        <v>0</v>
      </c>
      <c r="F262" s="249">
        <f t="shared" si="35"/>
        <v>0</v>
      </c>
      <c r="G262" s="250"/>
      <c r="H262" s="251" t="str">
        <f t="shared" si="36"/>
        <v/>
      </c>
      <c r="I262" s="249">
        <v>0</v>
      </c>
      <c r="J262" s="252"/>
      <c r="K262" s="253">
        <v>0</v>
      </c>
      <c r="L262" s="250"/>
      <c r="M262" s="249">
        <v>0</v>
      </c>
      <c r="N262" s="250"/>
      <c r="O262" s="249">
        <v>0</v>
      </c>
      <c r="P262" s="250"/>
      <c r="Q262" s="254"/>
      <c r="R262" s="215"/>
    </row>
    <row r="263" spans="1:36" x14ac:dyDescent="0.2">
      <c r="A263" s="58"/>
      <c r="B263" s="58"/>
      <c r="C263" s="58"/>
      <c r="D263" s="58"/>
      <c r="E263" s="175"/>
      <c r="F263" s="175"/>
      <c r="G263" s="175"/>
      <c r="H263" s="175"/>
      <c r="I263" s="175"/>
      <c r="J263" s="175"/>
      <c r="K263" s="175"/>
      <c r="L263" s="175"/>
      <c r="M263" s="175"/>
      <c r="N263" s="175"/>
      <c r="O263" s="175"/>
      <c r="P263" s="175"/>
      <c r="Q263" s="58"/>
      <c r="R263" s="215"/>
    </row>
    <row r="264" spans="1:36" x14ac:dyDescent="0.2">
      <c r="A264" s="112" t="s">
        <v>42</v>
      </c>
      <c r="B264" s="110"/>
      <c r="C264" s="102"/>
      <c r="D264" s="102"/>
      <c r="E264" s="58"/>
      <c r="F264" s="58"/>
      <c r="G264" s="58"/>
      <c r="H264" s="58"/>
      <c r="I264" s="58"/>
      <c r="J264" s="58"/>
      <c r="K264" s="58"/>
      <c r="L264" s="58"/>
      <c r="M264" s="58"/>
      <c r="N264" s="58"/>
      <c r="O264" s="58"/>
      <c r="P264" s="58"/>
      <c r="Q264" s="176"/>
      <c r="R264" s="215"/>
    </row>
    <row r="265" spans="1:36" x14ac:dyDescent="0.2">
      <c r="A265" s="114"/>
      <c r="B265" s="116" t="s">
        <v>1321</v>
      </c>
      <c r="C265" s="102"/>
      <c r="D265" s="102"/>
      <c r="E265" s="102"/>
      <c r="F265" s="102"/>
      <c r="G265" s="102"/>
      <c r="H265" s="102"/>
      <c r="I265" s="102"/>
      <c r="J265" s="102"/>
      <c r="K265" s="58"/>
      <c r="L265" s="58"/>
      <c r="M265" s="177"/>
      <c r="N265" s="58"/>
      <c r="O265" s="58"/>
      <c r="P265" s="58"/>
      <c r="Q265" s="58"/>
      <c r="R265" s="215"/>
    </row>
    <row r="266" spans="1:36" x14ac:dyDescent="0.2">
      <c r="A266" s="218"/>
      <c r="B266" s="116" t="s">
        <v>1322</v>
      </c>
      <c r="C266" s="102"/>
      <c r="D266" s="102"/>
      <c r="E266" s="102"/>
      <c r="F266" s="102"/>
      <c r="G266" s="102"/>
      <c r="H266" s="102"/>
      <c r="I266" s="102"/>
      <c r="J266" s="102"/>
      <c r="K266" s="58"/>
      <c r="L266" s="58"/>
      <c r="M266" s="177"/>
      <c r="N266" s="58"/>
      <c r="O266" s="58"/>
      <c r="P266" s="58"/>
      <c r="Q266" s="58"/>
      <c r="R266" s="215"/>
    </row>
    <row r="267" spans="1:36" x14ac:dyDescent="0.2">
      <c r="A267" s="219"/>
      <c r="B267" s="116" t="s">
        <v>1323</v>
      </c>
      <c r="C267" s="102"/>
      <c r="D267" s="102"/>
      <c r="E267" s="102"/>
      <c r="F267" s="102"/>
      <c r="G267" s="102"/>
      <c r="H267" s="102"/>
      <c r="I267" s="102"/>
      <c r="J267" s="102"/>
      <c r="K267" s="102"/>
      <c r="L267" s="102"/>
      <c r="M267" s="177"/>
      <c r="N267" s="58"/>
      <c r="O267" s="58"/>
      <c r="P267" s="58"/>
      <c r="Q267" s="58"/>
      <c r="R267" s="209"/>
    </row>
    <row r="268" spans="1:36" x14ac:dyDescent="0.2">
      <c r="A268" s="110"/>
      <c r="B268" s="111" t="s">
        <v>1382</v>
      </c>
      <c r="C268"/>
      <c r="D268"/>
      <c r="E268"/>
      <c r="F268"/>
      <c r="G268"/>
      <c r="H268"/>
      <c r="I268"/>
      <c r="J268"/>
      <c r="K268"/>
      <c r="L268"/>
      <c r="M268"/>
      <c r="N268"/>
      <c r="O268"/>
      <c r="P268"/>
      <c r="Q268"/>
      <c r="R268" s="215"/>
    </row>
    <row r="269" spans="1:36" s="76" customFormat="1" x14ac:dyDescent="0.2">
      <c r="B269" s="217" t="s">
        <v>1450</v>
      </c>
      <c r="F269" s="101"/>
      <c r="G269" s="101"/>
      <c r="H269" s="101"/>
      <c r="I269" s="101"/>
      <c r="J269" s="101"/>
      <c r="K269" s="101"/>
      <c r="L269" s="101"/>
      <c r="M269" s="101"/>
      <c r="N269" s="101"/>
      <c r="O269" s="101"/>
      <c r="P269" s="101"/>
      <c r="Q269" s="101"/>
      <c r="R269" s="101"/>
      <c r="S269" s="101"/>
      <c r="T269" s="101"/>
      <c r="U269" s="101"/>
      <c r="V269" s="402"/>
      <c r="AE269" s="133"/>
      <c r="AF269" s="133"/>
      <c r="AG269" s="133"/>
      <c r="AH269" s="133"/>
      <c r="AI269" s="259"/>
      <c r="AJ269" s="259"/>
    </row>
    <row r="270" spans="1:36" x14ac:dyDescent="0.2">
      <c r="A270" s="158">
        <v>1</v>
      </c>
      <c r="B270"/>
      <c r="C270"/>
      <c r="D270"/>
      <c r="E270"/>
      <c r="F270"/>
      <c r="G270"/>
      <c r="H270"/>
      <c r="I270"/>
      <c r="J270"/>
      <c r="K270"/>
      <c r="L270"/>
      <c r="M270"/>
      <c r="N270"/>
      <c r="O270"/>
      <c r="P270"/>
      <c r="Q270"/>
      <c r="R270" s="215"/>
    </row>
  </sheetData>
  <mergeCells count="5">
    <mergeCell ref="F6:G6"/>
    <mergeCell ref="I6:J6"/>
    <mergeCell ref="K6:L6"/>
    <mergeCell ref="M6:N6"/>
    <mergeCell ref="O6:P6"/>
  </mergeCells>
  <conditionalFormatting sqref="E36:E262">
    <cfRule type="expression" dxfId="49" priority="10" stopIfTrue="1">
      <formula>R36=1</formula>
    </cfRule>
  </conditionalFormatting>
  <conditionalFormatting sqref="I36:I262">
    <cfRule type="expression" dxfId="48" priority="11" stopIfTrue="1">
      <formula>#REF!=1</formula>
    </cfRule>
  </conditionalFormatting>
  <conditionalFormatting sqref="P36:P262">
    <cfRule type="cellIs" dxfId="47" priority="12" stopIfTrue="1" operator="lessThan">
      <formula>0</formula>
    </cfRule>
    <cfRule type="cellIs" dxfId="46" priority="13" stopIfTrue="1" operator="greaterThan">
      <formula>0.05</formula>
    </cfRule>
  </conditionalFormatting>
  <conditionalFormatting sqref="E8:E34">
    <cfRule type="expression" dxfId="45" priority="9" stopIfTrue="1">
      <formula>R8=1</formula>
    </cfRule>
  </conditionalFormatting>
  <conditionalFormatting sqref="I35">
    <cfRule type="expression" dxfId="44" priority="8" stopIfTrue="1">
      <formula>#REF!=1</formula>
    </cfRule>
  </conditionalFormatting>
  <conditionalFormatting sqref="I8:I34">
    <cfRule type="expression" dxfId="43" priority="7" stopIfTrue="1">
      <formula>#REF!=1</formula>
    </cfRule>
  </conditionalFormatting>
  <conditionalFormatting sqref="M8:M262">
    <cfRule type="expression" dxfId="42" priority="6" stopIfTrue="1">
      <formula>#REF!=1</formula>
    </cfRule>
  </conditionalFormatting>
  <conditionalFormatting sqref="A265">
    <cfRule type="expression" dxfId="41" priority="3" stopIfTrue="1">
      <formula>A270=1</formula>
    </cfRule>
  </conditionalFormatting>
  <conditionalFormatting sqref="P10:P34">
    <cfRule type="cellIs" dxfId="40" priority="4" stopIfTrue="1" operator="lessThan">
      <formula>0</formula>
    </cfRule>
    <cfRule type="cellIs" dxfId="39" priority="5" stopIfTrue="1" operator="greaterThan">
      <formula>0.05</formula>
    </cfRule>
  </conditionalFormatting>
  <conditionalFormatting sqref="P8">
    <cfRule type="cellIs" dxfId="38" priority="1" operator="lessThan">
      <formula>0</formula>
    </cfRule>
    <cfRule type="cellIs" dxfId="37" priority="2" operator="greaterThan">
      <formula>0.1505</formula>
    </cfRule>
  </conditionalFormatting>
  <hyperlinks>
    <hyperlink ref="B269" location="'Data Quality'!A1" display="* See Data Quality note for explanation"/>
  </hyperlinks>
  <printOptions horizontalCentered="1"/>
  <pageMargins left="0.39370078740157483" right="0.39370078740157483" top="0.39370078740157483" bottom="0.59055118110236227" header="0.51181102362204722" footer="0.51181102362204722"/>
  <pageSetup paperSize="9" scale="41" fitToHeight="3" orientation="landscape" r:id="rId1"/>
  <headerFooter alignWithMargins="0">
    <oddFooter>&amp;L&amp;6&amp;F &amp;A&amp;R&amp;6Standards and Quality Analytical Team (SAT)</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pageSetUpPr fitToPage="1"/>
  </sheetPr>
  <dimension ref="A1:AJ270"/>
  <sheetViews>
    <sheetView showGridLines="0" zoomScaleNormal="100" zoomScaleSheetLayoutView="80" workbookViewId="0">
      <pane xSplit="2" ySplit="7" topLeftCell="C8" activePane="bottomRight" state="frozen"/>
      <selection activeCell="E10" activeCellId="1" sqref="A1 E10:E34"/>
      <selection pane="topRight" activeCell="E10" activeCellId="1" sqref="A1 E10:E34"/>
      <selection pane="bottomLeft" activeCell="E10" activeCellId="1" sqref="A1 E10:E34"/>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63.85546875" style="111" bestFit="1" customWidth="1"/>
    <col min="5" max="5" width="17.140625" style="111" customWidth="1"/>
    <col min="6" max="7" width="12.7109375" style="111" customWidth="1"/>
    <col min="8" max="8" width="13.42578125" style="111" bestFit="1" customWidth="1"/>
    <col min="9" max="14" width="12.7109375" style="111" customWidth="1"/>
    <col min="15" max="16" width="15.7109375" style="111" customWidth="1"/>
    <col min="17" max="17" width="10.7109375" style="111" customWidth="1"/>
    <col min="18" max="21" width="9.140625" style="210"/>
    <col min="22" max="16384" width="9.140625" style="111"/>
  </cols>
  <sheetData>
    <row r="1" spans="1:21" ht="18" x14ac:dyDescent="0.25">
      <c r="A1" s="155" t="s">
        <v>2353</v>
      </c>
      <c r="B1" s="110"/>
      <c r="C1" s="110"/>
      <c r="D1" s="110"/>
      <c r="E1" s="110"/>
      <c r="F1" s="110"/>
      <c r="G1" s="110"/>
      <c r="H1" s="110"/>
      <c r="I1" s="110"/>
      <c r="J1" s="110"/>
      <c r="K1" s="110"/>
      <c r="L1" s="110"/>
      <c r="M1" s="110"/>
      <c r="N1" s="110"/>
      <c r="O1" s="110"/>
      <c r="P1" s="110"/>
      <c r="Q1" s="110"/>
      <c r="R1" s="214"/>
    </row>
    <row r="2" spans="1:21" x14ac:dyDescent="0.2">
      <c r="A2" s="110"/>
      <c r="B2" s="110"/>
      <c r="C2" s="110"/>
      <c r="D2" s="110"/>
      <c r="E2" s="110"/>
      <c r="F2" s="110"/>
      <c r="G2" s="110"/>
      <c r="H2" s="110"/>
      <c r="I2" s="110"/>
      <c r="J2" s="110"/>
      <c r="K2" s="110"/>
      <c r="L2" s="110"/>
      <c r="M2" s="110"/>
      <c r="N2" s="110"/>
      <c r="O2" s="110"/>
      <c r="P2" s="110"/>
      <c r="Q2" s="110"/>
      <c r="R2" s="214"/>
    </row>
    <row r="3" spans="1:21" x14ac:dyDescent="0.2">
      <c r="A3" s="78" t="s">
        <v>1374</v>
      </c>
      <c r="B3" s="110"/>
      <c r="C3" s="110"/>
      <c r="D3" s="110"/>
      <c r="E3" s="110"/>
      <c r="F3" s="110"/>
      <c r="G3" s="110"/>
      <c r="H3" s="110"/>
      <c r="I3" s="110"/>
      <c r="J3" s="110"/>
      <c r="K3" s="110"/>
      <c r="L3" s="110"/>
      <c r="M3" s="110"/>
      <c r="N3" s="110"/>
      <c r="O3" s="110"/>
      <c r="P3" s="110"/>
      <c r="Q3" s="110"/>
      <c r="R3" s="214"/>
    </row>
    <row r="4" spans="1:21" x14ac:dyDescent="0.2">
      <c r="A4" s="79" t="s">
        <v>1451</v>
      </c>
      <c r="B4" s="110"/>
      <c r="C4" s="110"/>
      <c r="D4" s="110"/>
      <c r="E4" s="110"/>
      <c r="F4" s="110"/>
      <c r="G4" s="110"/>
      <c r="H4" s="110"/>
      <c r="I4" s="112"/>
      <c r="J4" s="110"/>
      <c r="K4" s="110"/>
      <c r="L4" s="110"/>
      <c r="M4" s="110"/>
      <c r="N4" s="110"/>
      <c r="O4" s="110"/>
      <c r="P4" s="110"/>
      <c r="Q4" s="110"/>
      <c r="R4" s="214"/>
    </row>
    <row r="5" spans="1:21" x14ac:dyDescent="0.2">
      <c r="A5" s="110"/>
      <c r="B5" s="110"/>
      <c r="C5" s="110"/>
      <c r="D5" s="110"/>
      <c r="E5" s="110"/>
      <c r="F5" s="110"/>
      <c r="G5" s="110"/>
      <c r="H5" s="110"/>
      <c r="I5" s="110"/>
      <c r="J5" s="110"/>
      <c r="K5" s="110"/>
      <c r="L5" s="110"/>
      <c r="M5" s="110"/>
      <c r="N5" s="110"/>
      <c r="O5" s="110"/>
      <c r="P5" s="110"/>
      <c r="Q5" s="110"/>
      <c r="R5" s="214"/>
    </row>
    <row r="6" spans="1:21" s="113" customFormat="1" ht="25.5" customHeight="1" x14ac:dyDescent="0.2">
      <c r="A6" s="76"/>
      <c r="B6" s="76"/>
      <c r="C6" s="76"/>
      <c r="D6" s="76"/>
      <c r="E6" s="181" t="s">
        <v>1315</v>
      </c>
      <c r="F6" s="441" t="s">
        <v>1316</v>
      </c>
      <c r="G6" s="441"/>
      <c r="H6" s="256"/>
      <c r="I6" s="441" t="s">
        <v>1317</v>
      </c>
      <c r="J6" s="441"/>
      <c r="K6" s="441" t="s">
        <v>1318</v>
      </c>
      <c r="L6" s="441"/>
      <c r="M6" s="441" t="s">
        <v>1319</v>
      </c>
      <c r="N6" s="441"/>
      <c r="O6" s="441" t="s">
        <v>1320</v>
      </c>
      <c r="P6" s="441"/>
      <c r="Q6" s="182"/>
      <c r="R6" s="209"/>
      <c r="S6" s="210"/>
      <c r="T6" s="210"/>
      <c r="U6" s="210"/>
    </row>
    <row r="7" spans="1:21" s="113" customFormat="1" ht="39" thickBot="1" x14ac:dyDescent="0.25">
      <c r="A7" s="80" t="s">
        <v>69</v>
      </c>
      <c r="B7" s="80" t="s">
        <v>70</v>
      </c>
      <c r="C7" s="80" t="s">
        <v>69</v>
      </c>
      <c r="D7" s="80" t="s">
        <v>440</v>
      </c>
      <c r="E7" s="183" t="s">
        <v>33</v>
      </c>
      <c r="F7" s="184" t="s">
        <v>33</v>
      </c>
      <c r="G7" s="184" t="s">
        <v>36</v>
      </c>
      <c r="H7" s="185" t="s">
        <v>57</v>
      </c>
      <c r="I7" s="184" t="s">
        <v>33</v>
      </c>
      <c r="J7" s="184" t="s">
        <v>36</v>
      </c>
      <c r="K7" s="184" t="s">
        <v>33</v>
      </c>
      <c r="L7" s="184" t="s">
        <v>36</v>
      </c>
      <c r="M7" s="184" t="s">
        <v>33</v>
      </c>
      <c r="N7" s="184" t="s">
        <v>36</v>
      </c>
      <c r="O7" s="184" t="s">
        <v>33</v>
      </c>
      <c r="P7" s="184" t="s">
        <v>36</v>
      </c>
      <c r="Q7" s="186" t="s">
        <v>441</v>
      </c>
      <c r="R7" s="211" t="s">
        <v>1391</v>
      </c>
      <c r="S7" s="211" t="s">
        <v>1392</v>
      </c>
      <c r="T7" s="211" t="s">
        <v>1393</v>
      </c>
      <c r="U7" s="210"/>
    </row>
    <row r="8" spans="1:21" x14ac:dyDescent="0.2">
      <c r="A8" s="162" t="s">
        <v>1375</v>
      </c>
      <c r="B8" s="162" t="s">
        <v>1376</v>
      </c>
      <c r="C8" s="162"/>
      <c r="D8" s="162"/>
      <c r="E8" s="237">
        <v>154109</v>
      </c>
      <c r="F8" s="238">
        <f>I8+K8</f>
        <v>66189</v>
      </c>
      <c r="G8" s="239">
        <f>J8+L8</f>
        <v>0.42949470829088504</v>
      </c>
      <c r="H8" s="240" t="str">
        <f>IF(ISNUMBER(G8),TEXT(((2*F8)+(1.96^2)-(1.96*((1.96^2)+(4*F8*(100%-G8)))^0.5))/(2*(E8+(1.96^2))),"0.0%")&amp;" - "&amp;TEXT(((2*F8)+(1.96^2)+(1.96*((1.96^2)+(4*F8*(100%-G8)))^0.5))/(2*(E8+(1.96^2))),"0.0%"),"")</f>
        <v>42.7% - 43.2%</v>
      </c>
      <c r="I8" s="238">
        <v>45208</v>
      </c>
      <c r="J8" s="241">
        <f>I8/E8</f>
        <v>0.29335081014087433</v>
      </c>
      <c r="K8" s="242">
        <v>20981</v>
      </c>
      <c r="L8" s="241">
        <f>K8/E8</f>
        <v>0.13614389815001071</v>
      </c>
      <c r="M8" s="238">
        <v>66740</v>
      </c>
      <c r="N8" s="241">
        <f>M8/E8</f>
        <v>0.43307009973460342</v>
      </c>
      <c r="O8" s="238">
        <v>21180</v>
      </c>
      <c r="P8" s="241">
        <f>O8/E8</f>
        <v>0.13743519197451154</v>
      </c>
      <c r="Q8" s="187"/>
      <c r="R8" s="211">
        <v>0</v>
      </c>
      <c r="S8" s="211">
        <v>1</v>
      </c>
      <c r="T8" s="211">
        <v>0</v>
      </c>
    </row>
    <row r="9" spans="1:21" x14ac:dyDescent="0.2">
      <c r="A9" s="76"/>
      <c r="B9" s="76"/>
      <c r="C9" s="76"/>
      <c r="D9" s="76"/>
      <c r="E9" s="243"/>
      <c r="F9" s="244"/>
      <c r="G9" s="239"/>
      <c r="H9" s="245"/>
      <c r="I9" s="244"/>
      <c r="J9" s="239"/>
      <c r="K9" s="246"/>
      <c r="L9" s="239"/>
      <c r="M9" s="244"/>
      <c r="N9" s="239"/>
      <c r="O9" s="244"/>
      <c r="P9" s="239"/>
      <c r="Q9" s="188"/>
      <c r="R9" s="211"/>
    </row>
    <row r="10" spans="1:21" x14ac:dyDescent="0.2">
      <c r="A10" s="76" t="s">
        <v>444</v>
      </c>
      <c r="B10" s="76" t="s">
        <v>1130</v>
      </c>
      <c r="C10" s="76"/>
      <c r="D10" s="76"/>
      <c r="E10" s="243">
        <v>3175</v>
      </c>
      <c r="F10" s="244">
        <f>I10+K10</f>
        <v>1174</v>
      </c>
      <c r="G10" s="239">
        <f>J10+L10</f>
        <v>0.36976377952755907</v>
      </c>
      <c r="H10" s="245" t="str">
        <f>IF(ISNUMBER(G10),TEXT(((2*F10)+(1.96^2)-(1.96*((1.96^2)+(4*F10*(100%-G10)))^0.5))/(2*(E10+(1.96^2))),"0.0%")&amp;" - "&amp;TEXT(((2*F10)+(1.96^2)+(1.96*((1.96^2)+(4*F10*(100%-G10)))^0.5))/(2*(E10+(1.96^2))),"0.0%"),"")</f>
        <v>35.3% - 38.7%</v>
      </c>
      <c r="I10" s="244">
        <v>872</v>
      </c>
      <c r="J10" s="239">
        <f>I10/E10</f>
        <v>0.2746456692913386</v>
      </c>
      <c r="K10" s="247">
        <v>302</v>
      </c>
      <c r="L10" s="239">
        <f>K10/E10</f>
        <v>9.5118110236220466E-2</v>
      </c>
      <c r="M10" s="244">
        <v>1942</v>
      </c>
      <c r="N10" s="239">
        <f>M10/E10</f>
        <v>0.61165354330708666</v>
      </c>
      <c r="O10" s="244">
        <v>59</v>
      </c>
      <c r="P10" s="239">
        <f>O10/E10</f>
        <v>1.858267716535433E-2</v>
      </c>
      <c r="Q10" s="188"/>
      <c r="R10" s="211">
        <v>0</v>
      </c>
      <c r="S10" s="211">
        <v>0</v>
      </c>
      <c r="T10" s="211">
        <v>0</v>
      </c>
    </row>
    <row r="11" spans="1:21" x14ac:dyDescent="0.2">
      <c r="A11" s="76" t="s">
        <v>464</v>
      </c>
      <c r="B11" s="76" t="s">
        <v>1128</v>
      </c>
      <c r="C11" s="76"/>
      <c r="D11" s="76"/>
      <c r="E11" s="243">
        <v>3257</v>
      </c>
      <c r="F11" s="244">
        <f t="shared" ref="F11:F34" si="0">I11+K11</f>
        <v>905</v>
      </c>
      <c r="G11" s="239">
        <f t="shared" ref="G11:G33" si="1">J11+L11</f>
        <v>0.27786306416948114</v>
      </c>
      <c r="H11" s="245" t="str">
        <f t="shared" ref="H11:H34" si="2">IF(ISNUMBER(G11),TEXT(((2*F11)+(1.96^2)-(1.96*((1.96^2)+(4*F11*(100%-G11)))^0.5))/(2*(E11+(1.96^2))),"0.0%")&amp;" - "&amp;TEXT(((2*F11)+(1.96^2)+(1.96*((1.96^2)+(4*F11*(100%-G11)))^0.5))/(2*(E11+(1.96^2))),"0.0%"),"")</f>
        <v>26.3% - 29.4%</v>
      </c>
      <c r="I11" s="244">
        <v>682</v>
      </c>
      <c r="J11" s="239">
        <f t="shared" ref="J11:J33" si="3">I11/E11</f>
        <v>0.20939514891003991</v>
      </c>
      <c r="K11" s="247">
        <v>223</v>
      </c>
      <c r="L11" s="239">
        <f t="shared" ref="L11:L33" si="4">K11/E11</f>
        <v>6.8467915259441209E-2</v>
      </c>
      <c r="M11" s="244">
        <v>2343</v>
      </c>
      <c r="N11" s="239">
        <f t="shared" ref="N11:N33" si="5">M11/E11</f>
        <v>0.71937365673933062</v>
      </c>
      <c r="O11" s="244">
        <v>9</v>
      </c>
      <c r="P11" s="239">
        <f t="shared" ref="P11:P34" si="6">O11/E11</f>
        <v>2.7632790911882102E-3</v>
      </c>
      <c r="Q11" s="188"/>
      <c r="R11" s="211">
        <v>0</v>
      </c>
      <c r="S11" s="211">
        <v>0</v>
      </c>
      <c r="T11" s="211">
        <v>0</v>
      </c>
    </row>
    <row r="12" spans="1:21" x14ac:dyDescent="0.2">
      <c r="A12" s="76" t="s">
        <v>481</v>
      </c>
      <c r="B12" s="76" t="s">
        <v>482</v>
      </c>
      <c r="C12" s="76"/>
      <c r="D12" s="76"/>
      <c r="E12" s="243">
        <v>8424</v>
      </c>
      <c r="F12" s="244">
        <f t="shared" si="0"/>
        <v>2918</v>
      </c>
      <c r="G12" s="239"/>
      <c r="H12" s="245" t="str">
        <f t="shared" si="2"/>
        <v/>
      </c>
      <c r="I12" s="244">
        <v>2036</v>
      </c>
      <c r="J12" s="239"/>
      <c r="K12" s="247">
        <v>882</v>
      </c>
      <c r="L12" s="239"/>
      <c r="M12" s="244">
        <v>4335</v>
      </c>
      <c r="N12" s="239"/>
      <c r="O12" s="244">
        <v>1171</v>
      </c>
      <c r="P12" s="239">
        <f t="shared" si="6"/>
        <v>0.13900759734093068</v>
      </c>
      <c r="Q12" s="188"/>
      <c r="R12" s="211">
        <v>0</v>
      </c>
      <c r="S12" s="211">
        <v>1</v>
      </c>
      <c r="T12" s="211">
        <v>0</v>
      </c>
    </row>
    <row r="13" spans="1:21" x14ac:dyDescent="0.2">
      <c r="A13" s="76" t="s">
        <v>519</v>
      </c>
      <c r="B13" s="76" t="s">
        <v>520</v>
      </c>
      <c r="C13" s="76"/>
      <c r="D13" s="76"/>
      <c r="E13" s="243">
        <v>4069</v>
      </c>
      <c r="F13" s="244">
        <f t="shared" si="0"/>
        <v>1124</v>
      </c>
      <c r="G13" s="239"/>
      <c r="H13" s="245" t="str">
        <f t="shared" si="2"/>
        <v/>
      </c>
      <c r="I13" s="244">
        <v>793</v>
      </c>
      <c r="J13" s="239"/>
      <c r="K13" s="247">
        <v>331</v>
      </c>
      <c r="L13" s="239"/>
      <c r="M13" s="244">
        <v>2024</v>
      </c>
      <c r="N13" s="239"/>
      <c r="O13" s="244">
        <v>921</v>
      </c>
      <c r="P13" s="239">
        <f t="shared" si="6"/>
        <v>0.22634553944458097</v>
      </c>
      <c r="Q13" s="188"/>
      <c r="R13" s="211">
        <v>0</v>
      </c>
      <c r="S13" s="211">
        <v>1</v>
      </c>
      <c r="T13" s="211">
        <v>0</v>
      </c>
    </row>
    <row r="14" spans="1:21" x14ac:dyDescent="0.2">
      <c r="A14" s="76" t="s">
        <v>545</v>
      </c>
      <c r="B14" s="76" t="s">
        <v>546</v>
      </c>
      <c r="C14" s="76"/>
      <c r="D14" s="76"/>
      <c r="E14" s="243">
        <v>3251</v>
      </c>
      <c r="F14" s="244">
        <f t="shared" si="0"/>
        <v>910</v>
      </c>
      <c r="G14" s="239">
        <f t="shared" si="1"/>
        <v>0.2799138726545678</v>
      </c>
      <c r="H14" s="245" t="str">
        <f t="shared" si="2"/>
        <v>26.5% - 29.6%</v>
      </c>
      <c r="I14" s="244">
        <v>629</v>
      </c>
      <c r="J14" s="239">
        <f t="shared" si="3"/>
        <v>0.19347892956013535</v>
      </c>
      <c r="K14" s="247">
        <v>281</v>
      </c>
      <c r="L14" s="239">
        <f t="shared" si="4"/>
        <v>8.6434943094432476E-2</v>
      </c>
      <c r="M14" s="244">
        <v>2224</v>
      </c>
      <c r="N14" s="239">
        <f t="shared" si="5"/>
        <v>0.68409720086127346</v>
      </c>
      <c r="O14" s="244">
        <v>117</v>
      </c>
      <c r="P14" s="239">
        <f t="shared" si="6"/>
        <v>3.5988926484158718E-2</v>
      </c>
      <c r="Q14" s="188"/>
      <c r="R14" s="211">
        <v>0</v>
      </c>
      <c r="S14" s="211">
        <v>0</v>
      </c>
      <c r="T14" s="211">
        <v>0</v>
      </c>
    </row>
    <row r="15" spans="1:21" x14ac:dyDescent="0.2">
      <c r="A15" s="76" t="s">
        <v>565</v>
      </c>
      <c r="B15" s="76" t="s">
        <v>1162</v>
      </c>
      <c r="C15" s="76"/>
      <c r="D15" s="76"/>
      <c r="E15" s="243">
        <v>4934</v>
      </c>
      <c r="F15" s="244">
        <f t="shared" si="0"/>
        <v>1532</v>
      </c>
      <c r="G15" s="239"/>
      <c r="H15" s="245" t="str">
        <f t="shared" si="2"/>
        <v/>
      </c>
      <c r="I15" s="244">
        <v>1153</v>
      </c>
      <c r="J15" s="239"/>
      <c r="K15" s="247">
        <v>379</v>
      </c>
      <c r="L15" s="239"/>
      <c r="M15" s="244">
        <v>2826</v>
      </c>
      <c r="N15" s="239"/>
      <c r="O15" s="244">
        <v>576</v>
      </c>
      <c r="P15" s="239">
        <f t="shared" si="6"/>
        <v>0.11674098094852046</v>
      </c>
      <c r="Q15" s="188"/>
      <c r="R15" s="211">
        <v>0</v>
      </c>
      <c r="S15" s="211">
        <v>1</v>
      </c>
      <c r="T15" s="211">
        <v>0</v>
      </c>
    </row>
    <row r="16" spans="1:21" x14ac:dyDescent="0.2">
      <c r="A16" s="76" t="s">
        <v>591</v>
      </c>
      <c r="B16" s="76" t="s">
        <v>1157</v>
      </c>
      <c r="C16" s="76"/>
      <c r="D16" s="76"/>
      <c r="E16" s="243">
        <v>3591</v>
      </c>
      <c r="F16" s="244">
        <f t="shared" si="0"/>
        <v>1226</v>
      </c>
      <c r="G16" s="239"/>
      <c r="H16" s="245" t="str">
        <f t="shared" si="2"/>
        <v/>
      </c>
      <c r="I16" s="244">
        <v>914</v>
      </c>
      <c r="J16" s="239"/>
      <c r="K16" s="247">
        <v>312</v>
      </c>
      <c r="L16" s="239"/>
      <c r="M16" s="244">
        <v>2129</v>
      </c>
      <c r="N16" s="239"/>
      <c r="O16" s="244">
        <v>236</v>
      </c>
      <c r="P16" s="239">
        <f t="shared" si="6"/>
        <v>6.57198551935394E-2</v>
      </c>
      <c r="Q16" s="188"/>
      <c r="R16" s="211">
        <v>1</v>
      </c>
      <c r="S16" s="211">
        <v>1</v>
      </c>
      <c r="T16" s="211">
        <v>0</v>
      </c>
    </row>
    <row r="17" spans="1:21" x14ac:dyDescent="0.2">
      <c r="A17" s="76" t="s">
        <v>617</v>
      </c>
      <c r="B17" s="76" t="s">
        <v>1135</v>
      </c>
      <c r="C17" s="76"/>
      <c r="D17" s="76"/>
      <c r="E17" s="243">
        <v>4170</v>
      </c>
      <c r="F17" s="244">
        <f t="shared" si="0"/>
        <v>1998</v>
      </c>
      <c r="G17" s="239"/>
      <c r="H17" s="245" t="str">
        <f t="shared" si="2"/>
        <v/>
      </c>
      <c r="I17" s="244">
        <v>1250</v>
      </c>
      <c r="J17" s="239"/>
      <c r="K17" s="247">
        <v>748</v>
      </c>
      <c r="L17" s="239"/>
      <c r="M17" s="244">
        <v>1734</v>
      </c>
      <c r="N17" s="239"/>
      <c r="O17" s="244">
        <v>438</v>
      </c>
      <c r="P17" s="239">
        <f t="shared" si="6"/>
        <v>0.10503597122302158</v>
      </c>
      <c r="Q17" s="188"/>
      <c r="R17" s="211">
        <v>0</v>
      </c>
      <c r="S17" s="211">
        <v>1</v>
      </c>
      <c r="T17" s="211">
        <v>0</v>
      </c>
    </row>
    <row r="18" spans="1:21" x14ac:dyDescent="0.2">
      <c r="A18" s="76" t="s">
        <v>634</v>
      </c>
      <c r="B18" s="76" t="s">
        <v>635</v>
      </c>
      <c r="C18" s="76"/>
      <c r="D18" s="76"/>
      <c r="E18" s="243">
        <v>7536</v>
      </c>
      <c r="F18" s="244">
        <f t="shared" si="0"/>
        <v>3079</v>
      </c>
      <c r="G18" s="239">
        <f t="shared" si="1"/>
        <v>0.40857218683651808</v>
      </c>
      <c r="H18" s="245" t="str">
        <f t="shared" si="2"/>
        <v>39.8% - 42.0%</v>
      </c>
      <c r="I18" s="244">
        <v>2127</v>
      </c>
      <c r="J18" s="239">
        <f t="shared" si="3"/>
        <v>0.28224522292993631</v>
      </c>
      <c r="K18" s="247">
        <v>952</v>
      </c>
      <c r="L18" s="239">
        <f t="shared" si="4"/>
        <v>0.12632696390658174</v>
      </c>
      <c r="M18" s="244">
        <v>4188</v>
      </c>
      <c r="N18" s="239">
        <f t="shared" si="5"/>
        <v>0.55573248407643316</v>
      </c>
      <c r="O18" s="244">
        <v>269</v>
      </c>
      <c r="P18" s="239">
        <f t="shared" si="6"/>
        <v>3.5695329087048831E-2</v>
      </c>
      <c r="Q18" s="188"/>
      <c r="R18" s="211">
        <v>0</v>
      </c>
      <c r="S18" s="211">
        <v>0</v>
      </c>
      <c r="T18" s="211">
        <v>0</v>
      </c>
    </row>
    <row r="19" spans="1:21" s="115" customFormat="1" x14ac:dyDescent="0.2">
      <c r="A19" s="76" t="s">
        <v>666</v>
      </c>
      <c r="B19" s="76" t="s">
        <v>1132</v>
      </c>
      <c r="C19" s="76"/>
      <c r="D19" s="76"/>
      <c r="E19" s="243">
        <v>4208</v>
      </c>
      <c r="F19" s="244">
        <f t="shared" si="0"/>
        <v>2035</v>
      </c>
      <c r="G19" s="239">
        <f t="shared" si="1"/>
        <v>0.48360266159695819</v>
      </c>
      <c r="H19" s="245" t="str">
        <f t="shared" si="2"/>
        <v>46.9% - 49.9%</v>
      </c>
      <c r="I19" s="244">
        <v>1437</v>
      </c>
      <c r="J19" s="239">
        <f t="shared" si="3"/>
        <v>0.34149239543726234</v>
      </c>
      <c r="K19" s="247">
        <v>598</v>
      </c>
      <c r="L19" s="239">
        <f t="shared" si="4"/>
        <v>0.14211026615969582</v>
      </c>
      <c r="M19" s="244">
        <v>2114</v>
      </c>
      <c r="N19" s="239">
        <f t="shared" si="5"/>
        <v>0.50237642585551334</v>
      </c>
      <c r="O19" s="244">
        <v>59</v>
      </c>
      <c r="P19" s="239">
        <f t="shared" si="6"/>
        <v>1.4020912547528517E-2</v>
      </c>
      <c r="Q19" s="188"/>
      <c r="R19" s="211">
        <v>0</v>
      </c>
      <c r="S19" s="211">
        <v>0</v>
      </c>
      <c r="T19" s="211">
        <v>0</v>
      </c>
      <c r="U19" s="210"/>
    </row>
    <row r="20" spans="1:21" s="115" customFormat="1" x14ac:dyDescent="0.2">
      <c r="A20" s="76" t="s">
        <v>689</v>
      </c>
      <c r="B20" s="76" t="s">
        <v>1138</v>
      </c>
      <c r="C20" s="76"/>
      <c r="D20" s="76"/>
      <c r="E20" s="243">
        <v>8165</v>
      </c>
      <c r="F20" s="244">
        <f t="shared" si="0"/>
        <v>3317</v>
      </c>
      <c r="G20" s="239"/>
      <c r="H20" s="245" t="str">
        <f t="shared" si="2"/>
        <v/>
      </c>
      <c r="I20" s="244">
        <v>1975</v>
      </c>
      <c r="J20" s="239"/>
      <c r="K20" s="247">
        <v>1342</v>
      </c>
      <c r="L20" s="239"/>
      <c r="M20" s="244">
        <v>3808</v>
      </c>
      <c r="N20" s="239"/>
      <c r="O20" s="244">
        <v>1040</v>
      </c>
      <c r="P20" s="239">
        <f t="shared" si="6"/>
        <v>0.12737293325168403</v>
      </c>
      <c r="Q20" s="188"/>
      <c r="R20" s="211">
        <v>0</v>
      </c>
      <c r="S20" s="211">
        <v>1</v>
      </c>
      <c r="T20" s="211">
        <v>0</v>
      </c>
      <c r="U20" s="210"/>
    </row>
    <row r="21" spans="1:21" s="115" customFormat="1" x14ac:dyDescent="0.2">
      <c r="A21" s="76" t="s">
        <v>712</v>
      </c>
      <c r="B21" s="76" t="s">
        <v>1147</v>
      </c>
      <c r="C21" s="76"/>
      <c r="D21" s="76"/>
      <c r="E21" s="243">
        <v>4419</v>
      </c>
      <c r="F21" s="244">
        <f t="shared" si="0"/>
        <v>1857</v>
      </c>
      <c r="G21" s="239"/>
      <c r="H21" s="245" t="str">
        <f t="shared" si="2"/>
        <v/>
      </c>
      <c r="I21" s="244">
        <v>1339</v>
      </c>
      <c r="J21" s="239"/>
      <c r="K21" s="247">
        <v>518</v>
      </c>
      <c r="L21" s="239"/>
      <c r="M21" s="244">
        <v>2506</v>
      </c>
      <c r="N21" s="239"/>
      <c r="O21" s="244">
        <v>56</v>
      </c>
      <c r="P21" s="239"/>
      <c r="Q21" s="188"/>
      <c r="R21" s="211">
        <v>1</v>
      </c>
      <c r="S21" s="211">
        <v>0</v>
      </c>
      <c r="T21" s="211">
        <v>0</v>
      </c>
      <c r="U21" s="210"/>
    </row>
    <row r="22" spans="1:21" s="115" customFormat="1" x14ac:dyDescent="0.2">
      <c r="A22" s="76" t="s">
        <v>744</v>
      </c>
      <c r="B22" s="76" t="s">
        <v>745</v>
      </c>
      <c r="C22" s="76"/>
      <c r="D22" s="76"/>
      <c r="E22" s="243">
        <v>6470</v>
      </c>
      <c r="F22" s="244">
        <f t="shared" si="0"/>
        <v>3107</v>
      </c>
      <c r="G22" s="239">
        <f t="shared" si="1"/>
        <v>0.48021638330757344</v>
      </c>
      <c r="H22" s="245" t="str">
        <f t="shared" si="2"/>
        <v>46.8% - 49.2%</v>
      </c>
      <c r="I22" s="244">
        <v>2218</v>
      </c>
      <c r="J22" s="239">
        <f t="shared" si="3"/>
        <v>0.34281298299845442</v>
      </c>
      <c r="K22" s="247">
        <v>889</v>
      </c>
      <c r="L22" s="239">
        <f t="shared" si="4"/>
        <v>0.13740340030911902</v>
      </c>
      <c r="M22" s="244">
        <v>3228</v>
      </c>
      <c r="N22" s="239">
        <f t="shared" si="5"/>
        <v>0.4989180834621329</v>
      </c>
      <c r="O22" s="244">
        <v>135</v>
      </c>
      <c r="P22" s="239">
        <f t="shared" si="6"/>
        <v>2.0865533230293665E-2</v>
      </c>
      <c r="Q22" s="188"/>
      <c r="R22" s="211">
        <v>0</v>
      </c>
      <c r="S22" s="211">
        <v>0</v>
      </c>
      <c r="T22" s="211">
        <v>0</v>
      </c>
      <c r="U22" s="210"/>
    </row>
    <row r="23" spans="1:21" s="115" customFormat="1" x14ac:dyDescent="0.2">
      <c r="A23" s="76" t="s">
        <v>770</v>
      </c>
      <c r="B23" s="76" t="s">
        <v>771</v>
      </c>
      <c r="C23" s="76"/>
      <c r="D23" s="76"/>
      <c r="E23" s="243">
        <v>6847</v>
      </c>
      <c r="F23" s="244">
        <f t="shared" si="0"/>
        <v>3009</v>
      </c>
      <c r="G23" s="239"/>
      <c r="H23" s="245" t="str">
        <f t="shared" si="2"/>
        <v/>
      </c>
      <c r="I23" s="244">
        <v>2132</v>
      </c>
      <c r="J23" s="239"/>
      <c r="K23" s="247">
        <v>877</v>
      </c>
      <c r="L23" s="239"/>
      <c r="M23" s="244">
        <v>3685</v>
      </c>
      <c r="N23" s="239"/>
      <c r="O23" s="244">
        <v>153</v>
      </c>
      <c r="P23" s="239"/>
      <c r="Q23" s="188"/>
      <c r="R23" s="211">
        <v>1</v>
      </c>
      <c r="S23" s="211">
        <v>0</v>
      </c>
      <c r="T23" s="211">
        <v>0</v>
      </c>
      <c r="U23" s="210"/>
    </row>
    <row r="24" spans="1:21" s="115" customFormat="1" x14ac:dyDescent="0.2">
      <c r="A24" s="76" t="s">
        <v>793</v>
      </c>
      <c r="B24" s="76" t="s">
        <v>1145</v>
      </c>
      <c r="C24" s="76"/>
      <c r="D24" s="76"/>
      <c r="E24" s="243">
        <v>8578</v>
      </c>
      <c r="F24" s="244">
        <f t="shared" si="0"/>
        <v>3584</v>
      </c>
      <c r="G24" s="239"/>
      <c r="H24" s="245" t="str">
        <f t="shared" si="2"/>
        <v/>
      </c>
      <c r="I24" s="244">
        <v>2399</v>
      </c>
      <c r="J24" s="239"/>
      <c r="K24" s="247">
        <v>1185</v>
      </c>
      <c r="L24" s="239"/>
      <c r="M24" s="244">
        <v>3351</v>
      </c>
      <c r="N24" s="239"/>
      <c r="O24" s="244">
        <v>1643</v>
      </c>
      <c r="P24" s="239">
        <f t="shared" si="6"/>
        <v>0.19153648869200279</v>
      </c>
      <c r="Q24" s="188"/>
      <c r="R24" s="211">
        <v>0</v>
      </c>
      <c r="S24" s="211">
        <v>1</v>
      </c>
      <c r="T24" s="211">
        <v>0</v>
      </c>
      <c r="U24" s="210"/>
    </row>
    <row r="25" spans="1:21" s="115" customFormat="1" x14ac:dyDescent="0.2">
      <c r="A25" s="76" t="s">
        <v>816</v>
      </c>
      <c r="B25" s="76" t="s">
        <v>1186</v>
      </c>
      <c r="C25" s="76"/>
      <c r="D25" s="76"/>
      <c r="E25" s="243">
        <v>4940</v>
      </c>
      <c r="F25" s="244">
        <f t="shared" si="0"/>
        <v>2333</v>
      </c>
      <c r="G25" s="239">
        <f t="shared" si="1"/>
        <v>0.47226720647773279</v>
      </c>
      <c r="H25" s="245" t="str">
        <f t="shared" si="2"/>
        <v>45.8% - 48.6%</v>
      </c>
      <c r="I25" s="244">
        <v>1689</v>
      </c>
      <c r="J25" s="239">
        <f t="shared" si="3"/>
        <v>0.34190283400809718</v>
      </c>
      <c r="K25" s="247">
        <v>644</v>
      </c>
      <c r="L25" s="239">
        <f t="shared" si="4"/>
        <v>0.13036437246963561</v>
      </c>
      <c r="M25" s="244">
        <v>2460</v>
      </c>
      <c r="N25" s="239">
        <f t="shared" si="5"/>
        <v>0.49797570850202427</v>
      </c>
      <c r="O25" s="244">
        <v>147</v>
      </c>
      <c r="P25" s="239">
        <f t="shared" si="6"/>
        <v>2.9757085020242914E-2</v>
      </c>
      <c r="Q25" s="188"/>
      <c r="R25" s="211">
        <v>0</v>
      </c>
      <c r="S25" s="211">
        <v>0</v>
      </c>
      <c r="T25" s="211">
        <v>0</v>
      </c>
      <c r="U25" s="210"/>
    </row>
    <row r="26" spans="1:21" s="115" customFormat="1" x14ac:dyDescent="0.2">
      <c r="A26" s="76" t="s">
        <v>839</v>
      </c>
      <c r="B26" s="76" t="s">
        <v>1150</v>
      </c>
      <c r="C26" s="76"/>
      <c r="D26" s="76"/>
      <c r="E26" s="243">
        <v>3931</v>
      </c>
      <c r="F26" s="244">
        <f t="shared" si="0"/>
        <v>1689</v>
      </c>
      <c r="G26" s="239"/>
      <c r="H26" s="245" t="str">
        <f t="shared" si="2"/>
        <v/>
      </c>
      <c r="I26" s="244">
        <v>1329</v>
      </c>
      <c r="J26" s="239"/>
      <c r="K26" s="247">
        <v>360</v>
      </c>
      <c r="L26" s="239"/>
      <c r="M26" s="244">
        <v>1904</v>
      </c>
      <c r="N26" s="239"/>
      <c r="O26" s="244">
        <v>338</v>
      </c>
      <c r="P26" s="239">
        <f t="shared" si="6"/>
        <v>8.5983210379038416E-2</v>
      </c>
      <c r="Q26" s="188"/>
      <c r="R26" s="211">
        <v>0</v>
      </c>
      <c r="S26" s="211">
        <v>1</v>
      </c>
      <c r="T26" s="211">
        <v>0</v>
      </c>
      <c r="U26" s="210"/>
    </row>
    <row r="27" spans="1:21" s="115" customFormat="1" x14ac:dyDescent="0.2">
      <c r="A27" s="76" t="s">
        <v>865</v>
      </c>
      <c r="B27" s="76" t="s">
        <v>1164</v>
      </c>
      <c r="C27" s="76"/>
      <c r="D27" s="76"/>
      <c r="E27" s="243">
        <v>3821</v>
      </c>
      <c r="F27" s="244">
        <f t="shared" si="0"/>
        <v>1876</v>
      </c>
      <c r="G27" s="239">
        <f t="shared" si="1"/>
        <v>0.49097095001308555</v>
      </c>
      <c r="H27" s="245" t="str">
        <f t="shared" si="2"/>
        <v>47.5% - 50.7%</v>
      </c>
      <c r="I27" s="244">
        <v>1385</v>
      </c>
      <c r="J27" s="239">
        <f t="shared" si="3"/>
        <v>0.36247055744569484</v>
      </c>
      <c r="K27" s="247">
        <v>491</v>
      </c>
      <c r="L27" s="239">
        <f t="shared" si="4"/>
        <v>0.12850039256739074</v>
      </c>
      <c r="M27" s="244">
        <v>1797</v>
      </c>
      <c r="N27" s="239">
        <f t="shared" si="5"/>
        <v>0.47029573410102066</v>
      </c>
      <c r="O27" s="244">
        <v>148</v>
      </c>
      <c r="P27" s="239">
        <f t="shared" si="6"/>
        <v>3.8733315885893745E-2</v>
      </c>
      <c r="Q27" s="188"/>
      <c r="R27" s="211">
        <v>0</v>
      </c>
      <c r="S27" s="211">
        <v>0</v>
      </c>
      <c r="T27" s="211">
        <v>0</v>
      </c>
      <c r="U27" s="210"/>
    </row>
    <row r="28" spans="1:21" s="115" customFormat="1" x14ac:dyDescent="0.2">
      <c r="A28" s="76" t="s">
        <v>879</v>
      </c>
      <c r="B28" s="76" t="s">
        <v>1199</v>
      </c>
      <c r="C28" s="76"/>
      <c r="D28" s="76"/>
      <c r="E28" s="243">
        <v>3646</v>
      </c>
      <c r="F28" s="244">
        <f t="shared" si="0"/>
        <v>1993</v>
      </c>
      <c r="G28" s="239"/>
      <c r="H28" s="245" t="str">
        <f t="shared" si="2"/>
        <v/>
      </c>
      <c r="I28" s="244">
        <v>1409</v>
      </c>
      <c r="J28" s="239"/>
      <c r="K28" s="247">
        <v>584</v>
      </c>
      <c r="L28" s="239"/>
      <c r="M28" s="244">
        <v>1622</v>
      </c>
      <c r="N28" s="239"/>
      <c r="O28" s="244">
        <v>31</v>
      </c>
      <c r="P28" s="239"/>
      <c r="Q28" s="188"/>
      <c r="R28" s="211">
        <v>1</v>
      </c>
      <c r="S28" s="211">
        <v>0</v>
      </c>
      <c r="T28" s="211">
        <v>0</v>
      </c>
      <c r="U28" s="210"/>
    </row>
    <row r="29" spans="1:21" s="115" customFormat="1" x14ac:dyDescent="0.2">
      <c r="A29" s="76" t="s">
        <v>893</v>
      </c>
      <c r="B29" s="79" t="s">
        <v>1209</v>
      </c>
      <c r="C29" s="76"/>
      <c r="D29" s="76"/>
      <c r="E29" s="243">
        <v>3995</v>
      </c>
      <c r="F29" s="244">
        <f t="shared" si="0"/>
        <v>1770</v>
      </c>
      <c r="G29" s="239"/>
      <c r="H29" s="245" t="str">
        <f t="shared" si="2"/>
        <v/>
      </c>
      <c r="I29" s="244">
        <v>1369</v>
      </c>
      <c r="J29" s="239"/>
      <c r="K29" s="247">
        <v>401</v>
      </c>
      <c r="L29" s="239"/>
      <c r="M29" s="244">
        <v>1902</v>
      </c>
      <c r="N29" s="239"/>
      <c r="O29" s="244">
        <v>323</v>
      </c>
      <c r="P29" s="239">
        <f t="shared" si="6"/>
        <v>8.085106382978724E-2</v>
      </c>
      <c r="Q29" s="188"/>
      <c r="R29" s="211">
        <v>0</v>
      </c>
      <c r="S29" s="211">
        <v>1</v>
      </c>
      <c r="T29" s="211">
        <v>0</v>
      </c>
      <c r="U29" s="210"/>
    </row>
    <row r="30" spans="1:21" s="115" customFormat="1" x14ac:dyDescent="0.2">
      <c r="A30" s="76" t="s">
        <v>904</v>
      </c>
      <c r="B30" s="76" t="s">
        <v>1207</v>
      </c>
      <c r="C30" s="76"/>
      <c r="D30" s="76"/>
      <c r="E30" s="243">
        <v>4973</v>
      </c>
      <c r="F30" s="244">
        <f t="shared" si="0"/>
        <v>1550</v>
      </c>
      <c r="G30" s="239"/>
      <c r="H30" s="245" t="str">
        <f t="shared" si="2"/>
        <v/>
      </c>
      <c r="I30" s="244">
        <v>1070</v>
      </c>
      <c r="J30" s="239"/>
      <c r="K30" s="247">
        <v>480</v>
      </c>
      <c r="L30" s="239"/>
      <c r="M30" s="244">
        <v>1855</v>
      </c>
      <c r="N30" s="239"/>
      <c r="O30" s="244">
        <v>1568</v>
      </c>
      <c r="P30" s="239">
        <f t="shared" si="6"/>
        <v>0.31530263422481397</v>
      </c>
      <c r="Q30" s="188"/>
      <c r="R30" s="211">
        <v>0</v>
      </c>
      <c r="S30" s="211">
        <v>1</v>
      </c>
      <c r="T30" s="211">
        <v>0</v>
      </c>
      <c r="U30" s="210"/>
    </row>
    <row r="31" spans="1:21" s="115" customFormat="1" x14ac:dyDescent="0.2">
      <c r="A31" s="76" t="s">
        <v>930</v>
      </c>
      <c r="B31" s="76" t="s">
        <v>1169</v>
      </c>
      <c r="C31" s="76"/>
      <c r="D31" s="76"/>
      <c r="E31" s="243">
        <v>7038</v>
      </c>
      <c r="F31" s="244">
        <f t="shared" si="0"/>
        <v>2728</v>
      </c>
      <c r="G31" s="239"/>
      <c r="H31" s="245" t="str">
        <f t="shared" si="2"/>
        <v/>
      </c>
      <c r="I31" s="244">
        <v>2076</v>
      </c>
      <c r="J31" s="239"/>
      <c r="K31" s="247">
        <v>652</v>
      </c>
      <c r="L31" s="239"/>
      <c r="M31" s="244">
        <v>1741</v>
      </c>
      <c r="N31" s="239"/>
      <c r="O31" s="244">
        <v>2569</v>
      </c>
      <c r="P31" s="239">
        <f t="shared" si="6"/>
        <v>0.36501847115657859</v>
      </c>
      <c r="Q31" s="188"/>
      <c r="R31" s="211">
        <v>0</v>
      </c>
      <c r="S31" s="211">
        <v>1</v>
      </c>
      <c r="T31" s="211">
        <v>0</v>
      </c>
      <c r="U31" s="210"/>
    </row>
    <row r="32" spans="1:21" s="115" customFormat="1" x14ac:dyDescent="0.2">
      <c r="A32" s="76" t="s">
        <v>968</v>
      </c>
      <c r="B32" s="76" t="s">
        <v>969</v>
      </c>
      <c r="C32" s="76"/>
      <c r="D32" s="76"/>
      <c r="E32" s="243">
        <v>6114</v>
      </c>
      <c r="F32" s="244">
        <f t="shared" si="0"/>
        <v>2991</v>
      </c>
      <c r="G32" s="239"/>
      <c r="H32" s="245" t="str">
        <f t="shared" si="2"/>
        <v/>
      </c>
      <c r="I32" s="244">
        <v>2014</v>
      </c>
      <c r="J32" s="239"/>
      <c r="K32" s="247">
        <v>977</v>
      </c>
      <c r="L32" s="239"/>
      <c r="M32" s="244">
        <v>2039</v>
      </c>
      <c r="N32" s="239"/>
      <c r="O32" s="244">
        <v>1084</v>
      </c>
      <c r="P32" s="239">
        <f t="shared" si="6"/>
        <v>0.17729800457965325</v>
      </c>
      <c r="Q32" s="188"/>
      <c r="R32" s="211">
        <v>0</v>
      </c>
      <c r="S32" s="211">
        <v>1</v>
      </c>
      <c r="T32" s="211">
        <v>0</v>
      </c>
      <c r="U32" s="210"/>
    </row>
    <row r="33" spans="1:21" s="115" customFormat="1" x14ac:dyDescent="0.2">
      <c r="A33" s="76" t="s">
        <v>1000</v>
      </c>
      <c r="B33" s="76" t="s">
        <v>1001</v>
      </c>
      <c r="C33" s="76"/>
      <c r="D33" s="76"/>
      <c r="E33" s="243">
        <v>7234</v>
      </c>
      <c r="F33" s="244">
        <f t="shared" si="0"/>
        <v>3398</v>
      </c>
      <c r="G33" s="239">
        <f t="shared" si="1"/>
        <v>0.46972629250760295</v>
      </c>
      <c r="H33" s="245" t="str">
        <f t="shared" si="2"/>
        <v>45.8% - 48.1%</v>
      </c>
      <c r="I33" s="244">
        <v>2412</v>
      </c>
      <c r="J33" s="239">
        <f t="shared" si="3"/>
        <v>0.33342549073818079</v>
      </c>
      <c r="K33" s="247">
        <v>986</v>
      </c>
      <c r="L33" s="239">
        <f t="shared" si="4"/>
        <v>0.13630080176942216</v>
      </c>
      <c r="M33" s="244">
        <v>3551</v>
      </c>
      <c r="N33" s="239">
        <f t="shared" si="5"/>
        <v>0.49087641692009953</v>
      </c>
      <c r="O33" s="244">
        <v>285</v>
      </c>
      <c r="P33" s="239">
        <f t="shared" si="6"/>
        <v>3.9397290572297482E-2</v>
      </c>
      <c r="Q33" s="188"/>
      <c r="R33" s="211">
        <v>0</v>
      </c>
      <c r="S33" s="211">
        <v>0</v>
      </c>
      <c r="T33" s="211">
        <v>0</v>
      </c>
      <c r="U33" s="210"/>
    </row>
    <row r="34" spans="1:21" s="115" customFormat="1" x14ac:dyDescent="0.2">
      <c r="A34" s="76" t="s">
        <v>1029</v>
      </c>
      <c r="B34" s="76" t="s">
        <v>1030</v>
      </c>
      <c r="C34" s="76"/>
      <c r="D34" s="76"/>
      <c r="E34" s="243">
        <v>27177</v>
      </c>
      <c r="F34" s="244">
        <f t="shared" si="0"/>
        <v>14015</v>
      </c>
      <c r="G34" s="239"/>
      <c r="H34" s="245" t="str">
        <f t="shared" si="2"/>
        <v/>
      </c>
      <c r="I34" s="244">
        <v>8442</v>
      </c>
      <c r="J34" s="239"/>
      <c r="K34" s="247">
        <v>5573</v>
      </c>
      <c r="L34" s="239"/>
      <c r="M34" s="244">
        <v>5375</v>
      </c>
      <c r="N34" s="239"/>
      <c r="O34" s="244">
        <v>7787</v>
      </c>
      <c r="P34" s="239">
        <f t="shared" si="6"/>
        <v>0.28652905029988596</v>
      </c>
      <c r="Q34" s="188"/>
      <c r="R34" s="211">
        <v>1</v>
      </c>
      <c r="S34" s="211">
        <v>1</v>
      </c>
      <c r="T34" s="211">
        <v>0</v>
      </c>
      <c r="U34" s="210"/>
    </row>
    <row r="35" spans="1:21" s="115" customFormat="1" x14ac:dyDescent="0.2">
      <c r="A35" s="76"/>
      <c r="B35" s="76"/>
      <c r="C35" s="76"/>
      <c r="D35" s="76"/>
      <c r="E35" s="255"/>
      <c r="F35" s="244"/>
      <c r="G35" s="239"/>
      <c r="H35" s="245"/>
      <c r="I35" s="244"/>
      <c r="J35" s="239"/>
      <c r="K35" s="247"/>
      <c r="L35" s="239"/>
      <c r="M35" s="244"/>
      <c r="N35" s="239"/>
      <c r="O35" s="244"/>
      <c r="P35" s="239"/>
      <c r="Q35" s="188"/>
      <c r="R35" s="211"/>
      <c r="S35" s="210"/>
      <c r="T35" s="210"/>
      <c r="U35" s="210"/>
    </row>
    <row r="36" spans="1:21" s="115" customFormat="1" x14ac:dyDescent="0.2">
      <c r="A36" s="58" t="s">
        <v>442</v>
      </c>
      <c r="B36" s="58" t="s">
        <v>443</v>
      </c>
      <c r="C36" s="58" t="s">
        <v>444</v>
      </c>
      <c r="D36" s="58" t="s">
        <v>1130</v>
      </c>
      <c r="E36" s="243">
        <v>440</v>
      </c>
      <c r="F36" s="244">
        <f>I36+K36</f>
        <v>204</v>
      </c>
      <c r="G36" s="239">
        <f>J36+L36</f>
        <v>0.46363636363636362</v>
      </c>
      <c r="H36" s="245" t="str">
        <f>IF(ISNUMBER(G36),TEXT(((2*F36)+(1.96^2)-(1.96*((1.96^2)+(4*F36*(100%-G36)))^0.5))/(2*(E36+(1.96^2))),"0.0%")&amp;" - "&amp;TEXT(((2*F36)+(1.96^2)+(1.96*((1.96^2)+(4*F36*(100%-G36)))^0.5))/(2*(E36+(1.96^2))),"0.0%"),"")</f>
        <v>41.8% - 51.0%</v>
      </c>
      <c r="I36" s="244">
        <v>160</v>
      </c>
      <c r="J36" s="239">
        <f>I36/E36</f>
        <v>0.36363636363636365</v>
      </c>
      <c r="K36" s="247">
        <v>44</v>
      </c>
      <c r="L36" s="239">
        <f>K36/E36</f>
        <v>0.1</v>
      </c>
      <c r="M36" s="244">
        <v>222</v>
      </c>
      <c r="N36" s="239">
        <f>M36/E36</f>
        <v>0.50454545454545452</v>
      </c>
      <c r="O36" s="244">
        <v>14</v>
      </c>
      <c r="P36" s="239">
        <f>O36/E36</f>
        <v>3.1818181818181815E-2</v>
      </c>
      <c r="Q36" s="189" t="s">
        <v>446</v>
      </c>
      <c r="R36" s="215">
        <v>0</v>
      </c>
      <c r="S36" s="215">
        <v>0</v>
      </c>
      <c r="T36" s="215">
        <v>0</v>
      </c>
      <c r="U36" s="210"/>
    </row>
    <row r="37" spans="1:21" s="115" customFormat="1" x14ac:dyDescent="0.2">
      <c r="A37" s="58" t="s">
        <v>447</v>
      </c>
      <c r="B37" s="58" t="s">
        <v>448</v>
      </c>
      <c r="C37" s="58" t="s">
        <v>444</v>
      </c>
      <c r="D37" s="58" t="s">
        <v>1130</v>
      </c>
      <c r="E37" s="243">
        <v>416</v>
      </c>
      <c r="F37" s="244">
        <f t="shared" ref="F37:F100" si="7">I37+K37</f>
        <v>158</v>
      </c>
      <c r="G37" s="239">
        <f t="shared" ref="G37:G100" si="8">J37+L37</f>
        <v>0.37980769230769229</v>
      </c>
      <c r="H37" s="245" t="str">
        <f t="shared" ref="H37:H100" si="9">IF(ISNUMBER(G37),TEXT(((2*F37)+(1.96^2)-(1.96*((1.96^2)+(4*F37*(100%-G37)))^0.5))/(2*(E37+(1.96^2))),"0.0%")&amp;" - "&amp;TEXT(((2*F37)+(1.96^2)+(1.96*((1.96^2)+(4*F37*(100%-G37)))^0.5))/(2*(E37+(1.96^2))),"0.0%"),"")</f>
        <v>33.4% - 42.7%</v>
      </c>
      <c r="I37" s="244">
        <v>122</v>
      </c>
      <c r="J37" s="239">
        <f t="shared" ref="J37:J100" si="10">I37/E37</f>
        <v>0.29326923076923078</v>
      </c>
      <c r="K37" s="247">
        <v>36</v>
      </c>
      <c r="L37" s="239">
        <f t="shared" ref="L37:L100" si="11">K37/E37</f>
        <v>8.6538461538461536E-2</v>
      </c>
      <c r="M37" s="244">
        <v>246</v>
      </c>
      <c r="N37" s="239">
        <f t="shared" ref="N37:N100" si="12">M37/E37</f>
        <v>0.59134615384615385</v>
      </c>
      <c r="O37" s="244">
        <v>12</v>
      </c>
      <c r="P37" s="239">
        <f t="shared" ref="P37:P100" si="13">O37/E37</f>
        <v>2.8846153846153848E-2</v>
      </c>
      <c r="Q37" s="189" t="s">
        <v>1061</v>
      </c>
      <c r="R37" s="215">
        <v>0</v>
      </c>
      <c r="S37" s="215">
        <v>0</v>
      </c>
      <c r="T37" s="215">
        <v>0</v>
      </c>
      <c r="U37" s="210"/>
    </row>
    <row r="38" spans="1:21" s="115" customFormat="1" x14ac:dyDescent="0.2">
      <c r="A38" s="58" t="s">
        <v>450</v>
      </c>
      <c r="B38" s="58" t="s">
        <v>451</v>
      </c>
      <c r="C38" s="58" t="s">
        <v>444</v>
      </c>
      <c r="D38" s="58" t="s">
        <v>1130</v>
      </c>
      <c r="E38" s="243">
        <v>260</v>
      </c>
      <c r="F38" s="244">
        <f t="shared" si="7"/>
        <v>71</v>
      </c>
      <c r="G38" s="239">
        <f t="shared" si="8"/>
        <v>0.27307692307692311</v>
      </c>
      <c r="H38" s="245" t="str">
        <f t="shared" si="9"/>
        <v>22.3% - 33.0%</v>
      </c>
      <c r="I38" s="244">
        <v>46</v>
      </c>
      <c r="J38" s="239">
        <f t="shared" si="10"/>
        <v>0.17692307692307693</v>
      </c>
      <c r="K38" s="247">
        <v>25</v>
      </c>
      <c r="L38" s="239">
        <f t="shared" si="11"/>
        <v>9.6153846153846159E-2</v>
      </c>
      <c r="M38" s="244">
        <v>187</v>
      </c>
      <c r="N38" s="239">
        <f t="shared" si="12"/>
        <v>0.71923076923076923</v>
      </c>
      <c r="O38" s="244">
        <v>2</v>
      </c>
      <c r="P38" s="239">
        <f t="shared" si="13"/>
        <v>7.6923076923076927E-3</v>
      </c>
      <c r="Q38" s="189" t="s">
        <v>714</v>
      </c>
      <c r="R38" s="215">
        <v>0</v>
      </c>
      <c r="S38" s="215">
        <v>0</v>
      </c>
      <c r="T38" s="215">
        <v>0</v>
      </c>
      <c r="U38" s="210"/>
    </row>
    <row r="39" spans="1:21" s="115" customFormat="1" x14ac:dyDescent="0.2">
      <c r="A39" s="58" t="s">
        <v>453</v>
      </c>
      <c r="B39" s="58" t="s">
        <v>454</v>
      </c>
      <c r="C39" s="58" t="s">
        <v>444</v>
      </c>
      <c r="D39" s="58" t="s">
        <v>1130</v>
      </c>
      <c r="E39" s="243">
        <v>562</v>
      </c>
      <c r="F39" s="244">
        <f t="shared" si="7"/>
        <v>220</v>
      </c>
      <c r="G39" s="239">
        <f t="shared" si="8"/>
        <v>0.3914590747330961</v>
      </c>
      <c r="H39" s="245" t="str">
        <f t="shared" si="9"/>
        <v>35.2% - 43.2%</v>
      </c>
      <c r="I39" s="244">
        <v>164</v>
      </c>
      <c r="J39" s="239">
        <f t="shared" si="10"/>
        <v>0.29181494661921709</v>
      </c>
      <c r="K39" s="247">
        <v>56</v>
      </c>
      <c r="L39" s="239">
        <f t="shared" si="11"/>
        <v>9.9644128113879002E-2</v>
      </c>
      <c r="M39" s="244">
        <v>326</v>
      </c>
      <c r="N39" s="239">
        <f t="shared" si="12"/>
        <v>0.58007117437722422</v>
      </c>
      <c r="O39" s="244">
        <v>16</v>
      </c>
      <c r="P39" s="239">
        <f t="shared" si="13"/>
        <v>2.8469750889679714E-2</v>
      </c>
      <c r="Q39" s="189" t="s">
        <v>1005</v>
      </c>
      <c r="R39" s="215">
        <v>0</v>
      </c>
      <c r="S39" s="215">
        <v>0</v>
      </c>
      <c r="T39" s="215">
        <v>0</v>
      </c>
      <c r="U39" s="210"/>
    </row>
    <row r="40" spans="1:21" s="115" customFormat="1" x14ac:dyDescent="0.2">
      <c r="A40" s="58" t="s">
        <v>456</v>
      </c>
      <c r="B40" s="58" t="s">
        <v>457</v>
      </c>
      <c r="C40" s="58" t="s">
        <v>444</v>
      </c>
      <c r="D40" s="58" t="s">
        <v>1130</v>
      </c>
      <c r="E40" s="243">
        <v>604</v>
      </c>
      <c r="F40" s="244">
        <f t="shared" si="7"/>
        <v>233</v>
      </c>
      <c r="G40" s="239">
        <f t="shared" si="8"/>
        <v>0.38576158940397354</v>
      </c>
      <c r="H40" s="245" t="str">
        <f t="shared" si="9"/>
        <v>34.8% - 42.5%</v>
      </c>
      <c r="I40" s="244">
        <v>173</v>
      </c>
      <c r="J40" s="239">
        <f t="shared" si="10"/>
        <v>0.28642384105960267</v>
      </c>
      <c r="K40" s="247">
        <v>60</v>
      </c>
      <c r="L40" s="239">
        <f t="shared" si="11"/>
        <v>9.9337748344370855E-2</v>
      </c>
      <c r="M40" s="244">
        <v>360</v>
      </c>
      <c r="N40" s="239">
        <f t="shared" si="12"/>
        <v>0.59602649006622521</v>
      </c>
      <c r="O40" s="244">
        <v>11</v>
      </c>
      <c r="P40" s="239">
        <f t="shared" si="13"/>
        <v>1.8211920529801324E-2</v>
      </c>
      <c r="Q40" s="189" t="s">
        <v>533</v>
      </c>
      <c r="R40" s="215">
        <v>0</v>
      </c>
      <c r="S40" s="215">
        <v>0</v>
      </c>
      <c r="T40" s="215">
        <v>0</v>
      </c>
      <c r="U40" s="210"/>
    </row>
    <row r="41" spans="1:21" s="115" customFormat="1" x14ac:dyDescent="0.2">
      <c r="A41" s="58" t="s">
        <v>459</v>
      </c>
      <c r="B41" s="58" t="s">
        <v>460</v>
      </c>
      <c r="C41" s="58" t="s">
        <v>444</v>
      </c>
      <c r="D41" s="58" t="s">
        <v>1130</v>
      </c>
      <c r="E41" s="243">
        <v>893</v>
      </c>
      <c r="F41" s="244">
        <f t="shared" si="7"/>
        <v>288</v>
      </c>
      <c r="G41" s="239">
        <f t="shared" si="8"/>
        <v>0.322508398656215</v>
      </c>
      <c r="H41" s="245" t="str">
        <f t="shared" si="9"/>
        <v>29.3% - 35.4%</v>
      </c>
      <c r="I41" s="244">
        <v>207</v>
      </c>
      <c r="J41" s="239">
        <f t="shared" si="10"/>
        <v>0.23180291153415453</v>
      </c>
      <c r="K41" s="247">
        <v>81</v>
      </c>
      <c r="L41" s="239">
        <f t="shared" si="11"/>
        <v>9.0705487122060474E-2</v>
      </c>
      <c r="M41" s="244">
        <v>601</v>
      </c>
      <c r="N41" s="239">
        <f t="shared" si="12"/>
        <v>0.67301231802911532</v>
      </c>
      <c r="O41" s="244">
        <v>4</v>
      </c>
      <c r="P41" s="239">
        <f t="shared" si="13"/>
        <v>4.4792833146696529E-3</v>
      </c>
      <c r="Q41" s="189" t="s">
        <v>570</v>
      </c>
      <c r="R41" s="215">
        <v>0</v>
      </c>
      <c r="S41" s="215">
        <v>0</v>
      </c>
      <c r="T41" s="215">
        <v>0</v>
      </c>
      <c r="U41" s="210"/>
    </row>
    <row r="42" spans="1:21" s="115" customFormat="1" x14ac:dyDescent="0.2">
      <c r="A42" s="58" t="s">
        <v>462</v>
      </c>
      <c r="B42" s="58" t="s">
        <v>463</v>
      </c>
      <c r="C42" s="58" t="s">
        <v>464</v>
      </c>
      <c r="D42" s="58" t="s">
        <v>1128</v>
      </c>
      <c r="E42" s="243">
        <v>287</v>
      </c>
      <c r="F42" s="244">
        <f t="shared" si="7"/>
        <v>96</v>
      </c>
      <c r="G42" s="239">
        <f t="shared" si="8"/>
        <v>0.33449477351916379</v>
      </c>
      <c r="H42" s="245" t="str">
        <f t="shared" si="9"/>
        <v>28.2% - 39.1%</v>
      </c>
      <c r="I42" s="244">
        <v>72</v>
      </c>
      <c r="J42" s="239">
        <f t="shared" si="10"/>
        <v>0.25087108013937282</v>
      </c>
      <c r="K42" s="247">
        <v>24</v>
      </c>
      <c r="L42" s="239">
        <f t="shared" si="11"/>
        <v>8.3623693379790948E-2</v>
      </c>
      <c r="M42" s="244">
        <v>191</v>
      </c>
      <c r="N42" s="239">
        <f t="shared" si="12"/>
        <v>0.66550522648083621</v>
      </c>
      <c r="O42" s="244">
        <v>0</v>
      </c>
      <c r="P42" s="239">
        <f t="shared" si="13"/>
        <v>0</v>
      </c>
      <c r="Q42" s="189" t="s">
        <v>870</v>
      </c>
      <c r="R42" s="215">
        <v>0</v>
      </c>
      <c r="S42" s="215">
        <v>0</v>
      </c>
      <c r="T42" s="215">
        <v>0</v>
      </c>
      <c r="U42" s="210"/>
    </row>
    <row r="43" spans="1:21" s="115" customFormat="1" x14ac:dyDescent="0.2">
      <c r="A43" s="58" t="s">
        <v>467</v>
      </c>
      <c r="B43" s="58" t="s">
        <v>468</v>
      </c>
      <c r="C43" s="58" t="s">
        <v>464</v>
      </c>
      <c r="D43" s="58" t="s">
        <v>1128</v>
      </c>
      <c r="E43" s="243">
        <v>734</v>
      </c>
      <c r="F43" s="244">
        <f t="shared" si="7"/>
        <v>169</v>
      </c>
      <c r="G43" s="239">
        <f t="shared" si="8"/>
        <v>0.23024523160762944</v>
      </c>
      <c r="H43" s="245" t="str">
        <f t="shared" si="9"/>
        <v>20.1% - 26.2%</v>
      </c>
      <c r="I43" s="244">
        <v>123</v>
      </c>
      <c r="J43" s="239">
        <f t="shared" si="10"/>
        <v>0.167574931880109</v>
      </c>
      <c r="K43" s="247">
        <v>46</v>
      </c>
      <c r="L43" s="239">
        <f t="shared" si="11"/>
        <v>6.2670299727520432E-2</v>
      </c>
      <c r="M43" s="244">
        <v>564</v>
      </c>
      <c r="N43" s="239">
        <f t="shared" si="12"/>
        <v>0.76839237057220711</v>
      </c>
      <c r="O43" s="244">
        <v>1</v>
      </c>
      <c r="P43" s="239">
        <f t="shared" si="13"/>
        <v>1.3623978201634877E-3</v>
      </c>
      <c r="Q43" s="189" t="s">
        <v>749</v>
      </c>
      <c r="R43" s="215">
        <v>0</v>
      </c>
      <c r="S43" s="215">
        <v>0</v>
      </c>
      <c r="T43" s="215">
        <v>0</v>
      </c>
      <c r="U43" s="210"/>
    </row>
    <row r="44" spans="1:21" s="115" customFormat="1" x14ac:dyDescent="0.2">
      <c r="A44" s="58" t="s">
        <v>470</v>
      </c>
      <c r="B44" s="58" t="s">
        <v>471</v>
      </c>
      <c r="C44" s="58" t="s">
        <v>464</v>
      </c>
      <c r="D44" s="58" t="s">
        <v>1128</v>
      </c>
      <c r="E44" s="243">
        <v>801</v>
      </c>
      <c r="F44" s="244">
        <f t="shared" si="7"/>
        <v>216</v>
      </c>
      <c r="G44" s="239">
        <f t="shared" si="8"/>
        <v>0.2696629213483146</v>
      </c>
      <c r="H44" s="245" t="str">
        <f t="shared" si="9"/>
        <v>24.0% - 30.1%</v>
      </c>
      <c r="I44" s="244">
        <v>160</v>
      </c>
      <c r="J44" s="239">
        <f t="shared" si="10"/>
        <v>0.19975031210986266</v>
      </c>
      <c r="K44" s="247">
        <v>56</v>
      </c>
      <c r="L44" s="239">
        <f t="shared" si="11"/>
        <v>6.9912609238451939E-2</v>
      </c>
      <c r="M44" s="244">
        <v>579</v>
      </c>
      <c r="N44" s="239">
        <f t="shared" si="12"/>
        <v>0.72284644194756553</v>
      </c>
      <c r="O44" s="244">
        <v>6</v>
      </c>
      <c r="P44" s="239">
        <f t="shared" si="13"/>
        <v>7.4906367041198503E-3</v>
      </c>
      <c r="Q44" s="189" t="s">
        <v>648</v>
      </c>
      <c r="R44" s="215">
        <v>0</v>
      </c>
      <c r="S44" s="215">
        <v>0</v>
      </c>
      <c r="T44" s="215">
        <v>0</v>
      </c>
      <c r="U44" s="210"/>
    </row>
    <row r="45" spans="1:21" s="115" customFormat="1" x14ac:dyDescent="0.2">
      <c r="A45" s="58" t="s">
        <v>473</v>
      </c>
      <c r="B45" s="58" t="s">
        <v>474</v>
      </c>
      <c r="C45" s="58" t="s">
        <v>464</v>
      </c>
      <c r="D45" s="58" t="s">
        <v>1128</v>
      </c>
      <c r="E45" s="243">
        <v>585</v>
      </c>
      <c r="F45" s="244">
        <f t="shared" si="7"/>
        <v>217</v>
      </c>
      <c r="G45" s="239">
        <f t="shared" si="8"/>
        <v>0.37094017094017095</v>
      </c>
      <c r="H45" s="245" t="str">
        <f t="shared" si="9"/>
        <v>33.3% - 41.1%</v>
      </c>
      <c r="I45" s="244">
        <v>172</v>
      </c>
      <c r="J45" s="239">
        <f t="shared" si="10"/>
        <v>0.29401709401709403</v>
      </c>
      <c r="K45" s="247">
        <v>45</v>
      </c>
      <c r="L45" s="239">
        <f t="shared" si="11"/>
        <v>7.6923076923076927E-2</v>
      </c>
      <c r="M45" s="244">
        <v>368</v>
      </c>
      <c r="N45" s="239">
        <f t="shared" si="12"/>
        <v>0.62905982905982905</v>
      </c>
      <c r="O45" s="244">
        <v>0</v>
      </c>
      <c r="P45" s="239">
        <f t="shared" si="13"/>
        <v>0</v>
      </c>
      <c r="Q45" s="189" t="s">
        <v>536</v>
      </c>
      <c r="R45" s="215">
        <v>0</v>
      </c>
      <c r="S45" s="215">
        <v>0</v>
      </c>
      <c r="T45" s="215">
        <v>0</v>
      </c>
      <c r="U45" s="210"/>
    </row>
    <row r="46" spans="1:21" s="115" customFormat="1" x14ac:dyDescent="0.2">
      <c r="A46" s="58" t="s">
        <v>476</v>
      </c>
      <c r="B46" s="58" t="s">
        <v>477</v>
      </c>
      <c r="C46" s="58" t="s">
        <v>464</v>
      </c>
      <c r="D46" s="58" t="s">
        <v>1128</v>
      </c>
      <c r="E46" s="243">
        <v>850</v>
      </c>
      <c r="F46" s="244">
        <f t="shared" si="7"/>
        <v>207</v>
      </c>
      <c r="G46" s="239">
        <f t="shared" si="8"/>
        <v>0.24352941176470588</v>
      </c>
      <c r="H46" s="245" t="str">
        <f t="shared" si="9"/>
        <v>21.6% - 27.3%</v>
      </c>
      <c r="I46" s="244">
        <v>155</v>
      </c>
      <c r="J46" s="239">
        <f t="shared" si="10"/>
        <v>0.18235294117647058</v>
      </c>
      <c r="K46" s="247">
        <v>52</v>
      </c>
      <c r="L46" s="239">
        <f t="shared" si="11"/>
        <v>6.1176470588235297E-2</v>
      </c>
      <c r="M46" s="244">
        <v>641</v>
      </c>
      <c r="N46" s="239">
        <f t="shared" si="12"/>
        <v>0.75411764705882356</v>
      </c>
      <c r="O46" s="244">
        <v>2</v>
      </c>
      <c r="P46" s="239">
        <f t="shared" si="13"/>
        <v>2.352941176470588E-3</v>
      </c>
      <c r="Q46" s="189" t="s">
        <v>1064</v>
      </c>
      <c r="R46" s="215">
        <v>0</v>
      </c>
      <c r="S46" s="215">
        <v>0</v>
      </c>
      <c r="T46" s="215">
        <v>0</v>
      </c>
      <c r="U46" s="210"/>
    </row>
    <row r="47" spans="1:21" s="115" customFormat="1" x14ac:dyDescent="0.2">
      <c r="A47" s="58" t="s">
        <v>479</v>
      </c>
      <c r="B47" s="58" t="s">
        <v>480</v>
      </c>
      <c r="C47" s="58" t="s">
        <v>481</v>
      </c>
      <c r="D47" s="58" t="s">
        <v>482</v>
      </c>
      <c r="E47" s="243">
        <v>942</v>
      </c>
      <c r="F47" s="244">
        <f t="shared" si="7"/>
        <v>379</v>
      </c>
      <c r="G47" s="239">
        <f t="shared" si="8"/>
        <v>0.40233545647558389</v>
      </c>
      <c r="H47" s="245" t="str">
        <f t="shared" si="9"/>
        <v>37.1% - 43.4%</v>
      </c>
      <c r="I47" s="244">
        <v>259</v>
      </c>
      <c r="J47" s="239">
        <f t="shared" si="10"/>
        <v>0.27494692144373672</v>
      </c>
      <c r="K47" s="247">
        <v>120</v>
      </c>
      <c r="L47" s="239">
        <f t="shared" si="11"/>
        <v>0.12738853503184713</v>
      </c>
      <c r="M47" s="244">
        <v>538</v>
      </c>
      <c r="N47" s="239">
        <f t="shared" si="12"/>
        <v>0.5711252653927813</v>
      </c>
      <c r="O47" s="244">
        <v>25</v>
      </c>
      <c r="P47" s="239">
        <f t="shared" si="13"/>
        <v>2.6539278131634821E-2</v>
      </c>
      <c r="Q47" s="189" t="s">
        <v>947</v>
      </c>
      <c r="R47" s="215">
        <v>0</v>
      </c>
      <c r="S47" s="215">
        <v>0</v>
      </c>
      <c r="T47" s="215">
        <v>0</v>
      </c>
      <c r="U47" s="210"/>
    </row>
    <row r="48" spans="1:21" s="115" customFormat="1" x14ac:dyDescent="0.2">
      <c r="A48" s="58" t="s">
        <v>484</v>
      </c>
      <c r="B48" s="58" t="s">
        <v>485</v>
      </c>
      <c r="C48" s="58" t="s">
        <v>481</v>
      </c>
      <c r="D48" s="58" t="s">
        <v>482</v>
      </c>
      <c r="E48" s="243">
        <v>499</v>
      </c>
      <c r="F48" s="244">
        <f t="shared" si="7"/>
        <v>195</v>
      </c>
      <c r="G48" s="239">
        <f t="shared" si="8"/>
        <v>0.39078156312625251</v>
      </c>
      <c r="H48" s="245" t="str">
        <f t="shared" si="9"/>
        <v>34.9% - 43.4%</v>
      </c>
      <c r="I48" s="244">
        <v>136</v>
      </c>
      <c r="J48" s="239">
        <f t="shared" si="10"/>
        <v>0.27254509018036072</v>
      </c>
      <c r="K48" s="247">
        <v>59</v>
      </c>
      <c r="L48" s="239">
        <f t="shared" si="11"/>
        <v>0.11823647294589178</v>
      </c>
      <c r="M48" s="244">
        <v>286</v>
      </c>
      <c r="N48" s="239">
        <f t="shared" si="12"/>
        <v>0.57314629258517036</v>
      </c>
      <c r="O48" s="244">
        <v>18</v>
      </c>
      <c r="P48" s="239">
        <f t="shared" si="13"/>
        <v>3.6072144288577156E-2</v>
      </c>
      <c r="Q48" s="189" t="s">
        <v>547</v>
      </c>
      <c r="R48" s="215">
        <v>0</v>
      </c>
      <c r="S48" s="215">
        <v>0</v>
      </c>
      <c r="T48" s="215">
        <v>0</v>
      </c>
      <c r="U48" s="210"/>
    </row>
    <row r="49" spans="1:21" s="115" customFormat="1" x14ac:dyDescent="0.2">
      <c r="A49" s="58" t="s">
        <v>487</v>
      </c>
      <c r="B49" s="58" t="s">
        <v>488</v>
      </c>
      <c r="C49" s="58" t="s">
        <v>481</v>
      </c>
      <c r="D49" s="58" t="s">
        <v>482</v>
      </c>
      <c r="E49" s="243">
        <v>713</v>
      </c>
      <c r="F49" s="244">
        <f t="shared" si="7"/>
        <v>243</v>
      </c>
      <c r="G49" s="239"/>
      <c r="H49" s="245" t="str">
        <f t="shared" si="9"/>
        <v/>
      </c>
      <c r="I49" s="244">
        <v>124</v>
      </c>
      <c r="J49" s="239"/>
      <c r="K49" s="247">
        <v>119</v>
      </c>
      <c r="L49" s="239"/>
      <c r="M49" s="244">
        <v>106</v>
      </c>
      <c r="N49" s="239"/>
      <c r="O49" s="244">
        <v>364</v>
      </c>
      <c r="P49" s="239">
        <f t="shared" si="13"/>
        <v>0.51051893408134641</v>
      </c>
      <c r="Q49" s="189" t="s">
        <v>596</v>
      </c>
      <c r="R49" s="215">
        <v>0</v>
      </c>
      <c r="S49" s="215">
        <v>1</v>
      </c>
      <c r="T49" s="215">
        <v>0</v>
      </c>
      <c r="U49" s="210"/>
    </row>
    <row r="50" spans="1:21" s="115" customFormat="1" x14ac:dyDescent="0.2">
      <c r="A50" s="58" t="s">
        <v>490</v>
      </c>
      <c r="B50" s="58" t="s">
        <v>491</v>
      </c>
      <c r="C50" s="58" t="s">
        <v>481</v>
      </c>
      <c r="D50" s="58" t="s">
        <v>482</v>
      </c>
      <c r="E50" s="243">
        <v>661</v>
      </c>
      <c r="F50" s="244">
        <f t="shared" si="7"/>
        <v>212</v>
      </c>
      <c r="G50" s="239">
        <f t="shared" si="8"/>
        <v>0.32072617246596069</v>
      </c>
      <c r="H50" s="245" t="str">
        <f t="shared" si="9"/>
        <v>28.6% - 35.7%</v>
      </c>
      <c r="I50" s="244">
        <v>136</v>
      </c>
      <c r="J50" s="239">
        <f t="shared" si="10"/>
        <v>0.20574886535552195</v>
      </c>
      <c r="K50" s="247">
        <v>76</v>
      </c>
      <c r="L50" s="239">
        <f t="shared" si="11"/>
        <v>0.11497730711043873</v>
      </c>
      <c r="M50" s="244">
        <v>419</v>
      </c>
      <c r="N50" s="239">
        <f t="shared" si="12"/>
        <v>0.63388804841149771</v>
      </c>
      <c r="O50" s="244">
        <v>30</v>
      </c>
      <c r="P50" s="239">
        <f t="shared" si="13"/>
        <v>4.5385779122541603E-2</v>
      </c>
      <c r="Q50" s="189" t="s">
        <v>1067</v>
      </c>
      <c r="R50" s="215">
        <v>0</v>
      </c>
      <c r="S50" s="215">
        <v>0</v>
      </c>
      <c r="T50" s="215">
        <v>0</v>
      </c>
      <c r="U50" s="210"/>
    </row>
    <row r="51" spans="1:21" s="115" customFormat="1" x14ac:dyDescent="0.2">
      <c r="A51" s="58" t="s">
        <v>493</v>
      </c>
      <c r="B51" s="58" t="s">
        <v>494</v>
      </c>
      <c r="C51" s="58" t="s">
        <v>481</v>
      </c>
      <c r="D51" s="58" t="s">
        <v>482</v>
      </c>
      <c r="E51" s="243">
        <v>675</v>
      </c>
      <c r="F51" s="244">
        <f t="shared" si="7"/>
        <v>188</v>
      </c>
      <c r="G51" s="239"/>
      <c r="H51" s="245" t="str">
        <f t="shared" si="9"/>
        <v/>
      </c>
      <c r="I51" s="244">
        <v>109</v>
      </c>
      <c r="J51" s="239"/>
      <c r="K51" s="247">
        <v>79</v>
      </c>
      <c r="L51" s="239"/>
      <c r="M51" s="244">
        <v>230</v>
      </c>
      <c r="N51" s="239"/>
      <c r="O51" s="244">
        <v>257</v>
      </c>
      <c r="P51" s="239">
        <f t="shared" si="13"/>
        <v>0.38074074074074077</v>
      </c>
      <c r="Q51" s="189" t="s">
        <v>717</v>
      </c>
      <c r="R51" s="215">
        <v>0</v>
      </c>
      <c r="S51" s="215">
        <v>1</v>
      </c>
      <c r="T51" s="215">
        <v>0</v>
      </c>
      <c r="U51" s="210"/>
    </row>
    <row r="52" spans="1:21" s="115" customFormat="1" x14ac:dyDescent="0.2">
      <c r="A52" s="58" t="s">
        <v>496</v>
      </c>
      <c r="B52" s="58" t="s">
        <v>497</v>
      </c>
      <c r="C52" s="58" t="s">
        <v>481</v>
      </c>
      <c r="D52" s="58" t="s">
        <v>482</v>
      </c>
      <c r="E52" s="243">
        <v>729</v>
      </c>
      <c r="F52" s="244">
        <f t="shared" si="7"/>
        <v>254</v>
      </c>
      <c r="G52" s="239">
        <f t="shared" si="8"/>
        <v>0.34842249657064472</v>
      </c>
      <c r="H52" s="245" t="str">
        <f t="shared" si="9"/>
        <v>31.5% - 38.4%</v>
      </c>
      <c r="I52" s="244">
        <v>163</v>
      </c>
      <c r="J52" s="239">
        <f t="shared" si="10"/>
        <v>0.22359396433470508</v>
      </c>
      <c r="K52" s="247">
        <v>91</v>
      </c>
      <c r="L52" s="239">
        <f t="shared" si="11"/>
        <v>0.12482853223593965</v>
      </c>
      <c r="M52" s="244">
        <v>447</v>
      </c>
      <c r="N52" s="239">
        <f t="shared" si="12"/>
        <v>0.61316872427983538</v>
      </c>
      <c r="O52" s="244">
        <v>28</v>
      </c>
      <c r="P52" s="239">
        <f t="shared" si="13"/>
        <v>3.8408779149519894E-2</v>
      </c>
      <c r="Q52" s="189" t="s">
        <v>1070</v>
      </c>
      <c r="R52" s="215">
        <v>0</v>
      </c>
      <c r="S52" s="215">
        <v>0</v>
      </c>
      <c r="T52" s="215">
        <v>0</v>
      </c>
      <c r="U52" s="210"/>
    </row>
    <row r="53" spans="1:21" s="115" customFormat="1" x14ac:dyDescent="0.2">
      <c r="A53" s="58" t="s">
        <v>499</v>
      </c>
      <c r="B53" s="58" t="s">
        <v>500</v>
      </c>
      <c r="C53" s="58" t="s">
        <v>481</v>
      </c>
      <c r="D53" s="58" t="s">
        <v>482</v>
      </c>
      <c r="E53" s="243">
        <v>758</v>
      </c>
      <c r="F53" s="244">
        <f t="shared" si="7"/>
        <v>297</v>
      </c>
      <c r="G53" s="239"/>
      <c r="H53" s="245" t="str">
        <f t="shared" si="9"/>
        <v/>
      </c>
      <c r="I53" s="244">
        <v>251</v>
      </c>
      <c r="J53" s="239"/>
      <c r="K53" s="247">
        <v>46</v>
      </c>
      <c r="L53" s="239"/>
      <c r="M53" s="244">
        <v>440</v>
      </c>
      <c r="N53" s="239"/>
      <c r="O53" s="244">
        <v>21</v>
      </c>
      <c r="P53" s="239"/>
      <c r="Q53" s="189" t="s">
        <v>599</v>
      </c>
      <c r="R53" s="215">
        <v>1</v>
      </c>
      <c r="S53" s="215">
        <v>0</v>
      </c>
      <c r="T53" s="215">
        <v>0</v>
      </c>
      <c r="U53" s="210"/>
    </row>
    <row r="54" spans="1:21" s="115" customFormat="1" x14ac:dyDescent="0.2">
      <c r="A54" s="58" t="s">
        <v>502</v>
      </c>
      <c r="B54" s="58" t="s">
        <v>503</v>
      </c>
      <c r="C54" s="58" t="s">
        <v>481</v>
      </c>
      <c r="D54" s="58" t="s">
        <v>482</v>
      </c>
      <c r="E54" s="243">
        <v>544</v>
      </c>
      <c r="F54" s="244">
        <f t="shared" si="7"/>
        <v>105</v>
      </c>
      <c r="G54" s="239"/>
      <c r="H54" s="245" t="str">
        <f t="shared" si="9"/>
        <v/>
      </c>
      <c r="I54" s="244">
        <v>70</v>
      </c>
      <c r="J54" s="239"/>
      <c r="K54" s="247">
        <v>35</v>
      </c>
      <c r="L54" s="239"/>
      <c r="M54" s="244">
        <v>110</v>
      </c>
      <c r="N54" s="239"/>
      <c r="O54" s="244">
        <v>329</v>
      </c>
      <c r="P54" s="239">
        <f t="shared" si="13"/>
        <v>0.60477941176470584</v>
      </c>
      <c r="Q54" s="189" t="s">
        <v>1073</v>
      </c>
      <c r="R54" s="215">
        <v>0</v>
      </c>
      <c r="S54" s="215">
        <v>1</v>
      </c>
      <c r="T54" s="215">
        <v>0</v>
      </c>
      <c r="U54" s="210"/>
    </row>
    <row r="55" spans="1:21" s="115" customFormat="1" x14ac:dyDescent="0.2">
      <c r="A55" s="58" t="s">
        <v>505</v>
      </c>
      <c r="B55" s="58" t="s">
        <v>506</v>
      </c>
      <c r="C55" s="58" t="s">
        <v>481</v>
      </c>
      <c r="D55" s="58" t="s">
        <v>482</v>
      </c>
      <c r="E55" s="243">
        <v>826</v>
      </c>
      <c r="F55" s="244">
        <f t="shared" si="7"/>
        <v>387</v>
      </c>
      <c r="G55" s="239">
        <f t="shared" si="8"/>
        <v>0.46852300242130751</v>
      </c>
      <c r="H55" s="245" t="str">
        <f t="shared" si="9"/>
        <v>43.5% - 50.3%</v>
      </c>
      <c r="I55" s="244">
        <v>318</v>
      </c>
      <c r="J55" s="239">
        <f t="shared" si="10"/>
        <v>0.38498789346246975</v>
      </c>
      <c r="K55" s="247">
        <v>69</v>
      </c>
      <c r="L55" s="239">
        <f t="shared" si="11"/>
        <v>8.353510895883777E-2</v>
      </c>
      <c r="M55" s="244">
        <v>439</v>
      </c>
      <c r="N55" s="239">
        <f t="shared" si="12"/>
        <v>0.53147699757869249</v>
      </c>
      <c r="O55" s="244">
        <v>0</v>
      </c>
      <c r="P55" s="239">
        <f t="shared" si="13"/>
        <v>0</v>
      </c>
      <c r="Q55" s="189" t="s">
        <v>472</v>
      </c>
      <c r="R55" s="215">
        <v>0</v>
      </c>
      <c r="S55" s="215">
        <v>0</v>
      </c>
      <c r="T55" s="215">
        <v>0</v>
      </c>
      <c r="U55" s="210"/>
    </row>
    <row r="56" spans="1:21" s="115" customFormat="1" x14ac:dyDescent="0.2">
      <c r="A56" s="58" t="s">
        <v>508</v>
      </c>
      <c r="B56" s="58" t="s">
        <v>509</v>
      </c>
      <c r="C56" s="58" t="s">
        <v>481</v>
      </c>
      <c r="D56" s="58" t="s">
        <v>482</v>
      </c>
      <c r="E56" s="243">
        <v>697</v>
      </c>
      <c r="F56" s="244">
        <f t="shared" si="7"/>
        <v>193</v>
      </c>
      <c r="G56" s="239"/>
      <c r="H56" s="245" t="str">
        <f t="shared" si="9"/>
        <v/>
      </c>
      <c r="I56" s="244">
        <v>143</v>
      </c>
      <c r="J56" s="239"/>
      <c r="K56" s="247">
        <v>50</v>
      </c>
      <c r="L56" s="239"/>
      <c r="M56" s="244">
        <v>448</v>
      </c>
      <c r="N56" s="239"/>
      <c r="O56" s="244">
        <v>56</v>
      </c>
      <c r="P56" s="239">
        <f t="shared" si="13"/>
        <v>8.0344332855093251E-2</v>
      </c>
      <c r="Q56" s="189" t="s">
        <v>950</v>
      </c>
      <c r="R56" s="215">
        <v>1</v>
      </c>
      <c r="S56" s="215">
        <v>1</v>
      </c>
      <c r="T56" s="215">
        <v>0</v>
      </c>
      <c r="U56" s="210"/>
    </row>
    <row r="57" spans="1:21" s="115" customFormat="1" x14ac:dyDescent="0.2">
      <c r="A57" s="58" t="s">
        <v>511</v>
      </c>
      <c r="B57" s="58" t="s">
        <v>512</v>
      </c>
      <c r="C57" s="58" t="s">
        <v>481</v>
      </c>
      <c r="D57" s="58" t="s">
        <v>482</v>
      </c>
      <c r="E57" s="243">
        <v>554</v>
      </c>
      <c r="F57" s="244">
        <f t="shared" si="7"/>
        <v>257</v>
      </c>
      <c r="G57" s="239"/>
      <c r="H57" s="245" t="str">
        <f t="shared" si="9"/>
        <v/>
      </c>
      <c r="I57" s="244">
        <v>185</v>
      </c>
      <c r="J57" s="239"/>
      <c r="K57" s="247">
        <v>72</v>
      </c>
      <c r="L57" s="239"/>
      <c r="M57" s="244">
        <v>259</v>
      </c>
      <c r="N57" s="239"/>
      <c r="O57" s="244">
        <v>38</v>
      </c>
      <c r="P57" s="239">
        <f t="shared" si="13"/>
        <v>6.8592057761732855E-2</v>
      </c>
      <c r="Q57" s="189" t="s">
        <v>1076</v>
      </c>
      <c r="R57" s="215">
        <v>1</v>
      </c>
      <c r="S57" s="215">
        <v>1</v>
      </c>
      <c r="T57" s="215">
        <v>0</v>
      </c>
      <c r="U57" s="210"/>
    </row>
    <row r="58" spans="1:21" s="115" customFormat="1" x14ac:dyDescent="0.2">
      <c r="A58" s="58" t="s">
        <v>514</v>
      </c>
      <c r="B58" s="58" t="s">
        <v>515</v>
      </c>
      <c r="C58" s="58" t="s">
        <v>481</v>
      </c>
      <c r="D58" s="58" t="s">
        <v>482</v>
      </c>
      <c r="E58" s="243">
        <v>826</v>
      </c>
      <c r="F58" s="244">
        <f t="shared" si="7"/>
        <v>208</v>
      </c>
      <c r="G58" s="239">
        <f t="shared" si="8"/>
        <v>0.25181598062953992</v>
      </c>
      <c r="H58" s="245" t="str">
        <f t="shared" si="9"/>
        <v>22.3% - 28.3%</v>
      </c>
      <c r="I58" s="244">
        <v>142</v>
      </c>
      <c r="J58" s="239">
        <f t="shared" si="10"/>
        <v>0.17191283292978207</v>
      </c>
      <c r="K58" s="247">
        <v>66</v>
      </c>
      <c r="L58" s="239">
        <f t="shared" si="11"/>
        <v>7.990314769975787E-2</v>
      </c>
      <c r="M58" s="244">
        <v>613</v>
      </c>
      <c r="N58" s="239">
        <f t="shared" si="12"/>
        <v>0.74213075060532685</v>
      </c>
      <c r="O58" s="244">
        <v>5</v>
      </c>
      <c r="P58" s="239">
        <f t="shared" si="13"/>
        <v>6.0532687651331718E-3</v>
      </c>
      <c r="Q58" s="189" t="s">
        <v>671</v>
      </c>
      <c r="R58" s="215">
        <v>0</v>
      </c>
      <c r="S58" s="215">
        <v>0</v>
      </c>
      <c r="T58" s="215">
        <v>0</v>
      </c>
      <c r="U58" s="210"/>
    </row>
    <row r="59" spans="1:21" s="115" customFormat="1" x14ac:dyDescent="0.2">
      <c r="A59" s="58" t="s">
        <v>517</v>
      </c>
      <c r="B59" s="58" t="s">
        <v>518</v>
      </c>
      <c r="C59" s="58" t="s">
        <v>519</v>
      </c>
      <c r="D59" s="58" t="s">
        <v>520</v>
      </c>
      <c r="E59" s="243">
        <v>552</v>
      </c>
      <c r="F59" s="244">
        <f t="shared" si="7"/>
        <v>126</v>
      </c>
      <c r="G59" s="239"/>
      <c r="H59" s="245" t="str">
        <f t="shared" si="9"/>
        <v/>
      </c>
      <c r="I59" s="244">
        <v>82</v>
      </c>
      <c r="J59" s="239"/>
      <c r="K59" s="247">
        <v>44</v>
      </c>
      <c r="L59" s="239"/>
      <c r="M59" s="244">
        <v>184</v>
      </c>
      <c r="N59" s="239"/>
      <c r="O59" s="244">
        <v>242</v>
      </c>
      <c r="P59" s="239">
        <f t="shared" si="13"/>
        <v>0.43840579710144928</v>
      </c>
      <c r="Q59" s="189" t="s">
        <v>804</v>
      </c>
      <c r="R59" s="215">
        <v>0</v>
      </c>
      <c r="S59" s="215">
        <v>1</v>
      </c>
      <c r="T59" s="215">
        <v>0</v>
      </c>
      <c r="U59" s="210"/>
    </row>
    <row r="60" spans="1:21" s="115" customFormat="1" x14ac:dyDescent="0.2">
      <c r="A60" s="58" t="s">
        <v>522</v>
      </c>
      <c r="B60" s="58" t="s">
        <v>523</v>
      </c>
      <c r="C60" s="58" t="s">
        <v>519</v>
      </c>
      <c r="D60" s="58" t="s">
        <v>520</v>
      </c>
      <c r="E60" s="243">
        <v>484</v>
      </c>
      <c r="F60" s="244">
        <f t="shared" si="7"/>
        <v>128</v>
      </c>
      <c r="G60" s="239"/>
      <c r="H60" s="245" t="str">
        <f t="shared" si="9"/>
        <v/>
      </c>
      <c r="I60" s="244">
        <v>78</v>
      </c>
      <c r="J60" s="239"/>
      <c r="K60" s="247">
        <v>50</v>
      </c>
      <c r="L60" s="239"/>
      <c r="M60" s="244">
        <v>315</v>
      </c>
      <c r="N60" s="239"/>
      <c r="O60" s="244">
        <v>41</v>
      </c>
      <c r="P60" s="239">
        <f t="shared" si="13"/>
        <v>8.4710743801652888E-2</v>
      </c>
      <c r="Q60" s="189" t="s">
        <v>492</v>
      </c>
      <c r="R60" s="215">
        <v>0</v>
      </c>
      <c r="S60" s="215">
        <v>1</v>
      </c>
      <c r="T60" s="215">
        <v>0</v>
      </c>
      <c r="U60" s="210"/>
    </row>
    <row r="61" spans="1:21" s="115" customFormat="1" x14ac:dyDescent="0.2">
      <c r="A61" s="58" t="s">
        <v>525</v>
      </c>
      <c r="B61" s="58" t="s">
        <v>526</v>
      </c>
      <c r="C61" s="58" t="s">
        <v>519</v>
      </c>
      <c r="D61" s="58" t="s">
        <v>520</v>
      </c>
      <c r="E61" s="243">
        <v>453</v>
      </c>
      <c r="F61" s="244">
        <f t="shared" si="7"/>
        <v>152</v>
      </c>
      <c r="G61" s="239">
        <f t="shared" si="8"/>
        <v>0.33554083885209712</v>
      </c>
      <c r="H61" s="245" t="str">
        <f t="shared" si="9"/>
        <v>29.4% - 38.0%</v>
      </c>
      <c r="I61" s="244">
        <v>111</v>
      </c>
      <c r="J61" s="239">
        <f t="shared" si="10"/>
        <v>0.24503311258278146</v>
      </c>
      <c r="K61" s="247">
        <v>41</v>
      </c>
      <c r="L61" s="239">
        <f t="shared" si="11"/>
        <v>9.0507726269315678E-2</v>
      </c>
      <c r="M61" s="244">
        <v>291</v>
      </c>
      <c r="N61" s="239">
        <f t="shared" si="12"/>
        <v>0.64238410596026485</v>
      </c>
      <c r="O61" s="244">
        <v>10</v>
      </c>
      <c r="P61" s="239">
        <f t="shared" si="13"/>
        <v>2.2075055187637971E-2</v>
      </c>
      <c r="Q61" s="189" t="s">
        <v>953</v>
      </c>
      <c r="R61" s="215">
        <v>0</v>
      </c>
      <c r="S61" s="215">
        <v>0</v>
      </c>
      <c r="T61" s="215">
        <v>0</v>
      </c>
      <c r="U61" s="210"/>
    </row>
    <row r="62" spans="1:21" s="115" customFormat="1" x14ac:dyDescent="0.2">
      <c r="A62" s="58" t="s">
        <v>528</v>
      </c>
      <c r="B62" s="58" t="s">
        <v>529</v>
      </c>
      <c r="C62" s="58" t="s">
        <v>519</v>
      </c>
      <c r="D62" s="58" t="s">
        <v>520</v>
      </c>
      <c r="E62" s="243">
        <v>1122</v>
      </c>
      <c r="F62" s="244">
        <f t="shared" si="7"/>
        <v>255</v>
      </c>
      <c r="G62" s="239"/>
      <c r="H62" s="245" t="str">
        <f t="shared" si="9"/>
        <v/>
      </c>
      <c r="I62" s="244">
        <v>197</v>
      </c>
      <c r="J62" s="239"/>
      <c r="K62" s="247">
        <v>58</v>
      </c>
      <c r="L62" s="239"/>
      <c r="M62" s="244">
        <v>445</v>
      </c>
      <c r="N62" s="239"/>
      <c r="O62" s="244">
        <v>422</v>
      </c>
      <c r="P62" s="239">
        <f t="shared" si="13"/>
        <v>0.37611408199643492</v>
      </c>
      <c r="Q62" s="189" t="s">
        <v>1079</v>
      </c>
      <c r="R62" s="215">
        <v>0</v>
      </c>
      <c r="S62" s="215">
        <v>1</v>
      </c>
      <c r="T62" s="215">
        <v>0</v>
      </c>
      <c r="U62" s="210"/>
    </row>
    <row r="63" spans="1:21" s="115" customFormat="1" x14ac:dyDescent="0.2">
      <c r="A63" s="58" t="s">
        <v>531</v>
      </c>
      <c r="B63" s="58" t="s">
        <v>532</v>
      </c>
      <c r="C63" s="58" t="s">
        <v>519</v>
      </c>
      <c r="D63" s="58" t="s">
        <v>520</v>
      </c>
      <c r="E63" s="243">
        <v>299</v>
      </c>
      <c r="F63" s="244">
        <f t="shared" si="7"/>
        <v>79</v>
      </c>
      <c r="G63" s="239"/>
      <c r="H63" s="245" t="str">
        <f t="shared" si="9"/>
        <v/>
      </c>
      <c r="I63" s="244">
        <v>60</v>
      </c>
      <c r="J63" s="239"/>
      <c r="K63" s="247">
        <v>19</v>
      </c>
      <c r="L63" s="239"/>
      <c r="M63" s="244">
        <v>128</v>
      </c>
      <c r="N63" s="239"/>
      <c r="O63" s="244">
        <v>92</v>
      </c>
      <c r="P63" s="239">
        <f t="shared" si="13"/>
        <v>0.30769230769230771</v>
      </c>
      <c r="Q63" s="189" t="s">
        <v>956</v>
      </c>
      <c r="R63" s="215">
        <v>1</v>
      </c>
      <c r="S63" s="215">
        <v>1</v>
      </c>
      <c r="T63" s="215">
        <v>0</v>
      </c>
      <c r="U63" s="210"/>
    </row>
    <row r="64" spans="1:21" s="115" customFormat="1" x14ac:dyDescent="0.2">
      <c r="A64" s="58" t="s">
        <v>534</v>
      </c>
      <c r="B64" s="58" t="s">
        <v>535</v>
      </c>
      <c r="C64" s="58" t="s">
        <v>519</v>
      </c>
      <c r="D64" s="58" t="s">
        <v>520</v>
      </c>
      <c r="E64" s="243">
        <v>553</v>
      </c>
      <c r="F64" s="244">
        <f t="shared" si="7"/>
        <v>199</v>
      </c>
      <c r="G64" s="239"/>
      <c r="H64" s="245" t="str">
        <f t="shared" si="9"/>
        <v/>
      </c>
      <c r="I64" s="244">
        <v>123</v>
      </c>
      <c r="J64" s="239"/>
      <c r="K64" s="247">
        <v>76</v>
      </c>
      <c r="L64" s="239"/>
      <c r="M64" s="244">
        <v>312</v>
      </c>
      <c r="N64" s="239"/>
      <c r="O64" s="244">
        <v>42</v>
      </c>
      <c r="P64" s="239">
        <f t="shared" si="13"/>
        <v>7.5949367088607597E-2</v>
      </c>
      <c r="Q64" s="189" t="s">
        <v>1082</v>
      </c>
      <c r="R64" s="215">
        <v>0</v>
      </c>
      <c r="S64" s="215">
        <v>1</v>
      </c>
      <c r="T64" s="215">
        <v>0</v>
      </c>
      <c r="U64" s="210"/>
    </row>
    <row r="65" spans="1:21" s="115" customFormat="1" x14ac:dyDescent="0.2">
      <c r="A65" s="58" t="s">
        <v>537</v>
      </c>
      <c r="B65" s="58" t="s">
        <v>538</v>
      </c>
      <c r="C65" s="58" t="s">
        <v>519</v>
      </c>
      <c r="D65" s="58" t="s">
        <v>520</v>
      </c>
      <c r="E65" s="243">
        <v>374</v>
      </c>
      <c r="F65" s="244">
        <f t="shared" si="7"/>
        <v>118</v>
      </c>
      <c r="G65" s="239"/>
      <c r="H65" s="245" t="str">
        <f t="shared" si="9"/>
        <v/>
      </c>
      <c r="I65" s="244">
        <v>93</v>
      </c>
      <c r="J65" s="239"/>
      <c r="K65" s="247">
        <v>25</v>
      </c>
      <c r="L65" s="239"/>
      <c r="M65" s="244">
        <v>189</v>
      </c>
      <c r="N65" s="239"/>
      <c r="O65" s="244">
        <v>67</v>
      </c>
      <c r="P65" s="239">
        <f t="shared" si="13"/>
        <v>0.17914438502673796</v>
      </c>
      <c r="Q65" s="189" t="s">
        <v>602</v>
      </c>
      <c r="R65" s="215">
        <v>0</v>
      </c>
      <c r="S65" s="215">
        <v>1</v>
      </c>
      <c r="T65" s="215">
        <v>0</v>
      </c>
      <c r="U65" s="210"/>
    </row>
    <row r="66" spans="1:21" s="115" customFormat="1" x14ac:dyDescent="0.2">
      <c r="A66" s="58" t="s">
        <v>540</v>
      </c>
      <c r="B66" s="58" t="s">
        <v>541</v>
      </c>
      <c r="C66" s="58" t="s">
        <v>519</v>
      </c>
      <c r="D66" s="58" t="s">
        <v>520</v>
      </c>
      <c r="E66" s="243">
        <v>232</v>
      </c>
      <c r="F66" s="244">
        <f t="shared" si="7"/>
        <v>67</v>
      </c>
      <c r="G66" s="239">
        <f t="shared" si="8"/>
        <v>0.28879310344827586</v>
      </c>
      <c r="H66" s="245" t="str">
        <f t="shared" si="9"/>
        <v>23.4% - 35.0%</v>
      </c>
      <c r="I66" s="244">
        <v>49</v>
      </c>
      <c r="J66" s="239">
        <f t="shared" si="10"/>
        <v>0.21120689655172414</v>
      </c>
      <c r="K66" s="247">
        <v>18</v>
      </c>
      <c r="L66" s="239">
        <f t="shared" si="11"/>
        <v>7.7586206896551727E-2</v>
      </c>
      <c r="M66" s="244">
        <v>160</v>
      </c>
      <c r="N66" s="239">
        <f t="shared" si="12"/>
        <v>0.68965517241379315</v>
      </c>
      <c r="O66" s="244">
        <v>5</v>
      </c>
      <c r="P66" s="239">
        <f t="shared" si="13"/>
        <v>2.1551724137931036E-2</v>
      </c>
      <c r="Q66" s="189" t="s">
        <v>752</v>
      </c>
      <c r="R66" s="215">
        <v>0</v>
      </c>
      <c r="S66" s="215">
        <v>0</v>
      </c>
      <c r="T66" s="215">
        <v>0</v>
      </c>
      <c r="U66" s="210"/>
    </row>
    <row r="67" spans="1:21" s="115" customFormat="1" x14ac:dyDescent="0.2">
      <c r="A67" s="58" t="s">
        <v>543</v>
      </c>
      <c r="B67" s="58" t="s">
        <v>544</v>
      </c>
      <c r="C67" s="58" t="s">
        <v>545</v>
      </c>
      <c r="D67" s="58" t="s">
        <v>546</v>
      </c>
      <c r="E67" s="243">
        <v>364</v>
      </c>
      <c r="F67" s="244">
        <f t="shared" si="7"/>
        <v>68</v>
      </c>
      <c r="G67" s="239"/>
      <c r="H67" s="245" t="str">
        <f t="shared" si="9"/>
        <v/>
      </c>
      <c r="I67" s="244">
        <v>49</v>
      </c>
      <c r="J67" s="239"/>
      <c r="K67" s="247">
        <v>19</v>
      </c>
      <c r="L67" s="239"/>
      <c r="M67" s="244">
        <v>272</v>
      </c>
      <c r="N67" s="239"/>
      <c r="O67" s="244">
        <v>24</v>
      </c>
      <c r="P67" s="239">
        <f t="shared" si="13"/>
        <v>6.5934065934065936E-2</v>
      </c>
      <c r="Q67" s="189" t="s">
        <v>1008</v>
      </c>
      <c r="R67" s="215">
        <v>0</v>
      </c>
      <c r="S67" s="215">
        <v>1</v>
      </c>
      <c r="T67" s="215">
        <v>0</v>
      </c>
      <c r="U67" s="210"/>
    </row>
    <row r="68" spans="1:21" s="115" customFormat="1" x14ac:dyDescent="0.2">
      <c r="A68" s="58" t="s">
        <v>548</v>
      </c>
      <c r="B68" s="58" t="s">
        <v>549</v>
      </c>
      <c r="C68" s="58" t="s">
        <v>545</v>
      </c>
      <c r="D68" s="58" t="s">
        <v>546</v>
      </c>
      <c r="E68" s="243">
        <v>434</v>
      </c>
      <c r="F68" s="244">
        <f t="shared" si="7"/>
        <v>95</v>
      </c>
      <c r="G68" s="239">
        <f t="shared" si="8"/>
        <v>0.21889400921658986</v>
      </c>
      <c r="H68" s="245" t="str">
        <f t="shared" si="9"/>
        <v>18.3% - 26.0%</v>
      </c>
      <c r="I68" s="244">
        <v>66</v>
      </c>
      <c r="J68" s="239">
        <f t="shared" si="10"/>
        <v>0.15207373271889402</v>
      </c>
      <c r="K68" s="247">
        <v>29</v>
      </c>
      <c r="L68" s="239">
        <f t="shared" si="11"/>
        <v>6.6820276497695855E-2</v>
      </c>
      <c r="M68" s="244">
        <v>319</v>
      </c>
      <c r="N68" s="239">
        <f t="shared" si="12"/>
        <v>0.73502304147465436</v>
      </c>
      <c r="O68" s="244">
        <v>20</v>
      </c>
      <c r="P68" s="239">
        <f t="shared" si="13"/>
        <v>4.6082949308755762E-2</v>
      </c>
      <c r="Q68" s="189" t="s">
        <v>1085</v>
      </c>
      <c r="R68" s="215">
        <v>0</v>
      </c>
      <c r="S68" s="215">
        <v>0</v>
      </c>
      <c r="T68" s="215">
        <v>0</v>
      </c>
      <c r="U68" s="210"/>
    </row>
    <row r="69" spans="1:21" s="115" customFormat="1" x14ac:dyDescent="0.2">
      <c r="A69" s="58" t="s">
        <v>551</v>
      </c>
      <c r="B69" s="58" t="s">
        <v>552</v>
      </c>
      <c r="C69" s="58" t="s">
        <v>545</v>
      </c>
      <c r="D69" s="58" t="s">
        <v>546</v>
      </c>
      <c r="E69" s="243">
        <v>1360</v>
      </c>
      <c r="F69" s="244">
        <f t="shared" si="7"/>
        <v>482</v>
      </c>
      <c r="G69" s="239">
        <f t="shared" si="8"/>
        <v>0.35441176470588237</v>
      </c>
      <c r="H69" s="245" t="str">
        <f t="shared" si="9"/>
        <v>32.9% - 38.0%</v>
      </c>
      <c r="I69" s="244">
        <v>326</v>
      </c>
      <c r="J69" s="239">
        <f t="shared" si="10"/>
        <v>0.23970588235294119</v>
      </c>
      <c r="K69" s="247">
        <v>156</v>
      </c>
      <c r="L69" s="239">
        <f t="shared" si="11"/>
        <v>0.11470588235294117</v>
      </c>
      <c r="M69" s="244">
        <v>849</v>
      </c>
      <c r="N69" s="239">
        <f t="shared" si="12"/>
        <v>0.62426470588235294</v>
      </c>
      <c r="O69" s="244">
        <v>29</v>
      </c>
      <c r="P69" s="239">
        <f t="shared" si="13"/>
        <v>2.1323529411764706E-2</v>
      </c>
      <c r="Q69" s="189" t="s">
        <v>895</v>
      </c>
      <c r="R69" s="215">
        <v>0</v>
      </c>
      <c r="S69" s="215">
        <v>0</v>
      </c>
      <c r="T69" s="215">
        <v>0</v>
      </c>
      <c r="U69" s="210"/>
    </row>
    <row r="70" spans="1:21" s="115" customFormat="1" x14ac:dyDescent="0.2">
      <c r="A70" s="58" t="s">
        <v>554</v>
      </c>
      <c r="B70" s="58" t="s">
        <v>555</v>
      </c>
      <c r="C70" s="58" t="s">
        <v>545</v>
      </c>
      <c r="D70" s="58" t="s">
        <v>546</v>
      </c>
      <c r="E70" s="243">
        <v>378</v>
      </c>
      <c r="F70" s="244">
        <f t="shared" si="7"/>
        <v>80</v>
      </c>
      <c r="G70" s="239">
        <f t="shared" si="8"/>
        <v>0.21164021164021163</v>
      </c>
      <c r="H70" s="245" t="str">
        <f t="shared" si="9"/>
        <v>17.3% - 25.6%</v>
      </c>
      <c r="I70" s="244">
        <v>62</v>
      </c>
      <c r="J70" s="239">
        <f t="shared" si="10"/>
        <v>0.16402116402116401</v>
      </c>
      <c r="K70" s="247">
        <v>18</v>
      </c>
      <c r="L70" s="239">
        <f t="shared" si="11"/>
        <v>4.7619047619047616E-2</v>
      </c>
      <c r="M70" s="244">
        <v>286</v>
      </c>
      <c r="N70" s="239">
        <f t="shared" si="12"/>
        <v>0.75661375661375663</v>
      </c>
      <c r="O70" s="244">
        <v>12</v>
      </c>
      <c r="P70" s="239">
        <f t="shared" si="13"/>
        <v>3.1746031746031744E-2</v>
      </c>
      <c r="Q70" s="189" t="s">
        <v>1088</v>
      </c>
      <c r="R70" s="215">
        <v>0</v>
      </c>
      <c r="S70" s="215">
        <v>0</v>
      </c>
      <c r="T70" s="215">
        <v>0</v>
      </c>
      <c r="U70" s="210"/>
    </row>
    <row r="71" spans="1:21" s="115" customFormat="1" x14ac:dyDescent="0.2">
      <c r="A71" s="58" t="s">
        <v>557</v>
      </c>
      <c r="B71" s="58" t="s">
        <v>558</v>
      </c>
      <c r="C71" s="58" t="s">
        <v>545</v>
      </c>
      <c r="D71" s="58" t="s">
        <v>546</v>
      </c>
      <c r="E71" s="243">
        <v>239</v>
      </c>
      <c r="F71" s="244">
        <f t="shared" si="7"/>
        <v>85</v>
      </c>
      <c r="G71" s="239">
        <f t="shared" si="8"/>
        <v>0.35564853556485354</v>
      </c>
      <c r="H71" s="245" t="str">
        <f t="shared" si="9"/>
        <v>29.8% - 41.8%</v>
      </c>
      <c r="I71" s="244">
        <v>59</v>
      </c>
      <c r="J71" s="239">
        <f t="shared" si="10"/>
        <v>0.24686192468619247</v>
      </c>
      <c r="K71" s="247">
        <v>26</v>
      </c>
      <c r="L71" s="239">
        <f t="shared" si="11"/>
        <v>0.10878661087866109</v>
      </c>
      <c r="M71" s="244">
        <v>143</v>
      </c>
      <c r="N71" s="239">
        <f t="shared" si="12"/>
        <v>0.59832635983263593</v>
      </c>
      <c r="O71" s="244">
        <v>11</v>
      </c>
      <c r="P71" s="239">
        <f t="shared" si="13"/>
        <v>4.6025104602510462E-2</v>
      </c>
      <c r="Q71" s="189" t="s">
        <v>550</v>
      </c>
      <c r="R71" s="215">
        <v>0</v>
      </c>
      <c r="S71" s="215">
        <v>0</v>
      </c>
      <c r="T71" s="215">
        <v>0</v>
      </c>
      <c r="U71" s="210"/>
    </row>
    <row r="72" spans="1:21" s="115" customFormat="1" x14ac:dyDescent="0.2">
      <c r="A72" s="58" t="s">
        <v>560</v>
      </c>
      <c r="B72" s="58" t="s">
        <v>561</v>
      </c>
      <c r="C72" s="58" t="s">
        <v>545</v>
      </c>
      <c r="D72" s="58" t="s">
        <v>546</v>
      </c>
      <c r="E72" s="243">
        <v>476</v>
      </c>
      <c r="F72" s="244">
        <f t="shared" si="7"/>
        <v>100</v>
      </c>
      <c r="G72" s="239">
        <f t="shared" si="8"/>
        <v>0.21008403361344538</v>
      </c>
      <c r="H72" s="245" t="str">
        <f t="shared" si="9"/>
        <v>17.6% - 24.9%</v>
      </c>
      <c r="I72" s="244">
        <v>67</v>
      </c>
      <c r="J72" s="239">
        <f t="shared" si="10"/>
        <v>0.1407563025210084</v>
      </c>
      <c r="K72" s="247">
        <v>33</v>
      </c>
      <c r="L72" s="239">
        <f t="shared" si="11"/>
        <v>6.9327731092436978E-2</v>
      </c>
      <c r="M72" s="244">
        <v>355</v>
      </c>
      <c r="N72" s="239">
        <f t="shared" si="12"/>
        <v>0.74579831932773111</v>
      </c>
      <c r="O72" s="244">
        <v>21</v>
      </c>
      <c r="P72" s="239">
        <f t="shared" si="13"/>
        <v>4.4117647058823532E-2</v>
      </c>
      <c r="Q72" s="189" t="s">
        <v>1091</v>
      </c>
      <c r="R72" s="215">
        <v>0</v>
      </c>
      <c r="S72" s="215">
        <v>0</v>
      </c>
      <c r="T72" s="215">
        <v>0</v>
      </c>
      <c r="U72" s="210"/>
    </row>
    <row r="73" spans="1:21" s="115" customFormat="1" x14ac:dyDescent="0.2">
      <c r="A73" s="58" t="s">
        <v>563</v>
      </c>
      <c r="B73" s="58" t="s">
        <v>564</v>
      </c>
      <c r="C73" s="58" t="s">
        <v>565</v>
      </c>
      <c r="D73" s="58" t="s">
        <v>1162</v>
      </c>
      <c r="E73" s="243">
        <v>1280</v>
      </c>
      <c r="F73" s="244">
        <f t="shared" si="7"/>
        <v>256</v>
      </c>
      <c r="G73" s="239"/>
      <c r="H73" s="245" t="str">
        <f t="shared" si="9"/>
        <v/>
      </c>
      <c r="I73" s="244">
        <v>175</v>
      </c>
      <c r="J73" s="239"/>
      <c r="K73" s="247">
        <v>81</v>
      </c>
      <c r="L73" s="239"/>
      <c r="M73" s="244">
        <v>486</v>
      </c>
      <c r="N73" s="239"/>
      <c r="O73" s="244">
        <v>538</v>
      </c>
      <c r="P73" s="239">
        <f t="shared" si="13"/>
        <v>0.42031249999999998</v>
      </c>
      <c r="Q73" s="189" t="s">
        <v>539</v>
      </c>
      <c r="R73" s="215">
        <v>0</v>
      </c>
      <c r="S73" s="215">
        <v>1</v>
      </c>
      <c r="T73" s="215">
        <v>0</v>
      </c>
      <c r="U73" s="210"/>
    </row>
    <row r="74" spans="1:21" s="115" customFormat="1" x14ac:dyDescent="0.2">
      <c r="A74" s="58" t="s">
        <v>568</v>
      </c>
      <c r="B74" s="58" t="s">
        <v>569</v>
      </c>
      <c r="C74" s="58" t="s">
        <v>565</v>
      </c>
      <c r="D74" s="58" t="s">
        <v>1162</v>
      </c>
      <c r="E74" s="243">
        <v>576</v>
      </c>
      <c r="F74" s="244">
        <f t="shared" si="7"/>
        <v>207</v>
      </c>
      <c r="G74" s="239">
        <f t="shared" si="8"/>
        <v>0.359375</v>
      </c>
      <c r="H74" s="245" t="str">
        <f t="shared" si="9"/>
        <v>32.1% - 39.9%</v>
      </c>
      <c r="I74" s="244">
        <v>172</v>
      </c>
      <c r="J74" s="239">
        <f t="shared" si="10"/>
        <v>0.2986111111111111</v>
      </c>
      <c r="K74" s="247">
        <v>35</v>
      </c>
      <c r="L74" s="239">
        <f t="shared" si="11"/>
        <v>6.0763888888888888E-2</v>
      </c>
      <c r="M74" s="244">
        <v>363</v>
      </c>
      <c r="N74" s="239">
        <f t="shared" si="12"/>
        <v>0.63020833333333337</v>
      </c>
      <c r="O74" s="244">
        <v>6</v>
      </c>
      <c r="P74" s="239">
        <f t="shared" si="13"/>
        <v>1.0416666666666666E-2</v>
      </c>
      <c r="Q74" s="189" t="s">
        <v>651</v>
      </c>
      <c r="R74" s="215">
        <v>0</v>
      </c>
      <c r="S74" s="215">
        <v>0</v>
      </c>
      <c r="T74" s="215">
        <v>0</v>
      </c>
      <c r="U74" s="210"/>
    </row>
    <row r="75" spans="1:21" s="115" customFormat="1" x14ac:dyDescent="0.2">
      <c r="A75" s="58" t="s">
        <v>571</v>
      </c>
      <c r="B75" s="58" t="s">
        <v>572</v>
      </c>
      <c r="C75" s="58" t="s">
        <v>565</v>
      </c>
      <c r="D75" s="58" t="s">
        <v>1162</v>
      </c>
      <c r="E75" s="243">
        <v>313</v>
      </c>
      <c r="F75" s="244">
        <f t="shared" si="7"/>
        <v>157</v>
      </c>
      <c r="G75" s="239">
        <f t="shared" si="8"/>
        <v>0.50159744408945683</v>
      </c>
      <c r="H75" s="245" t="str">
        <f t="shared" si="9"/>
        <v>44.7% - 55.7%</v>
      </c>
      <c r="I75" s="244">
        <v>117</v>
      </c>
      <c r="J75" s="239">
        <f t="shared" si="10"/>
        <v>0.37380191693290737</v>
      </c>
      <c r="K75" s="247">
        <v>40</v>
      </c>
      <c r="L75" s="239">
        <f t="shared" si="11"/>
        <v>0.12779552715654952</v>
      </c>
      <c r="M75" s="244">
        <v>156</v>
      </c>
      <c r="N75" s="239">
        <f t="shared" si="12"/>
        <v>0.49840255591054311</v>
      </c>
      <c r="O75" s="244">
        <v>0</v>
      </c>
      <c r="P75" s="239">
        <f t="shared" si="13"/>
        <v>0</v>
      </c>
      <c r="Q75" s="189" t="s">
        <v>654</v>
      </c>
      <c r="R75" s="215">
        <v>0</v>
      </c>
      <c r="S75" s="215">
        <v>0</v>
      </c>
      <c r="T75" s="215">
        <v>0</v>
      </c>
      <c r="U75" s="210"/>
    </row>
    <row r="76" spans="1:21" s="115" customFormat="1" x14ac:dyDescent="0.2">
      <c r="A76" s="58" t="s">
        <v>574</v>
      </c>
      <c r="B76" s="58" t="s">
        <v>575</v>
      </c>
      <c r="C76" s="58" t="s">
        <v>565</v>
      </c>
      <c r="D76" s="58" t="s">
        <v>1162</v>
      </c>
      <c r="E76" s="243">
        <v>456</v>
      </c>
      <c r="F76" s="244">
        <f t="shared" si="7"/>
        <v>186</v>
      </c>
      <c r="G76" s="239">
        <f t="shared" si="8"/>
        <v>0.40789473684210525</v>
      </c>
      <c r="H76" s="245" t="str">
        <f t="shared" si="9"/>
        <v>36.4% - 45.4%</v>
      </c>
      <c r="I76" s="244">
        <v>128</v>
      </c>
      <c r="J76" s="239">
        <f t="shared" si="10"/>
        <v>0.2807017543859649</v>
      </c>
      <c r="K76" s="247">
        <v>58</v>
      </c>
      <c r="L76" s="239">
        <f t="shared" si="11"/>
        <v>0.12719298245614036</v>
      </c>
      <c r="M76" s="244">
        <v>270</v>
      </c>
      <c r="N76" s="239">
        <f t="shared" si="12"/>
        <v>0.59210526315789469</v>
      </c>
      <c r="O76" s="244">
        <v>0</v>
      </c>
      <c r="P76" s="239">
        <f t="shared" si="13"/>
        <v>0</v>
      </c>
      <c r="Q76" s="189" t="s">
        <v>657</v>
      </c>
      <c r="R76" s="215">
        <v>0</v>
      </c>
      <c r="S76" s="215">
        <v>0</v>
      </c>
      <c r="T76" s="215">
        <v>0</v>
      </c>
      <c r="U76" s="210"/>
    </row>
    <row r="77" spans="1:21" s="115" customFormat="1" x14ac:dyDescent="0.2">
      <c r="A77" s="58" t="s">
        <v>577</v>
      </c>
      <c r="B77" s="58" t="s">
        <v>578</v>
      </c>
      <c r="C77" s="58" t="s">
        <v>565</v>
      </c>
      <c r="D77" s="58" t="s">
        <v>1162</v>
      </c>
      <c r="E77" s="243">
        <v>544</v>
      </c>
      <c r="F77" s="244">
        <f t="shared" si="7"/>
        <v>219</v>
      </c>
      <c r="G77" s="239">
        <f t="shared" si="8"/>
        <v>0.40257352941176472</v>
      </c>
      <c r="H77" s="245" t="str">
        <f t="shared" si="9"/>
        <v>36.2% - 44.4%</v>
      </c>
      <c r="I77" s="244">
        <v>164</v>
      </c>
      <c r="J77" s="239">
        <f t="shared" si="10"/>
        <v>0.3014705882352941</v>
      </c>
      <c r="K77" s="247">
        <v>55</v>
      </c>
      <c r="L77" s="239">
        <f t="shared" si="11"/>
        <v>0.10110294117647059</v>
      </c>
      <c r="M77" s="244">
        <v>318</v>
      </c>
      <c r="N77" s="239">
        <f t="shared" si="12"/>
        <v>0.5845588235294118</v>
      </c>
      <c r="O77" s="244">
        <v>7</v>
      </c>
      <c r="P77" s="239">
        <f t="shared" si="13"/>
        <v>1.2867647058823529E-2</v>
      </c>
      <c r="Q77" s="189" t="s">
        <v>821</v>
      </c>
      <c r="R77" s="215">
        <v>0</v>
      </c>
      <c r="S77" s="215">
        <v>0</v>
      </c>
      <c r="T77" s="215">
        <v>0</v>
      </c>
      <c r="U77" s="210"/>
    </row>
    <row r="78" spans="1:21" s="115" customFormat="1" x14ac:dyDescent="0.2">
      <c r="A78" s="58" t="s">
        <v>580</v>
      </c>
      <c r="B78" s="58" t="s">
        <v>581</v>
      </c>
      <c r="C78" s="58" t="s">
        <v>565</v>
      </c>
      <c r="D78" s="58" t="s">
        <v>1162</v>
      </c>
      <c r="E78" s="243">
        <v>664</v>
      </c>
      <c r="F78" s="244">
        <f t="shared" si="7"/>
        <v>251</v>
      </c>
      <c r="G78" s="239">
        <f t="shared" si="8"/>
        <v>0.37801204819277112</v>
      </c>
      <c r="H78" s="245" t="str">
        <f t="shared" si="9"/>
        <v>34.2% - 41.5%</v>
      </c>
      <c r="I78" s="244">
        <v>194</v>
      </c>
      <c r="J78" s="239">
        <f t="shared" si="10"/>
        <v>0.29216867469879521</v>
      </c>
      <c r="K78" s="247">
        <v>57</v>
      </c>
      <c r="L78" s="239">
        <f t="shared" si="11"/>
        <v>8.5843373493975902E-2</v>
      </c>
      <c r="M78" s="244">
        <v>410</v>
      </c>
      <c r="N78" s="239">
        <f t="shared" si="12"/>
        <v>0.61746987951807231</v>
      </c>
      <c r="O78" s="244">
        <v>3</v>
      </c>
      <c r="P78" s="239">
        <f t="shared" si="13"/>
        <v>4.5180722891566263E-3</v>
      </c>
      <c r="Q78" s="189" t="s">
        <v>1094</v>
      </c>
      <c r="R78" s="215">
        <v>0</v>
      </c>
      <c r="S78" s="215">
        <v>0</v>
      </c>
      <c r="T78" s="215">
        <v>0</v>
      </c>
      <c r="U78" s="210"/>
    </row>
    <row r="79" spans="1:21" s="115" customFormat="1" x14ac:dyDescent="0.2">
      <c r="A79" s="58" t="s">
        <v>583</v>
      </c>
      <c r="B79" s="58" t="s">
        <v>584</v>
      </c>
      <c r="C79" s="58" t="s">
        <v>565</v>
      </c>
      <c r="D79" s="58" t="s">
        <v>1162</v>
      </c>
      <c r="E79" s="243">
        <v>418</v>
      </c>
      <c r="F79" s="244">
        <f t="shared" si="7"/>
        <v>89</v>
      </c>
      <c r="G79" s="239">
        <f t="shared" si="8"/>
        <v>0.21291866028708134</v>
      </c>
      <c r="H79" s="245" t="str">
        <f t="shared" si="9"/>
        <v>17.6% - 25.5%</v>
      </c>
      <c r="I79" s="244">
        <v>68</v>
      </c>
      <c r="J79" s="239">
        <f t="shared" si="10"/>
        <v>0.16267942583732056</v>
      </c>
      <c r="K79" s="247">
        <v>21</v>
      </c>
      <c r="L79" s="239">
        <f t="shared" si="11"/>
        <v>5.0239234449760764E-2</v>
      </c>
      <c r="M79" s="244">
        <v>319</v>
      </c>
      <c r="N79" s="239">
        <f t="shared" si="12"/>
        <v>0.76315789473684215</v>
      </c>
      <c r="O79" s="244">
        <v>10</v>
      </c>
      <c r="P79" s="239">
        <f t="shared" si="13"/>
        <v>2.3923444976076555E-2</v>
      </c>
      <c r="Q79" s="189" t="s">
        <v>824</v>
      </c>
      <c r="R79" s="215">
        <v>0</v>
      </c>
      <c r="S79" s="215">
        <v>0</v>
      </c>
      <c r="T79" s="215">
        <v>0</v>
      </c>
      <c r="U79" s="210"/>
    </row>
    <row r="80" spans="1:21" s="115" customFormat="1" x14ac:dyDescent="0.2">
      <c r="A80" s="58" t="s">
        <v>586</v>
      </c>
      <c r="B80" s="58" t="s">
        <v>587</v>
      </c>
      <c r="C80" s="58" t="s">
        <v>565</v>
      </c>
      <c r="D80" s="58" t="s">
        <v>1162</v>
      </c>
      <c r="E80" s="243">
        <v>683</v>
      </c>
      <c r="F80" s="244">
        <f t="shared" si="7"/>
        <v>167</v>
      </c>
      <c r="G80" s="239">
        <f t="shared" si="8"/>
        <v>0.24450951683748171</v>
      </c>
      <c r="H80" s="245" t="str">
        <f t="shared" si="9"/>
        <v>21.4% - 27.8%</v>
      </c>
      <c r="I80" s="244">
        <v>135</v>
      </c>
      <c r="J80" s="239">
        <f t="shared" si="10"/>
        <v>0.19765739385065886</v>
      </c>
      <c r="K80" s="247">
        <v>32</v>
      </c>
      <c r="L80" s="239">
        <f t="shared" si="11"/>
        <v>4.6852122986822842E-2</v>
      </c>
      <c r="M80" s="244">
        <v>504</v>
      </c>
      <c r="N80" s="239">
        <f t="shared" si="12"/>
        <v>0.73792093704245976</v>
      </c>
      <c r="O80" s="244">
        <v>12</v>
      </c>
      <c r="P80" s="239">
        <f t="shared" si="13"/>
        <v>1.7569546120058566E-2</v>
      </c>
      <c r="Q80" s="189" t="s">
        <v>827</v>
      </c>
      <c r="R80" s="215">
        <v>0</v>
      </c>
      <c r="S80" s="215">
        <v>0</v>
      </c>
      <c r="T80" s="215">
        <v>0</v>
      </c>
      <c r="U80" s="210"/>
    </row>
    <row r="81" spans="1:21" s="115" customFormat="1" x14ac:dyDescent="0.2">
      <c r="A81" s="58" t="s">
        <v>589</v>
      </c>
      <c r="B81" s="58" t="s">
        <v>590</v>
      </c>
      <c r="C81" s="58" t="s">
        <v>591</v>
      </c>
      <c r="D81" s="58" t="s">
        <v>1157</v>
      </c>
      <c r="E81" s="243">
        <v>624</v>
      </c>
      <c r="F81" s="244">
        <f t="shared" si="7"/>
        <v>261</v>
      </c>
      <c r="G81" s="239">
        <f t="shared" si="8"/>
        <v>0.41826923076923078</v>
      </c>
      <c r="H81" s="245" t="str">
        <f t="shared" si="9"/>
        <v>38.0% - 45.7%</v>
      </c>
      <c r="I81" s="244">
        <v>205</v>
      </c>
      <c r="J81" s="239">
        <f t="shared" si="10"/>
        <v>0.32852564102564102</v>
      </c>
      <c r="K81" s="247">
        <v>56</v>
      </c>
      <c r="L81" s="239">
        <f t="shared" si="11"/>
        <v>8.9743589743589744E-2</v>
      </c>
      <c r="M81" s="244">
        <v>362</v>
      </c>
      <c r="N81" s="239">
        <f t="shared" si="12"/>
        <v>0.58012820512820518</v>
      </c>
      <c r="O81" s="244">
        <v>1</v>
      </c>
      <c r="P81" s="239">
        <f t="shared" si="13"/>
        <v>1.6025641025641025E-3</v>
      </c>
      <c r="Q81" s="189" t="s">
        <v>553</v>
      </c>
      <c r="R81" s="215">
        <v>0</v>
      </c>
      <c r="S81" s="215">
        <v>0</v>
      </c>
      <c r="T81" s="215">
        <v>0</v>
      </c>
      <c r="U81" s="210"/>
    </row>
    <row r="82" spans="1:21" s="115" customFormat="1" x14ac:dyDescent="0.2">
      <c r="A82" s="58" t="s">
        <v>594</v>
      </c>
      <c r="B82" s="58" t="s">
        <v>595</v>
      </c>
      <c r="C82" s="58" t="s">
        <v>591</v>
      </c>
      <c r="D82" s="58" t="s">
        <v>1157</v>
      </c>
      <c r="E82" s="243">
        <v>304</v>
      </c>
      <c r="F82" s="244">
        <f t="shared" si="7"/>
        <v>116</v>
      </c>
      <c r="G82" s="239"/>
      <c r="H82" s="245" t="str">
        <f t="shared" si="9"/>
        <v/>
      </c>
      <c r="I82" s="244">
        <v>84</v>
      </c>
      <c r="J82" s="239"/>
      <c r="K82" s="247">
        <v>32</v>
      </c>
      <c r="L82" s="239"/>
      <c r="M82" s="244">
        <v>150</v>
      </c>
      <c r="N82" s="239"/>
      <c r="O82" s="244">
        <v>38</v>
      </c>
      <c r="P82" s="239">
        <f t="shared" si="13"/>
        <v>0.125</v>
      </c>
      <c r="Q82" s="189" t="s">
        <v>807</v>
      </c>
      <c r="R82" s="215">
        <v>0</v>
      </c>
      <c r="S82" s="215">
        <v>1</v>
      </c>
      <c r="T82" s="215">
        <v>0</v>
      </c>
      <c r="U82" s="210"/>
    </row>
    <row r="83" spans="1:21" s="115" customFormat="1" x14ac:dyDescent="0.2">
      <c r="A83" s="58" t="s">
        <v>597</v>
      </c>
      <c r="B83" s="58" t="s">
        <v>598</v>
      </c>
      <c r="C83" s="58" t="s">
        <v>591</v>
      </c>
      <c r="D83" s="58" t="s">
        <v>1157</v>
      </c>
      <c r="E83" s="243">
        <v>330</v>
      </c>
      <c r="F83" s="244">
        <f t="shared" si="7"/>
        <v>156</v>
      </c>
      <c r="G83" s="239"/>
      <c r="H83" s="245" t="str">
        <f t="shared" si="9"/>
        <v/>
      </c>
      <c r="I83" s="244">
        <v>121</v>
      </c>
      <c r="J83" s="239"/>
      <c r="K83" s="247">
        <v>35</v>
      </c>
      <c r="L83" s="239"/>
      <c r="M83" s="244">
        <v>129</v>
      </c>
      <c r="N83" s="239"/>
      <c r="O83" s="244">
        <v>45</v>
      </c>
      <c r="P83" s="239">
        <f t="shared" si="13"/>
        <v>0.13636363636363635</v>
      </c>
      <c r="Q83" s="189" t="s">
        <v>720</v>
      </c>
      <c r="R83" s="215">
        <v>0</v>
      </c>
      <c r="S83" s="215">
        <v>1</v>
      </c>
      <c r="T83" s="215">
        <v>0</v>
      </c>
      <c r="U83" s="210"/>
    </row>
    <row r="84" spans="1:21" s="115" customFormat="1" x14ac:dyDescent="0.2">
      <c r="A84" s="58" t="s">
        <v>600</v>
      </c>
      <c r="B84" s="58" t="s">
        <v>601</v>
      </c>
      <c r="C84" s="58" t="s">
        <v>591</v>
      </c>
      <c r="D84" s="58" t="s">
        <v>1157</v>
      </c>
      <c r="E84" s="243">
        <v>865</v>
      </c>
      <c r="F84" s="244">
        <f t="shared" si="7"/>
        <v>268</v>
      </c>
      <c r="G84" s="239">
        <f t="shared" si="8"/>
        <v>0.30982658959537573</v>
      </c>
      <c r="H84" s="245" t="str">
        <f t="shared" si="9"/>
        <v>28.0% - 34.1%</v>
      </c>
      <c r="I84" s="244">
        <v>189</v>
      </c>
      <c r="J84" s="239">
        <f t="shared" si="10"/>
        <v>0.2184971098265896</v>
      </c>
      <c r="K84" s="247">
        <v>79</v>
      </c>
      <c r="L84" s="239">
        <f t="shared" si="11"/>
        <v>9.1329479768786123E-2</v>
      </c>
      <c r="M84" s="244">
        <v>596</v>
      </c>
      <c r="N84" s="239">
        <f t="shared" si="12"/>
        <v>0.68901734104046242</v>
      </c>
      <c r="O84" s="244">
        <v>1</v>
      </c>
      <c r="P84" s="239">
        <f t="shared" si="13"/>
        <v>1.1560693641618498E-3</v>
      </c>
      <c r="Q84" s="189" t="s">
        <v>915</v>
      </c>
      <c r="R84" s="215">
        <v>0</v>
      </c>
      <c r="S84" s="215">
        <v>0</v>
      </c>
      <c r="T84" s="215">
        <v>0</v>
      </c>
      <c r="U84" s="210"/>
    </row>
    <row r="85" spans="1:21" s="115" customFormat="1" x14ac:dyDescent="0.2">
      <c r="A85" s="58" t="s">
        <v>603</v>
      </c>
      <c r="B85" s="58" t="s">
        <v>604</v>
      </c>
      <c r="C85" s="58" t="s">
        <v>591</v>
      </c>
      <c r="D85" s="58" t="s">
        <v>1157</v>
      </c>
      <c r="E85" s="243">
        <v>490</v>
      </c>
      <c r="F85" s="244">
        <f t="shared" si="7"/>
        <v>112</v>
      </c>
      <c r="G85" s="239">
        <f t="shared" si="8"/>
        <v>0.22857142857142856</v>
      </c>
      <c r="H85" s="245" t="str">
        <f t="shared" si="9"/>
        <v>19.4% - 26.8%</v>
      </c>
      <c r="I85" s="244">
        <v>79</v>
      </c>
      <c r="J85" s="239">
        <f t="shared" si="10"/>
        <v>0.16122448979591836</v>
      </c>
      <c r="K85" s="247">
        <v>33</v>
      </c>
      <c r="L85" s="239">
        <f t="shared" si="11"/>
        <v>6.7346938775510207E-2</v>
      </c>
      <c r="M85" s="244">
        <v>363</v>
      </c>
      <c r="N85" s="239">
        <f t="shared" si="12"/>
        <v>0.74081632653061225</v>
      </c>
      <c r="O85" s="244">
        <v>15</v>
      </c>
      <c r="P85" s="239">
        <f t="shared" si="13"/>
        <v>3.0612244897959183E-2</v>
      </c>
      <c r="Q85" s="189" t="s">
        <v>1097</v>
      </c>
      <c r="R85" s="215">
        <v>0</v>
      </c>
      <c r="S85" s="215">
        <v>0</v>
      </c>
      <c r="T85" s="215">
        <v>0</v>
      </c>
      <c r="U85" s="210"/>
    </row>
    <row r="86" spans="1:21" s="115" customFormat="1" x14ac:dyDescent="0.2">
      <c r="A86" s="58" t="s">
        <v>606</v>
      </c>
      <c r="B86" s="58" t="s">
        <v>607</v>
      </c>
      <c r="C86" s="58" t="s">
        <v>591</v>
      </c>
      <c r="D86" s="58" t="s">
        <v>1157</v>
      </c>
      <c r="E86" s="243">
        <v>433</v>
      </c>
      <c r="F86" s="244">
        <f t="shared" si="7"/>
        <v>123</v>
      </c>
      <c r="G86" s="239"/>
      <c r="H86" s="245" t="str">
        <f t="shared" si="9"/>
        <v/>
      </c>
      <c r="I86" s="244">
        <v>88</v>
      </c>
      <c r="J86" s="239"/>
      <c r="K86" s="247">
        <v>35</v>
      </c>
      <c r="L86" s="239"/>
      <c r="M86" s="244">
        <v>250</v>
      </c>
      <c r="N86" s="239"/>
      <c r="O86" s="244">
        <v>60</v>
      </c>
      <c r="P86" s="239">
        <f t="shared" si="13"/>
        <v>0.13856812933025403</v>
      </c>
      <c r="Q86" s="189" t="s">
        <v>778</v>
      </c>
      <c r="R86" s="215">
        <v>0</v>
      </c>
      <c r="S86" s="215">
        <v>1</v>
      </c>
      <c r="T86" s="215">
        <v>0</v>
      </c>
      <c r="U86" s="210"/>
    </row>
    <row r="87" spans="1:21" s="115" customFormat="1" x14ac:dyDescent="0.2">
      <c r="A87" s="58" t="s">
        <v>609</v>
      </c>
      <c r="B87" s="58" t="s">
        <v>610</v>
      </c>
      <c r="C87" s="58" t="s">
        <v>591</v>
      </c>
      <c r="D87" s="58" t="s">
        <v>1157</v>
      </c>
      <c r="E87" s="243">
        <v>292</v>
      </c>
      <c r="F87" s="244">
        <f t="shared" si="7"/>
        <v>87</v>
      </c>
      <c r="G87" s="239"/>
      <c r="H87" s="245" t="str">
        <f t="shared" si="9"/>
        <v/>
      </c>
      <c r="I87" s="244">
        <v>62</v>
      </c>
      <c r="J87" s="239"/>
      <c r="K87" s="247">
        <v>25</v>
      </c>
      <c r="L87" s="239"/>
      <c r="M87" s="244">
        <v>158</v>
      </c>
      <c r="N87" s="239"/>
      <c r="O87" s="244">
        <v>47</v>
      </c>
      <c r="P87" s="239">
        <f t="shared" si="13"/>
        <v>0.16095890410958905</v>
      </c>
      <c r="Q87" s="189" t="s">
        <v>810</v>
      </c>
      <c r="R87" s="215">
        <v>0</v>
      </c>
      <c r="S87" s="215">
        <v>1</v>
      </c>
      <c r="T87" s="215">
        <v>0</v>
      </c>
      <c r="U87" s="210"/>
    </row>
    <row r="88" spans="1:21" s="115" customFormat="1" x14ac:dyDescent="0.2">
      <c r="A88" s="58" t="s">
        <v>612</v>
      </c>
      <c r="B88" s="58" t="s">
        <v>613</v>
      </c>
      <c r="C88" s="58" t="s">
        <v>591</v>
      </c>
      <c r="D88" s="58" t="s">
        <v>1157</v>
      </c>
      <c r="E88" s="243">
        <v>253</v>
      </c>
      <c r="F88" s="244">
        <f t="shared" si="7"/>
        <v>103</v>
      </c>
      <c r="G88" s="239"/>
      <c r="H88" s="245" t="str">
        <f t="shared" si="9"/>
        <v/>
      </c>
      <c r="I88" s="244">
        <v>86</v>
      </c>
      <c r="J88" s="239"/>
      <c r="K88" s="247">
        <v>17</v>
      </c>
      <c r="L88" s="239"/>
      <c r="M88" s="244">
        <v>121</v>
      </c>
      <c r="N88" s="239"/>
      <c r="O88" s="244">
        <v>29</v>
      </c>
      <c r="P88" s="239">
        <f t="shared" si="13"/>
        <v>0.11462450592885376</v>
      </c>
      <c r="Q88" s="189" t="s">
        <v>813</v>
      </c>
      <c r="R88" s="215">
        <v>1</v>
      </c>
      <c r="S88" s="215">
        <v>1</v>
      </c>
      <c r="T88" s="215">
        <v>0</v>
      </c>
      <c r="U88" s="210"/>
    </row>
    <row r="89" spans="1:21" s="115" customFormat="1" x14ac:dyDescent="0.2">
      <c r="A89" s="58" t="s">
        <v>615</v>
      </c>
      <c r="B89" s="58" t="s">
        <v>616</v>
      </c>
      <c r="C89" s="58" t="s">
        <v>617</v>
      </c>
      <c r="D89" s="58" t="s">
        <v>1135</v>
      </c>
      <c r="E89" s="243">
        <v>703</v>
      </c>
      <c r="F89" s="244">
        <f t="shared" si="7"/>
        <v>187</v>
      </c>
      <c r="G89" s="239"/>
      <c r="H89" s="245" t="str">
        <f t="shared" si="9"/>
        <v/>
      </c>
      <c r="I89" s="244">
        <v>139</v>
      </c>
      <c r="J89" s="239"/>
      <c r="K89" s="247">
        <v>48</v>
      </c>
      <c r="L89" s="239"/>
      <c r="M89" s="244">
        <v>472</v>
      </c>
      <c r="N89" s="239"/>
      <c r="O89" s="244">
        <v>44</v>
      </c>
      <c r="P89" s="239">
        <f t="shared" si="13"/>
        <v>6.2588904694167849E-2</v>
      </c>
      <c r="Q89" s="189" t="s">
        <v>723</v>
      </c>
      <c r="R89" s="215">
        <v>0</v>
      </c>
      <c r="S89" s="215">
        <v>1</v>
      </c>
      <c r="T89" s="215">
        <v>0</v>
      </c>
      <c r="U89" s="210"/>
    </row>
    <row r="90" spans="1:21" s="115" customFormat="1" x14ac:dyDescent="0.2">
      <c r="A90" s="58" t="s">
        <v>620</v>
      </c>
      <c r="B90" s="58" t="s">
        <v>621</v>
      </c>
      <c r="C90" s="58" t="s">
        <v>617</v>
      </c>
      <c r="D90" s="58" t="s">
        <v>1135</v>
      </c>
      <c r="E90" s="243">
        <v>277</v>
      </c>
      <c r="F90" s="244">
        <f t="shared" si="7"/>
        <v>96</v>
      </c>
      <c r="G90" s="239">
        <f t="shared" si="8"/>
        <v>0.34657039711191334</v>
      </c>
      <c r="H90" s="245" t="str">
        <f t="shared" si="9"/>
        <v>29.3% - 40.4%</v>
      </c>
      <c r="I90" s="244">
        <v>70</v>
      </c>
      <c r="J90" s="239">
        <f t="shared" si="10"/>
        <v>0.25270758122743681</v>
      </c>
      <c r="K90" s="247">
        <v>26</v>
      </c>
      <c r="L90" s="239">
        <f t="shared" si="11"/>
        <v>9.3862815884476536E-2</v>
      </c>
      <c r="M90" s="244">
        <v>175</v>
      </c>
      <c r="N90" s="239">
        <f t="shared" si="12"/>
        <v>0.63176895306859204</v>
      </c>
      <c r="O90" s="244">
        <v>6</v>
      </c>
      <c r="P90" s="239">
        <f t="shared" si="13"/>
        <v>2.1660649819494584E-2</v>
      </c>
      <c r="Q90" s="189" t="s">
        <v>979</v>
      </c>
      <c r="R90" s="215">
        <v>0</v>
      </c>
      <c r="S90" s="215">
        <v>0</v>
      </c>
      <c r="T90" s="215">
        <v>0</v>
      </c>
      <c r="U90" s="210"/>
    </row>
    <row r="91" spans="1:21" s="115" customFormat="1" x14ac:dyDescent="0.2">
      <c r="A91" s="58" t="s">
        <v>623</v>
      </c>
      <c r="B91" s="58" t="s">
        <v>624</v>
      </c>
      <c r="C91" s="58" t="s">
        <v>617</v>
      </c>
      <c r="D91" s="58" t="s">
        <v>1135</v>
      </c>
      <c r="E91" s="243">
        <v>830</v>
      </c>
      <c r="F91" s="244">
        <f t="shared" si="7"/>
        <v>237</v>
      </c>
      <c r="G91" s="239">
        <f t="shared" si="8"/>
        <v>0.28554216867469878</v>
      </c>
      <c r="H91" s="245" t="str">
        <f t="shared" si="9"/>
        <v>25.6% - 31.7%</v>
      </c>
      <c r="I91" s="244">
        <v>162</v>
      </c>
      <c r="J91" s="239">
        <f t="shared" si="10"/>
        <v>0.19518072289156627</v>
      </c>
      <c r="K91" s="247">
        <v>75</v>
      </c>
      <c r="L91" s="239">
        <f t="shared" si="11"/>
        <v>9.036144578313253E-2</v>
      </c>
      <c r="M91" s="244">
        <v>564</v>
      </c>
      <c r="N91" s="239">
        <f t="shared" si="12"/>
        <v>0.67951807228915662</v>
      </c>
      <c r="O91" s="244">
        <v>29</v>
      </c>
      <c r="P91" s="239">
        <f t="shared" si="13"/>
        <v>3.4939759036144581E-2</v>
      </c>
      <c r="Q91" s="189" t="s">
        <v>573</v>
      </c>
      <c r="R91" s="215">
        <v>0</v>
      </c>
      <c r="S91" s="215">
        <v>0</v>
      </c>
      <c r="T91" s="215">
        <v>0</v>
      </c>
      <c r="U91" s="210"/>
    </row>
    <row r="92" spans="1:21" s="115" customFormat="1" x14ac:dyDescent="0.2">
      <c r="A92" s="58" t="s">
        <v>626</v>
      </c>
      <c r="B92" s="58" t="s">
        <v>627</v>
      </c>
      <c r="C92" s="58" t="s">
        <v>617</v>
      </c>
      <c r="D92" s="58" t="s">
        <v>1135</v>
      </c>
      <c r="E92" s="243">
        <v>729</v>
      </c>
      <c r="F92" s="244">
        <f t="shared" si="7"/>
        <v>139</v>
      </c>
      <c r="G92" s="239"/>
      <c r="H92" s="245" t="str">
        <f t="shared" si="9"/>
        <v/>
      </c>
      <c r="I92" s="244">
        <v>129</v>
      </c>
      <c r="J92" s="239"/>
      <c r="K92" s="247">
        <v>10</v>
      </c>
      <c r="L92" s="239"/>
      <c r="M92" s="244">
        <v>267</v>
      </c>
      <c r="N92" s="239"/>
      <c r="O92" s="244">
        <v>323</v>
      </c>
      <c r="P92" s="239">
        <f t="shared" si="13"/>
        <v>0.44307270233196161</v>
      </c>
      <c r="Q92" s="189" t="s">
        <v>576</v>
      </c>
      <c r="R92" s="215">
        <v>0</v>
      </c>
      <c r="S92" s="215">
        <v>1</v>
      </c>
      <c r="T92" s="215">
        <v>0</v>
      </c>
      <c r="U92" s="210"/>
    </row>
    <row r="93" spans="1:21" s="115" customFormat="1" x14ac:dyDescent="0.2">
      <c r="A93" s="58" t="s">
        <v>629</v>
      </c>
      <c r="B93" s="58" t="s">
        <v>2385</v>
      </c>
      <c r="C93" s="58" t="s">
        <v>617</v>
      </c>
      <c r="D93" s="58" t="s">
        <v>1135</v>
      </c>
      <c r="E93" s="243">
        <v>1631</v>
      </c>
      <c r="F93" s="244">
        <f t="shared" si="7"/>
        <v>1339</v>
      </c>
      <c r="G93" s="239"/>
      <c r="H93" s="245" t="str">
        <f t="shared" si="9"/>
        <v/>
      </c>
      <c r="I93" s="244">
        <v>750</v>
      </c>
      <c r="J93" s="239"/>
      <c r="K93" s="247">
        <v>589</v>
      </c>
      <c r="L93" s="239"/>
      <c r="M93" s="244">
        <v>256</v>
      </c>
      <c r="N93" s="239"/>
      <c r="O93" s="244">
        <v>36</v>
      </c>
      <c r="P93" s="239"/>
      <c r="Q93" s="189" t="s">
        <v>1100</v>
      </c>
      <c r="R93" s="215">
        <v>0</v>
      </c>
      <c r="S93" s="215">
        <v>0</v>
      </c>
      <c r="T93" s="215">
        <v>1</v>
      </c>
      <c r="U93" s="210"/>
    </row>
    <row r="94" spans="1:21" s="115" customFormat="1" x14ac:dyDescent="0.2">
      <c r="A94" s="58" t="s">
        <v>632</v>
      </c>
      <c r="B94" s="58" t="s">
        <v>633</v>
      </c>
      <c r="C94" s="58" t="s">
        <v>634</v>
      </c>
      <c r="D94" s="58" t="s">
        <v>635</v>
      </c>
      <c r="E94" s="243">
        <v>430</v>
      </c>
      <c r="F94" s="244">
        <f t="shared" si="7"/>
        <v>173</v>
      </c>
      <c r="G94" s="239"/>
      <c r="H94" s="245" t="str">
        <f t="shared" si="9"/>
        <v/>
      </c>
      <c r="I94" s="244">
        <v>116</v>
      </c>
      <c r="J94" s="239"/>
      <c r="K94" s="247">
        <v>57</v>
      </c>
      <c r="L94" s="239"/>
      <c r="M94" s="244">
        <v>216</v>
      </c>
      <c r="N94" s="239"/>
      <c r="O94" s="244">
        <v>41</v>
      </c>
      <c r="P94" s="239">
        <f t="shared" si="13"/>
        <v>9.5348837209302331E-2</v>
      </c>
      <c r="Q94" s="189" t="s">
        <v>982</v>
      </c>
      <c r="R94" s="215">
        <v>0</v>
      </c>
      <c r="S94" s="215">
        <v>1</v>
      </c>
      <c r="T94" s="215">
        <v>0</v>
      </c>
      <c r="U94" s="210"/>
    </row>
    <row r="95" spans="1:21" s="115" customFormat="1" x14ac:dyDescent="0.2">
      <c r="A95" s="58" t="s">
        <v>637</v>
      </c>
      <c r="B95" s="58" t="s">
        <v>638</v>
      </c>
      <c r="C95" s="58" t="s">
        <v>634</v>
      </c>
      <c r="D95" s="58" t="s">
        <v>635</v>
      </c>
      <c r="E95" s="243">
        <v>567</v>
      </c>
      <c r="F95" s="244">
        <f t="shared" si="7"/>
        <v>248</v>
      </c>
      <c r="G95" s="239"/>
      <c r="H95" s="245" t="str">
        <f t="shared" si="9"/>
        <v/>
      </c>
      <c r="I95" s="244">
        <v>119</v>
      </c>
      <c r="J95" s="239"/>
      <c r="K95" s="247">
        <v>129</v>
      </c>
      <c r="L95" s="239"/>
      <c r="M95" s="244">
        <v>299</v>
      </c>
      <c r="N95" s="239"/>
      <c r="O95" s="244">
        <v>20</v>
      </c>
      <c r="P95" s="239"/>
      <c r="Q95" s="189" t="s">
        <v>726</v>
      </c>
      <c r="R95" s="215">
        <v>1</v>
      </c>
      <c r="S95" s="215">
        <v>0</v>
      </c>
      <c r="T95" s="215">
        <v>0</v>
      </c>
      <c r="U95" s="210"/>
    </row>
    <row r="96" spans="1:21" s="115" customFormat="1" x14ac:dyDescent="0.2">
      <c r="A96" s="58" t="s">
        <v>640</v>
      </c>
      <c r="B96" s="58" t="s">
        <v>641</v>
      </c>
      <c r="C96" s="58" t="s">
        <v>634</v>
      </c>
      <c r="D96" s="58" t="s">
        <v>635</v>
      </c>
      <c r="E96" s="243">
        <v>1151</v>
      </c>
      <c r="F96" s="244">
        <f t="shared" si="7"/>
        <v>404</v>
      </c>
      <c r="G96" s="239">
        <f t="shared" si="8"/>
        <v>0.35099913119026938</v>
      </c>
      <c r="H96" s="245" t="str">
        <f t="shared" si="9"/>
        <v>32.4% - 37.9%</v>
      </c>
      <c r="I96" s="244">
        <v>260</v>
      </c>
      <c r="J96" s="239">
        <f t="shared" si="10"/>
        <v>0.22589052997393572</v>
      </c>
      <c r="K96" s="247">
        <v>144</v>
      </c>
      <c r="L96" s="239">
        <f t="shared" si="11"/>
        <v>0.12510860121633363</v>
      </c>
      <c r="M96" s="244">
        <v>695</v>
      </c>
      <c r="N96" s="239">
        <f t="shared" si="12"/>
        <v>0.60382276281494351</v>
      </c>
      <c r="O96" s="244">
        <v>52</v>
      </c>
      <c r="P96" s="239">
        <f t="shared" si="13"/>
        <v>4.5178105994787145E-2</v>
      </c>
      <c r="Q96" s="189" t="s">
        <v>475</v>
      </c>
      <c r="R96" s="215">
        <v>0</v>
      </c>
      <c r="S96" s="215">
        <v>0</v>
      </c>
      <c r="T96" s="215">
        <v>0</v>
      </c>
      <c r="U96" s="210"/>
    </row>
    <row r="97" spans="1:21" s="115" customFormat="1" x14ac:dyDescent="0.2">
      <c r="A97" s="58" t="s">
        <v>643</v>
      </c>
      <c r="B97" s="58" t="s">
        <v>644</v>
      </c>
      <c r="C97" s="58" t="s">
        <v>634</v>
      </c>
      <c r="D97" s="58" t="s">
        <v>635</v>
      </c>
      <c r="E97" s="243">
        <v>608</v>
      </c>
      <c r="F97" s="244">
        <f t="shared" si="7"/>
        <v>237</v>
      </c>
      <c r="G97" s="239">
        <f t="shared" si="8"/>
        <v>0.3898026315789474</v>
      </c>
      <c r="H97" s="245" t="str">
        <f t="shared" si="9"/>
        <v>35.2% - 42.9%</v>
      </c>
      <c r="I97" s="244">
        <v>175</v>
      </c>
      <c r="J97" s="239">
        <f t="shared" si="10"/>
        <v>0.28782894736842107</v>
      </c>
      <c r="K97" s="247">
        <v>62</v>
      </c>
      <c r="L97" s="239">
        <f t="shared" si="11"/>
        <v>0.10197368421052631</v>
      </c>
      <c r="M97" s="244">
        <v>371</v>
      </c>
      <c r="N97" s="239">
        <f t="shared" si="12"/>
        <v>0.61019736842105265</v>
      </c>
      <c r="O97" s="244">
        <v>0</v>
      </c>
      <c r="P97" s="239">
        <f t="shared" si="13"/>
        <v>0</v>
      </c>
      <c r="Q97" s="189" t="s">
        <v>781</v>
      </c>
      <c r="R97" s="215">
        <v>0</v>
      </c>
      <c r="S97" s="215">
        <v>0</v>
      </c>
      <c r="T97" s="215">
        <v>0</v>
      </c>
      <c r="U97" s="210"/>
    </row>
    <row r="98" spans="1:21" s="115" customFormat="1" x14ac:dyDescent="0.2">
      <c r="A98" s="58" t="s">
        <v>646</v>
      </c>
      <c r="B98" s="58" t="s">
        <v>647</v>
      </c>
      <c r="C98" s="58" t="s">
        <v>634</v>
      </c>
      <c r="D98" s="58" t="s">
        <v>635</v>
      </c>
      <c r="E98" s="243">
        <v>677</v>
      </c>
      <c r="F98" s="244">
        <f t="shared" si="7"/>
        <v>303</v>
      </c>
      <c r="G98" s="239"/>
      <c r="H98" s="245" t="str">
        <f t="shared" si="9"/>
        <v/>
      </c>
      <c r="I98" s="244">
        <v>212</v>
      </c>
      <c r="J98" s="239"/>
      <c r="K98" s="247">
        <v>91</v>
      </c>
      <c r="L98" s="239"/>
      <c r="M98" s="244">
        <v>334</v>
      </c>
      <c r="N98" s="239"/>
      <c r="O98" s="244">
        <v>40</v>
      </c>
      <c r="P98" s="239">
        <f t="shared" si="13"/>
        <v>5.9084194977843424E-2</v>
      </c>
      <c r="Q98" s="189" t="s">
        <v>1011</v>
      </c>
      <c r="R98" s="215">
        <v>0</v>
      </c>
      <c r="S98" s="215">
        <v>1</v>
      </c>
      <c r="T98" s="215">
        <v>0</v>
      </c>
      <c r="U98" s="210"/>
    </row>
    <row r="99" spans="1:21" x14ac:dyDescent="0.2">
      <c r="A99" s="58" t="s">
        <v>649</v>
      </c>
      <c r="B99" s="58" t="s">
        <v>650</v>
      </c>
      <c r="C99" s="58" t="s">
        <v>634</v>
      </c>
      <c r="D99" s="58" t="s">
        <v>635</v>
      </c>
      <c r="E99" s="243">
        <v>617</v>
      </c>
      <c r="F99" s="244">
        <f t="shared" si="7"/>
        <v>354</v>
      </c>
      <c r="G99" s="239"/>
      <c r="H99" s="245" t="str">
        <f t="shared" si="9"/>
        <v/>
      </c>
      <c r="I99" s="244">
        <v>262</v>
      </c>
      <c r="J99" s="239"/>
      <c r="K99" s="247">
        <v>92</v>
      </c>
      <c r="L99" s="239"/>
      <c r="M99" s="244">
        <v>231</v>
      </c>
      <c r="N99" s="239"/>
      <c r="O99" s="244">
        <v>32</v>
      </c>
      <c r="P99" s="239">
        <f t="shared" si="13"/>
        <v>5.1863857374392218E-2</v>
      </c>
      <c r="Q99" s="189" t="s">
        <v>605</v>
      </c>
      <c r="R99" s="215">
        <v>0</v>
      </c>
      <c r="S99" s="215">
        <v>1</v>
      </c>
      <c r="T99" s="215">
        <v>0</v>
      </c>
    </row>
    <row r="100" spans="1:21" x14ac:dyDescent="0.2">
      <c r="A100" s="58" t="s">
        <v>652</v>
      </c>
      <c r="B100" s="58" t="s">
        <v>653</v>
      </c>
      <c r="C100" s="58" t="s">
        <v>634</v>
      </c>
      <c r="D100" s="58" t="s">
        <v>635</v>
      </c>
      <c r="E100" s="243">
        <v>889</v>
      </c>
      <c r="F100" s="244">
        <f t="shared" si="7"/>
        <v>341</v>
      </c>
      <c r="G100" s="239">
        <f t="shared" si="8"/>
        <v>0.38357705286839144</v>
      </c>
      <c r="H100" s="245" t="str">
        <f t="shared" si="9"/>
        <v>35.2% - 41.6%</v>
      </c>
      <c r="I100" s="244">
        <v>252</v>
      </c>
      <c r="J100" s="239">
        <f t="shared" si="10"/>
        <v>0.28346456692913385</v>
      </c>
      <c r="K100" s="247">
        <v>89</v>
      </c>
      <c r="L100" s="239">
        <f t="shared" si="11"/>
        <v>0.10011248593925759</v>
      </c>
      <c r="M100" s="244">
        <v>525</v>
      </c>
      <c r="N100" s="239">
        <f t="shared" si="12"/>
        <v>0.59055118110236215</v>
      </c>
      <c r="O100" s="244">
        <v>23</v>
      </c>
      <c r="P100" s="239">
        <f t="shared" si="13"/>
        <v>2.5871766029246346E-2</v>
      </c>
      <c r="Q100" s="189" t="s">
        <v>1014</v>
      </c>
      <c r="R100" s="215">
        <v>0</v>
      </c>
      <c r="S100" s="215">
        <v>0</v>
      </c>
      <c r="T100" s="215">
        <v>0</v>
      </c>
    </row>
    <row r="101" spans="1:21" x14ac:dyDescent="0.2">
      <c r="A101" s="58" t="s">
        <v>655</v>
      </c>
      <c r="B101" s="58" t="s">
        <v>656</v>
      </c>
      <c r="C101" s="58" t="s">
        <v>634</v>
      </c>
      <c r="D101" s="58" t="s">
        <v>635</v>
      </c>
      <c r="E101" s="243">
        <v>941</v>
      </c>
      <c r="F101" s="244">
        <f t="shared" ref="F101:F164" si="14">I101+K101</f>
        <v>461</v>
      </c>
      <c r="G101" s="239">
        <f t="shared" ref="G101:G163" si="15">J101+L101</f>
        <v>0.48990435706695007</v>
      </c>
      <c r="H101" s="245" t="str">
        <f t="shared" ref="H101:H164" si="16">IF(ISNUMBER(G101),TEXT(((2*F101)+(1.96^2)-(1.96*((1.96^2)+(4*F101*(100%-G101)))^0.5))/(2*(E101+(1.96^2))),"0.0%")&amp;" - "&amp;TEXT(((2*F101)+(1.96^2)+(1.96*((1.96^2)+(4*F101*(100%-G101)))^0.5))/(2*(E101+(1.96^2))),"0.0%"),"")</f>
        <v>45.8% - 52.2%</v>
      </c>
      <c r="I101" s="244">
        <v>326</v>
      </c>
      <c r="J101" s="239">
        <f t="shared" ref="J101:J163" si="17">I101/E101</f>
        <v>0.34643995749202977</v>
      </c>
      <c r="K101" s="247">
        <v>135</v>
      </c>
      <c r="L101" s="239">
        <f t="shared" ref="L101:L163" si="18">K101/E101</f>
        <v>0.1434643995749203</v>
      </c>
      <c r="M101" s="244">
        <v>456</v>
      </c>
      <c r="N101" s="239">
        <f t="shared" ref="N101:N163" si="19">M101/E101</f>
        <v>0.48459086078639746</v>
      </c>
      <c r="O101" s="244">
        <v>24</v>
      </c>
      <c r="P101" s="239">
        <f t="shared" ref="P101:P164" si="20">O101/E101</f>
        <v>2.5504782146652496E-2</v>
      </c>
      <c r="Q101" s="189" t="s">
        <v>660</v>
      </c>
      <c r="R101" s="215">
        <v>0</v>
      </c>
      <c r="S101" s="215">
        <v>0</v>
      </c>
      <c r="T101" s="215">
        <v>0</v>
      </c>
    </row>
    <row r="102" spans="1:21" x14ac:dyDescent="0.2">
      <c r="A102" s="58" t="s">
        <v>658</v>
      </c>
      <c r="B102" s="58" t="s">
        <v>659</v>
      </c>
      <c r="C102" s="58" t="s">
        <v>634</v>
      </c>
      <c r="D102" s="58" t="s">
        <v>635</v>
      </c>
      <c r="E102" s="243">
        <v>663</v>
      </c>
      <c r="F102" s="244">
        <f t="shared" si="14"/>
        <v>230</v>
      </c>
      <c r="G102" s="239">
        <f t="shared" si="15"/>
        <v>0.34690799396681749</v>
      </c>
      <c r="H102" s="245" t="str">
        <f t="shared" si="16"/>
        <v>31.2% - 38.4%</v>
      </c>
      <c r="I102" s="244">
        <v>152</v>
      </c>
      <c r="J102" s="239">
        <f t="shared" si="17"/>
        <v>0.22926093514328807</v>
      </c>
      <c r="K102" s="247">
        <v>78</v>
      </c>
      <c r="L102" s="239">
        <f t="shared" si="18"/>
        <v>0.11764705882352941</v>
      </c>
      <c r="M102" s="244">
        <v>403</v>
      </c>
      <c r="N102" s="239">
        <f t="shared" si="19"/>
        <v>0.60784313725490191</v>
      </c>
      <c r="O102" s="244">
        <v>30</v>
      </c>
      <c r="P102" s="239">
        <f t="shared" si="20"/>
        <v>4.5248868778280542E-2</v>
      </c>
      <c r="Q102" s="189" t="s">
        <v>608</v>
      </c>
      <c r="R102" s="215">
        <v>0</v>
      </c>
      <c r="S102" s="215">
        <v>0</v>
      </c>
      <c r="T102" s="215">
        <v>0</v>
      </c>
    </row>
    <row r="103" spans="1:21" x14ac:dyDescent="0.2">
      <c r="A103" s="58" t="s">
        <v>661</v>
      </c>
      <c r="B103" s="58" t="s">
        <v>662</v>
      </c>
      <c r="C103" s="58" t="s">
        <v>634</v>
      </c>
      <c r="D103" s="58" t="s">
        <v>635</v>
      </c>
      <c r="E103" s="243">
        <v>993</v>
      </c>
      <c r="F103" s="244">
        <f t="shared" si="14"/>
        <v>328</v>
      </c>
      <c r="G103" s="239">
        <f t="shared" si="15"/>
        <v>0.33031218529707956</v>
      </c>
      <c r="H103" s="245" t="str">
        <f t="shared" si="16"/>
        <v>30.2% - 36.0%</v>
      </c>
      <c r="I103" s="244">
        <v>253</v>
      </c>
      <c r="J103" s="239">
        <f t="shared" si="17"/>
        <v>0.25478348439073517</v>
      </c>
      <c r="K103" s="247">
        <v>75</v>
      </c>
      <c r="L103" s="239">
        <f t="shared" si="18"/>
        <v>7.5528700906344406E-2</v>
      </c>
      <c r="M103" s="244">
        <v>658</v>
      </c>
      <c r="N103" s="239">
        <f t="shared" si="19"/>
        <v>0.66263846928499492</v>
      </c>
      <c r="O103" s="244">
        <v>7</v>
      </c>
      <c r="P103" s="239">
        <f t="shared" si="20"/>
        <v>7.0493454179254783E-3</v>
      </c>
      <c r="Q103" s="189" t="s">
        <v>495</v>
      </c>
      <c r="R103" s="215">
        <v>0</v>
      </c>
      <c r="S103" s="215">
        <v>0</v>
      </c>
      <c r="T103" s="215">
        <v>0</v>
      </c>
    </row>
    <row r="104" spans="1:21" x14ac:dyDescent="0.2">
      <c r="A104" s="58" t="s">
        <v>664</v>
      </c>
      <c r="B104" s="58" t="s">
        <v>665</v>
      </c>
      <c r="C104" s="58" t="s">
        <v>666</v>
      </c>
      <c r="D104" s="58" t="s">
        <v>1132</v>
      </c>
      <c r="E104" s="243">
        <v>1372</v>
      </c>
      <c r="F104" s="244">
        <f t="shared" si="14"/>
        <v>614</v>
      </c>
      <c r="G104" s="239">
        <f t="shared" si="15"/>
        <v>0.44752186588921283</v>
      </c>
      <c r="H104" s="245" t="str">
        <f t="shared" si="16"/>
        <v>42.1% - 47.4%</v>
      </c>
      <c r="I104" s="244">
        <v>386</v>
      </c>
      <c r="J104" s="239">
        <f t="shared" si="17"/>
        <v>0.28134110787172012</v>
      </c>
      <c r="K104" s="247">
        <v>228</v>
      </c>
      <c r="L104" s="239">
        <f t="shared" si="18"/>
        <v>0.16618075801749271</v>
      </c>
      <c r="M104" s="244">
        <v>737</v>
      </c>
      <c r="N104" s="239">
        <f t="shared" si="19"/>
        <v>0.53717201166180761</v>
      </c>
      <c r="O104" s="244">
        <v>21</v>
      </c>
      <c r="P104" s="239">
        <f t="shared" si="20"/>
        <v>1.5306122448979591E-2</v>
      </c>
      <c r="Q104" s="189" t="s">
        <v>755</v>
      </c>
      <c r="R104" s="215">
        <v>0</v>
      </c>
      <c r="S104" s="215">
        <v>0</v>
      </c>
      <c r="T104" s="215">
        <v>0</v>
      </c>
    </row>
    <row r="105" spans="1:21" x14ac:dyDescent="0.2">
      <c r="A105" s="58" t="s">
        <v>669</v>
      </c>
      <c r="B105" s="58" t="s">
        <v>670</v>
      </c>
      <c r="C105" s="58" t="s">
        <v>666</v>
      </c>
      <c r="D105" s="58" t="s">
        <v>1132</v>
      </c>
      <c r="E105" s="243">
        <v>384</v>
      </c>
      <c r="F105" s="244">
        <f t="shared" si="14"/>
        <v>189</v>
      </c>
      <c r="G105" s="239"/>
      <c r="H105" s="245" t="str">
        <f t="shared" si="16"/>
        <v/>
      </c>
      <c r="I105" s="244">
        <v>147</v>
      </c>
      <c r="J105" s="239"/>
      <c r="K105" s="247">
        <v>42</v>
      </c>
      <c r="L105" s="239"/>
      <c r="M105" s="244">
        <v>194</v>
      </c>
      <c r="N105" s="239"/>
      <c r="O105" s="244">
        <v>1</v>
      </c>
      <c r="P105" s="239"/>
      <c r="Q105" s="189" t="s">
        <v>884</v>
      </c>
      <c r="R105" s="215">
        <v>1</v>
      </c>
      <c r="S105" s="215">
        <v>0</v>
      </c>
      <c r="T105" s="215">
        <v>0</v>
      </c>
    </row>
    <row r="106" spans="1:21" x14ac:dyDescent="0.2">
      <c r="A106" s="58" t="s">
        <v>672</v>
      </c>
      <c r="B106" s="58" t="s">
        <v>673</v>
      </c>
      <c r="C106" s="58" t="s">
        <v>666</v>
      </c>
      <c r="D106" s="58" t="s">
        <v>1132</v>
      </c>
      <c r="E106" s="243">
        <v>458</v>
      </c>
      <c r="F106" s="244">
        <f t="shared" si="14"/>
        <v>199</v>
      </c>
      <c r="G106" s="239">
        <f t="shared" si="15"/>
        <v>0.43449781659388648</v>
      </c>
      <c r="H106" s="245" t="str">
        <f t="shared" si="16"/>
        <v>39.0% - 48.0%</v>
      </c>
      <c r="I106" s="244">
        <v>143</v>
      </c>
      <c r="J106" s="239">
        <f t="shared" si="17"/>
        <v>0.31222707423580787</v>
      </c>
      <c r="K106" s="247">
        <v>56</v>
      </c>
      <c r="L106" s="239">
        <f t="shared" si="18"/>
        <v>0.1222707423580786</v>
      </c>
      <c r="M106" s="244">
        <v>250</v>
      </c>
      <c r="N106" s="239">
        <f t="shared" si="19"/>
        <v>0.54585152838427953</v>
      </c>
      <c r="O106" s="244">
        <v>9</v>
      </c>
      <c r="P106" s="239">
        <f t="shared" si="20"/>
        <v>1.9650655021834062E-2</v>
      </c>
      <c r="Q106" s="189" t="s">
        <v>847</v>
      </c>
      <c r="R106" s="215">
        <v>0</v>
      </c>
      <c r="S106" s="215">
        <v>0</v>
      </c>
      <c r="T106" s="215">
        <v>0</v>
      </c>
    </row>
    <row r="107" spans="1:21" x14ac:dyDescent="0.2">
      <c r="A107" s="58" t="s">
        <v>675</v>
      </c>
      <c r="B107" s="58" t="s">
        <v>676</v>
      </c>
      <c r="C107" s="58" t="s">
        <v>666</v>
      </c>
      <c r="D107" s="58" t="s">
        <v>1132</v>
      </c>
      <c r="E107" s="243">
        <v>638</v>
      </c>
      <c r="F107" s="244">
        <f t="shared" si="14"/>
        <v>414</v>
      </c>
      <c r="G107" s="239">
        <f t="shared" si="15"/>
        <v>0.64890282131661436</v>
      </c>
      <c r="H107" s="245" t="str">
        <f t="shared" si="16"/>
        <v>61.1% - 68.5%</v>
      </c>
      <c r="I107" s="244">
        <v>284</v>
      </c>
      <c r="J107" s="239">
        <f t="shared" si="17"/>
        <v>0.44514106583072099</v>
      </c>
      <c r="K107" s="247">
        <v>130</v>
      </c>
      <c r="L107" s="239">
        <f t="shared" si="18"/>
        <v>0.20376175548589343</v>
      </c>
      <c r="M107" s="244">
        <v>215</v>
      </c>
      <c r="N107" s="239">
        <f t="shared" si="19"/>
        <v>0.33699059561128525</v>
      </c>
      <c r="O107" s="244">
        <v>9</v>
      </c>
      <c r="P107" s="239">
        <f t="shared" si="20"/>
        <v>1.4106583072100314E-2</v>
      </c>
      <c r="Q107" s="189" t="s">
        <v>579</v>
      </c>
      <c r="R107" s="215">
        <v>0</v>
      </c>
      <c r="S107" s="215">
        <v>0</v>
      </c>
      <c r="T107" s="215">
        <v>0</v>
      </c>
    </row>
    <row r="108" spans="1:21" x14ac:dyDescent="0.2">
      <c r="A108" s="58" t="s">
        <v>678</v>
      </c>
      <c r="B108" s="58" t="s">
        <v>679</v>
      </c>
      <c r="C108" s="58" t="s">
        <v>666</v>
      </c>
      <c r="D108" s="58" t="s">
        <v>1132</v>
      </c>
      <c r="E108" s="243">
        <v>665</v>
      </c>
      <c r="F108" s="244">
        <f t="shared" si="14"/>
        <v>334</v>
      </c>
      <c r="G108" s="239">
        <f t="shared" si="15"/>
        <v>0.5022556390977444</v>
      </c>
      <c r="H108" s="245" t="str">
        <f t="shared" si="16"/>
        <v>46.4% - 54.0%</v>
      </c>
      <c r="I108" s="244">
        <v>257</v>
      </c>
      <c r="J108" s="239">
        <f t="shared" si="17"/>
        <v>0.38646616541353385</v>
      </c>
      <c r="K108" s="247">
        <v>77</v>
      </c>
      <c r="L108" s="239">
        <f t="shared" si="18"/>
        <v>0.11578947368421053</v>
      </c>
      <c r="M108" s="244">
        <v>318</v>
      </c>
      <c r="N108" s="239">
        <f t="shared" si="19"/>
        <v>0.47819548872180451</v>
      </c>
      <c r="O108" s="244">
        <v>13</v>
      </c>
      <c r="P108" s="239">
        <f t="shared" si="20"/>
        <v>1.9548872180451128E-2</v>
      </c>
      <c r="Q108" s="189" t="s">
        <v>959</v>
      </c>
      <c r="R108" s="215">
        <v>0</v>
      </c>
      <c r="S108" s="215">
        <v>0</v>
      </c>
      <c r="T108" s="215">
        <v>0</v>
      </c>
    </row>
    <row r="109" spans="1:21" x14ac:dyDescent="0.2">
      <c r="A109" s="58" t="s">
        <v>681</v>
      </c>
      <c r="B109" s="58" t="s">
        <v>682</v>
      </c>
      <c r="C109" s="58" t="s">
        <v>666</v>
      </c>
      <c r="D109" s="58" t="s">
        <v>1132</v>
      </c>
      <c r="E109" s="243">
        <v>426</v>
      </c>
      <c r="F109" s="244">
        <f t="shared" si="14"/>
        <v>188</v>
      </c>
      <c r="G109" s="239"/>
      <c r="H109" s="245" t="str">
        <f t="shared" si="16"/>
        <v/>
      </c>
      <c r="I109" s="244">
        <v>143</v>
      </c>
      <c r="J109" s="239"/>
      <c r="K109" s="247">
        <v>45</v>
      </c>
      <c r="L109" s="239"/>
      <c r="M109" s="244">
        <v>236</v>
      </c>
      <c r="N109" s="239"/>
      <c r="O109" s="244">
        <v>2</v>
      </c>
      <c r="P109" s="239"/>
      <c r="Q109" s="189" t="s">
        <v>898</v>
      </c>
      <c r="R109" s="215">
        <v>1</v>
      </c>
      <c r="S109" s="215">
        <v>0</v>
      </c>
      <c r="T109" s="215">
        <v>0</v>
      </c>
    </row>
    <row r="110" spans="1:21" x14ac:dyDescent="0.2">
      <c r="A110" s="58" t="s">
        <v>684</v>
      </c>
      <c r="B110" s="58" t="s">
        <v>685</v>
      </c>
      <c r="C110" s="58" t="s">
        <v>666</v>
      </c>
      <c r="D110" s="58" t="s">
        <v>1132</v>
      </c>
      <c r="E110" s="243">
        <v>265</v>
      </c>
      <c r="F110" s="244">
        <f t="shared" si="14"/>
        <v>97</v>
      </c>
      <c r="G110" s="239">
        <f t="shared" si="15"/>
        <v>0.36603773584905658</v>
      </c>
      <c r="H110" s="245" t="str">
        <f t="shared" si="16"/>
        <v>31.0% - 42.6%</v>
      </c>
      <c r="I110" s="244">
        <v>77</v>
      </c>
      <c r="J110" s="239">
        <f t="shared" si="17"/>
        <v>0.29056603773584905</v>
      </c>
      <c r="K110" s="247">
        <v>20</v>
      </c>
      <c r="L110" s="239">
        <f t="shared" si="18"/>
        <v>7.5471698113207544E-2</v>
      </c>
      <c r="M110" s="244">
        <v>164</v>
      </c>
      <c r="N110" s="239">
        <f t="shared" si="19"/>
        <v>0.61886792452830186</v>
      </c>
      <c r="O110" s="244">
        <v>4</v>
      </c>
      <c r="P110" s="239">
        <f t="shared" si="20"/>
        <v>1.509433962264151E-2</v>
      </c>
      <c r="Q110" s="189" t="s">
        <v>582</v>
      </c>
      <c r="R110" s="215">
        <v>0</v>
      </c>
      <c r="S110" s="215">
        <v>0</v>
      </c>
      <c r="T110" s="215">
        <v>0</v>
      </c>
    </row>
    <row r="111" spans="1:21" x14ac:dyDescent="0.2">
      <c r="A111" s="58" t="s">
        <v>687</v>
      </c>
      <c r="B111" s="58" t="s">
        <v>688</v>
      </c>
      <c r="C111" s="58" t="s">
        <v>689</v>
      </c>
      <c r="D111" s="58" t="s">
        <v>1138</v>
      </c>
      <c r="E111" s="243">
        <v>2298</v>
      </c>
      <c r="F111" s="244">
        <f t="shared" si="14"/>
        <v>1136</v>
      </c>
      <c r="G111" s="239"/>
      <c r="H111" s="245" t="str">
        <f t="shared" si="16"/>
        <v/>
      </c>
      <c r="I111" s="244">
        <v>682</v>
      </c>
      <c r="J111" s="239"/>
      <c r="K111" s="247">
        <v>454</v>
      </c>
      <c r="L111" s="239"/>
      <c r="M111" s="244">
        <v>1072</v>
      </c>
      <c r="N111" s="239"/>
      <c r="O111" s="244">
        <v>90</v>
      </c>
      <c r="P111" s="239"/>
      <c r="Q111" s="189" t="s">
        <v>758</v>
      </c>
      <c r="R111" s="215">
        <v>1</v>
      </c>
      <c r="S111" s="215">
        <v>0</v>
      </c>
      <c r="T111" s="215">
        <v>0</v>
      </c>
    </row>
    <row r="112" spans="1:21" x14ac:dyDescent="0.2">
      <c r="A112" s="58" t="s">
        <v>692</v>
      </c>
      <c r="B112" s="58" t="s">
        <v>693</v>
      </c>
      <c r="C112" s="58" t="s">
        <v>689</v>
      </c>
      <c r="D112" s="58" t="s">
        <v>1138</v>
      </c>
      <c r="E112" s="243">
        <v>836</v>
      </c>
      <c r="F112" s="244">
        <f t="shared" si="14"/>
        <v>465</v>
      </c>
      <c r="G112" s="239">
        <f t="shared" si="15"/>
        <v>0.55622009569377995</v>
      </c>
      <c r="H112" s="245" t="str">
        <f t="shared" si="16"/>
        <v>52.2% - 59.0%</v>
      </c>
      <c r="I112" s="244">
        <v>252</v>
      </c>
      <c r="J112" s="239">
        <f t="shared" si="17"/>
        <v>0.30143540669856461</v>
      </c>
      <c r="K112" s="247">
        <v>213</v>
      </c>
      <c r="L112" s="239">
        <f t="shared" si="18"/>
        <v>0.25478468899521534</v>
      </c>
      <c r="M112" s="244">
        <v>339</v>
      </c>
      <c r="N112" s="239">
        <f t="shared" si="19"/>
        <v>0.40550239234449759</v>
      </c>
      <c r="O112" s="244">
        <v>32</v>
      </c>
      <c r="P112" s="239">
        <f t="shared" si="20"/>
        <v>3.8277511961722487E-2</v>
      </c>
      <c r="Q112" s="189" t="s">
        <v>729</v>
      </c>
      <c r="R112" s="215">
        <v>0</v>
      </c>
      <c r="S112" s="215">
        <v>0</v>
      </c>
      <c r="T112" s="215">
        <v>0</v>
      </c>
    </row>
    <row r="113" spans="1:20" x14ac:dyDescent="0.2">
      <c r="A113" s="58" t="s">
        <v>695</v>
      </c>
      <c r="B113" s="58" t="s">
        <v>696</v>
      </c>
      <c r="C113" s="58" t="s">
        <v>689</v>
      </c>
      <c r="D113" s="58" t="s">
        <v>1138</v>
      </c>
      <c r="E113" s="243">
        <v>853</v>
      </c>
      <c r="F113" s="244">
        <f t="shared" si="14"/>
        <v>263</v>
      </c>
      <c r="G113" s="239">
        <f t="shared" si="15"/>
        <v>0.30832356389214538</v>
      </c>
      <c r="H113" s="245" t="str">
        <f t="shared" si="16"/>
        <v>27.8% - 34.0%</v>
      </c>
      <c r="I113" s="244">
        <v>185</v>
      </c>
      <c r="J113" s="239">
        <f t="shared" si="17"/>
        <v>0.21688159437280188</v>
      </c>
      <c r="K113" s="247">
        <v>78</v>
      </c>
      <c r="L113" s="239">
        <f t="shared" si="18"/>
        <v>9.1441969519343497E-2</v>
      </c>
      <c r="M113" s="244">
        <v>567</v>
      </c>
      <c r="N113" s="239">
        <f t="shared" si="19"/>
        <v>0.66471277842907384</v>
      </c>
      <c r="O113" s="244">
        <v>23</v>
      </c>
      <c r="P113" s="239">
        <f t="shared" si="20"/>
        <v>2.6963657678780773E-2</v>
      </c>
      <c r="Q113" s="189" t="s">
        <v>732</v>
      </c>
      <c r="R113" s="215">
        <v>0</v>
      </c>
      <c r="S113" s="215">
        <v>0</v>
      </c>
      <c r="T113" s="215">
        <v>0</v>
      </c>
    </row>
    <row r="114" spans="1:20" x14ac:dyDescent="0.2">
      <c r="A114" s="58" t="s">
        <v>698</v>
      </c>
      <c r="B114" s="58" t="s">
        <v>2386</v>
      </c>
      <c r="C114" s="58" t="s">
        <v>689</v>
      </c>
      <c r="D114" s="58" t="s">
        <v>1138</v>
      </c>
      <c r="E114" s="243">
        <v>1911</v>
      </c>
      <c r="F114" s="244">
        <f t="shared" si="14"/>
        <v>647</v>
      </c>
      <c r="G114" s="239"/>
      <c r="H114" s="245" t="str">
        <f t="shared" si="16"/>
        <v/>
      </c>
      <c r="I114" s="244">
        <v>361</v>
      </c>
      <c r="J114" s="239"/>
      <c r="K114" s="247">
        <v>286</v>
      </c>
      <c r="L114" s="239"/>
      <c r="M114" s="244">
        <v>555</v>
      </c>
      <c r="N114" s="239"/>
      <c r="O114" s="244">
        <v>709</v>
      </c>
      <c r="P114" s="239">
        <f t="shared" si="20"/>
        <v>0.37100994243851387</v>
      </c>
      <c r="Q114" s="189" t="s">
        <v>735</v>
      </c>
      <c r="R114" s="215">
        <v>0</v>
      </c>
      <c r="S114" s="215">
        <v>1</v>
      </c>
      <c r="T114" s="215">
        <v>0</v>
      </c>
    </row>
    <row r="115" spans="1:20" x14ac:dyDescent="0.2">
      <c r="A115" s="58" t="s">
        <v>701</v>
      </c>
      <c r="B115" s="58" t="s">
        <v>702</v>
      </c>
      <c r="C115" s="58" t="s">
        <v>689</v>
      </c>
      <c r="D115" s="58" t="s">
        <v>1138</v>
      </c>
      <c r="E115" s="243">
        <v>650</v>
      </c>
      <c r="F115" s="244">
        <f t="shared" si="14"/>
        <v>286</v>
      </c>
      <c r="G115" s="239"/>
      <c r="H115" s="245" t="str">
        <f t="shared" si="16"/>
        <v/>
      </c>
      <c r="I115" s="244">
        <v>215</v>
      </c>
      <c r="J115" s="239"/>
      <c r="K115" s="247">
        <v>71</v>
      </c>
      <c r="L115" s="239"/>
      <c r="M115" s="244">
        <v>327</v>
      </c>
      <c r="N115" s="239"/>
      <c r="O115" s="244">
        <v>37</v>
      </c>
      <c r="P115" s="239">
        <f t="shared" si="20"/>
        <v>5.6923076923076923E-2</v>
      </c>
      <c r="Q115" s="189" t="s">
        <v>498</v>
      </c>
      <c r="R115" s="215">
        <v>0</v>
      </c>
      <c r="S115" s="215">
        <v>1</v>
      </c>
      <c r="T115" s="215">
        <v>0</v>
      </c>
    </row>
    <row r="116" spans="1:20" x14ac:dyDescent="0.2">
      <c r="A116" s="58" t="s">
        <v>704</v>
      </c>
      <c r="B116" s="58" t="s">
        <v>705</v>
      </c>
      <c r="C116" s="58" t="s">
        <v>689</v>
      </c>
      <c r="D116" s="58" t="s">
        <v>1138</v>
      </c>
      <c r="E116" s="243">
        <v>888</v>
      </c>
      <c r="F116" s="244">
        <f t="shared" si="14"/>
        <v>330</v>
      </c>
      <c r="G116" s="239">
        <f t="shared" si="15"/>
        <v>0.3716216216216216</v>
      </c>
      <c r="H116" s="245" t="str">
        <f t="shared" si="16"/>
        <v>34.0% - 40.4%</v>
      </c>
      <c r="I116" s="244">
        <v>174</v>
      </c>
      <c r="J116" s="239">
        <f t="shared" si="17"/>
        <v>0.19594594594594594</v>
      </c>
      <c r="K116" s="247">
        <v>156</v>
      </c>
      <c r="L116" s="239">
        <f t="shared" si="18"/>
        <v>0.17567567567567569</v>
      </c>
      <c r="M116" s="244">
        <v>549</v>
      </c>
      <c r="N116" s="239">
        <f t="shared" si="19"/>
        <v>0.6182432432432432</v>
      </c>
      <c r="O116" s="244">
        <v>9</v>
      </c>
      <c r="P116" s="239">
        <f t="shared" si="20"/>
        <v>1.0135135135135136E-2</v>
      </c>
      <c r="Q116" s="189" t="s">
        <v>985</v>
      </c>
      <c r="R116" s="215">
        <v>0</v>
      </c>
      <c r="S116" s="215">
        <v>0</v>
      </c>
      <c r="T116" s="215">
        <v>0</v>
      </c>
    </row>
    <row r="117" spans="1:20" x14ac:dyDescent="0.2">
      <c r="A117" s="58" t="s">
        <v>707</v>
      </c>
      <c r="B117" s="58" t="s">
        <v>708</v>
      </c>
      <c r="C117" s="58" t="s">
        <v>689</v>
      </c>
      <c r="D117" s="58" t="s">
        <v>1138</v>
      </c>
      <c r="E117" s="243">
        <v>729</v>
      </c>
      <c r="F117" s="244">
        <f t="shared" si="14"/>
        <v>190</v>
      </c>
      <c r="G117" s="239"/>
      <c r="H117" s="245" t="str">
        <f t="shared" si="16"/>
        <v/>
      </c>
      <c r="I117" s="244">
        <v>106</v>
      </c>
      <c r="J117" s="239"/>
      <c r="K117" s="247">
        <v>84</v>
      </c>
      <c r="L117" s="239"/>
      <c r="M117" s="244">
        <v>399</v>
      </c>
      <c r="N117" s="239"/>
      <c r="O117" s="244">
        <v>140</v>
      </c>
      <c r="P117" s="239">
        <f t="shared" si="20"/>
        <v>0.19204389574759945</v>
      </c>
      <c r="Q117" s="189" t="s">
        <v>1017</v>
      </c>
      <c r="R117" s="215">
        <v>1</v>
      </c>
      <c r="S117" s="215">
        <v>1</v>
      </c>
      <c r="T117" s="215">
        <v>0</v>
      </c>
    </row>
    <row r="118" spans="1:20" x14ac:dyDescent="0.2">
      <c r="A118" s="58" t="s">
        <v>710</v>
      </c>
      <c r="B118" s="58" t="s">
        <v>711</v>
      </c>
      <c r="C118" s="58" t="s">
        <v>712</v>
      </c>
      <c r="D118" s="58" t="s">
        <v>1147</v>
      </c>
      <c r="E118" s="243">
        <v>275</v>
      </c>
      <c r="F118" s="244">
        <f t="shared" si="14"/>
        <v>104</v>
      </c>
      <c r="G118" s="239">
        <f t="shared" si="15"/>
        <v>0.37818181818181817</v>
      </c>
      <c r="H118" s="245" t="str">
        <f t="shared" si="16"/>
        <v>32.3% - 43.7%</v>
      </c>
      <c r="I118" s="244">
        <v>83</v>
      </c>
      <c r="J118" s="239">
        <f t="shared" si="17"/>
        <v>0.30181818181818182</v>
      </c>
      <c r="K118" s="247">
        <v>21</v>
      </c>
      <c r="L118" s="239">
        <f t="shared" si="18"/>
        <v>7.636363636363637E-2</v>
      </c>
      <c r="M118" s="244">
        <v>171</v>
      </c>
      <c r="N118" s="239">
        <f t="shared" si="19"/>
        <v>0.62181818181818183</v>
      </c>
      <c r="O118" s="244">
        <v>0</v>
      </c>
      <c r="P118" s="239">
        <f t="shared" si="20"/>
        <v>0</v>
      </c>
      <c r="Q118" s="189" t="s">
        <v>1103</v>
      </c>
      <c r="R118" s="215">
        <v>0</v>
      </c>
      <c r="S118" s="215">
        <v>0</v>
      </c>
      <c r="T118" s="215">
        <v>0</v>
      </c>
    </row>
    <row r="119" spans="1:20" x14ac:dyDescent="0.2">
      <c r="A119" s="58" t="s">
        <v>715</v>
      </c>
      <c r="B119" s="58" t="s">
        <v>716</v>
      </c>
      <c r="C119" s="58" t="s">
        <v>712</v>
      </c>
      <c r="D119" s="58" t="s">
        <v>1147</v>
      </c>
      <c r="E119" s="243">
        <v>232</v>
      </c>
      <c r="F119" s="244">
        <f t="shared" si="14"/>
        <v>81</v>
      </c>
      <c r="G119" s="239"/>
      <c r="H119" s="245" t="str">
        <f t="shared" si="16"/>
        <v/>
      </c>
      <c r="I119" s="244">
        <v>62</v>
      </c>
      <c r="J119" s="239"/>
      <c r="K119" s="247">
        <v>19</v>
      </c>
      <c r="L119" s="239"/>
      <c r="M119" s="244">
        <v>151</v>
      </c>
      <c r="N119" s="239"/>
      <c r="O119" s="244">
        <v>0</v>
      </c>
      <c r="P119" s="239"/>
      <c r="Q119" s="189" t="s">
        <v>674</v>
      </c>
      <c r="R119" s="215">
        <v>1</v>
      </c>
      <c r="S119" s="215">
        <v>0</v>
      </c>
      <c r="T119" s="215">
        <v>0</v>
      </c>
    </row>
    <row r="120" spans="1:20" x14ac:dyDescent="0.2">
      <c r="A120" s="58" t="s">
        <v>718</v>
      </c>
      <c r="B120" s="58" t="s">
        <v>719</v>
      </c>
      <c r="C120" s="58" t="s">
        <v>712</v>
      </c>
      <c r="D120" s="58" t="s">
        <v>1147</v>
      </c>
      <c r="E120" s="243">
        <v>541</v>
      </c>
      <c r="F120" s="244">
        <f t="shared" si="14"/>
        <v>157</v>
      </c>
      <c r="G120" s="239">
        <f t="shared" si="15"/>
        <v>0.29020332717190389</v>
      </c>
      <c r="H120" s="245" t="str">
        <f t="shared" si="16"/>
        <v>25.4% - 33.0%</v>
      </c>
      <c r="I120" s="244">
        <v>111</v>
      </c>
      <c r="J120" s="239">
        <f t="shared" si="17"/>
        <v>0.20517560073937152</v>
      </c>
      <c r="K120" s="247">
        <v>46</v>
      </c>
      <c r="L120" s="239">
        <f t="shared" si="18"/>
        <v>8.5027726432532341E-2</v>
      </c>
      <c r="M120" s="244">
        <v>364</v>
      </c>
      <c r="N120" s="239">
        <f t="shared" si="19"/>
        <v>0.67282809611829941</v>
      </c>
      <c r="O120" s="244">
        <v>20</v>
      </c>
      <c r="P120" s="239">
        <f t="shared" si="20"/>
        <v>3.6968576709796676E-2</v>
      </c>
      <c r="Q120" s="189" t="s">
        <v>1106</v>
      </c>
      <c r="R120" s="215">
        <v>0</v>
      </c>
      <c r="S120" s="215">
        <v>0</v>
      </c>
      <c r="T120" s="215">
        <v>0</v>
      </c>
    </row>
    <row r="121" spans="1:20" x14ac:dyDescent="0.2">
      <c r="A121" s="58" t="s">
        <v>721</v>
      </c>
      <c r="B121" s="58" t="s">
        <v>722</v>
      </c>
      <c r="C121" s="58" t="s">
        <v>712</v>
      </c>
      <c r="D121" s="58" t="s">
        <v>1147</v>
      </c>
      <c r="E121" s="243">
        <v>343</v>
      </c>
      <c r="F121" s="244">
        <f t="shared" si="14"/>
        <v>127</v>
      </c>
      <c r="G121" s="239">
        <f t="shared" si="15"/>
        <v>0.37026239067055394</v>
      </c>
      <c r="H121" s="245" t="str">
        <f t="shared" si="16"/>
        <v>32.1% - 42.3%</v>
      </c>
      <c r="I121" s="244">
        <v>93</v>
      </c>
      <c r="J121" s="239">
        <f t="shared" si="17"/>
        <v>0.27113702623906705</v>
      </c>
      <c r="K121" s="247">
        <v>34</v>
      </c>
      <c r="L121" s="239">
        <f t="shared" si="18"/>
        <v>9.9125364431486881E-2</v>
      </c>
      <c r="M121" s="244">
        <v>215</v>
      </c>
      <c r="N121" s="239">
        <f t="shared" si="19"/>
        <v>0.62682215743440228</v>
      </c>
      <c r="O121" s="244">
        <v>1</v>
      </c>
      <c r="P121" s="239">
        <f t="shared" si="20"/>
        <v>2.9154518950437317E-3</v>
      </c>
      <c r="Q121" s="189" t="s">
        <v>628</v>
      </c>
      <c r="R121" s="215">
        <v>0</v>
      </c>
      <c r="S121" s="215">
        <v>0</v>
      </c>
      <c r="T121" s="215">
        <v>0</v>
      </c>
    </row>
    <row r="122" spans="1:20" x14ac:dyDescent="0.2">
      <c r="A122" s="58" t="s">
        <v>724</v>
      </c>
      <c r="B122" s="58" t="s">
        <v>725</v>
      </c>
      <c r="C122" s="58" t="s">
        <v>712</v>
      </c>
      <c r="D122" s="58" t="s">
        <v>1147</v>
      </c>
      <c r="E122" s="243">
        <v>608</v>
      </c>
      <c r="F122" s="244">
        <f t="shared" si="14"/>
        <v>282</v>
      </c>
      <c r="G122" s="239">
        <f t="shared" si="15"/>
        <v>0.46381578947368424</v>
      </c>
      <c r="H122" s="245" t="str">
        <f t="shared" si="16"/>
        <v>42.5% - 50.4%</v>
      </c>
      <c r="I122" s="244">
        <v>219</v>
      </c>
      <c r="J122" s="239">
        <f t="shared" si="17"/>
        <v>0.36019736842105265</v>
      </c>
      <c r="K122" s="247">
        <v>63</v>
      </c>
      <c r="L122" s="239">
        <f t="shared" si="18"/>
        <v>0.10361842105263158</v>
      </c>
      <c r="M122" s="244">
        <v>325</v>
      </c>
      <c r="N122" s="239">
        <f t="shared" si="19"/>
        <v>0.53453947368421051</v>
      </c>
      <c r="O122" s="244">
        <v>1</v>
      </c>
      <c r="P122" s="239">
        <f t="shared" si="20"/>
        <v>1.6447368421052631E-3</v>
      </c>
      <c r="Q122" s="189" t="s">
        <v>738</v>
      </c>
      <c r="R122" s="215">
        <v>0</v>
      </c>
      <c r="S122" s="215">
        <v>0</v>
      </c>
      <c r="T122" s="215">
        <v>0</v>
      </c>
    </row>
    <row r="123" spans="1:20" x14ac:dyDescent="0.2">
      <c r="A123" s="58" t="s">
        <v>727</v>
      </c>
      <c r="B123" s="58" t="s">
        <v>728</v>
      </c>
      <c r="C123" s="58" t="s">
        <v>712</v>
      </c>
      <c r="D123" s="58" t="s">
        <v>1147</v>
      </c>
      <c r="E123" s="243">
        <v>992</v>
      </c>
      <c r="F123" s="244">
        <f t="shared" si="14"/>
        <v>482</v>
      </c>
      <c r="G123" s="239">
        <f t="shared" si="15"/>
        <v>0.48588709677419356</v>
      </c>
      <c r="H123" s="245" t="str">
        <f t="shared" si="16"/>
        <v>45.5% - 51.7%</v>
      </c>
      <c r="I123" s="244">
        <v>306</v>
      </c>
      <c r="J123" s="239">
        <f t="shared" si="17"/>
        <v>0.30846774193548387</v>
      </c>
      <c r="K123" s="247">
        <v>176</v>
      </c>
      <c r="L123" s="239">
        <f t="shared" si="18"/>
        <v>0.17741935483870969</v>
      </c>
      <c r="M123" s="244">
        <v>509</v>
      </c>
      <c r="N123" s="239">
        <f t="shared" si="19"/>
        <v>0.51310483870967738</v>
      </c>
      <c r="O123" s="244">
        <v>1</v>
      </c>
      <c r="P123" s="239">
        <f t="shared" si="20"/>
        <v>1.0080645161290322E-3</v>
      </c>
      <c r="Q123" s="189" t="s">
        <v>501</v>
      </c>
      <c r="R123" s="215">
        <v>0</v>
      </c>
      <c r="S123" s="215">
        <v>0</v>
      </c>
      <c r="T123" s="215">
        <v>0</v>
      </c>
    </row>
    <row r="124" spans="1:20" x14ac:dyDescent="0.2">
      <c r="A124" s="58" t="s">
        <v>730</v>
      </c>
      <c r="B124" s="58" t="s">
        <v>731</v>
      </c>
      <c r="C124" s="58" t="s">
        <v>712</v>
      </c>
      <c r="D124" s="58" t="s">
        <v>1147</v>
      </c>
      <c r="E124" s="243">
        <v>396</v>
      </c>
      <c r="F124" s="244">
        <f t="shared" si="14"/>
        <v>139</v>
      </c>
      <c r="G124" s="239">
        <f t="shared" si="15"/>
        <v>0.35101010101010099</v>
      </c>
      <c r="H124" s="245" t="str">
        <f t="shared" si="16"/>
        <v>30.6% - 39.9%</v>
      </c>
      <c r="I124" s="244">
        <v>105</v>
      </c>
      <c r="J124" s="239">
        <f t="shared" si="17"/>
        <v>0.26515151515151514</v>
      </c>
      <c r="K124" s="247">
        <v>34</v>
      </c>
      <c r="L124" s="239">
        <f t="shared" si="18"/>
        <v>8.5858585858585856E-2</v>
      </c>
      <c r="M124" s="244">
        <v>245</v>
      </c>
      <c r="N124" s="239">
        <f t="shared" si="19"/>
        <v>0.61868686868686873</v>
      </c>
      <c r="O124" s="244">
        <v>12</v>
      </c>
      <c r="P124" s="239">
        <f t="shared" si="20"/>
        <v>3.0303030303030304E-2</v>
      </c>
      <c r="Q124" s="189" t="s">
        <v>700</v>
      </c>
      <c r="R124" s="215">
        <v>0</v>
      </c>
      <c r="S124" s="215">
        <v>0</v>
      </c>
      <c r="T124" s="215">
        <v>0</v>
      </c>
    </row>
    <row r="125" spans="1:20" x14ac:dyDescent="0.2">
      <c r="A125" s="58" t="s">
        <v>733</v>
      </c>
      <c r="B125" s="58" t="s">
        <v>734</v>
      </c>
      <c r="C125" s="58" t="s">
        <v>712</v>
      </c>
      <c r="D125" s="58" t="s">
        <v>1147</v>
      </c>
      <c r="E125" s="243">
        <v>243</v>
      </c>
      <c r="F125" s="244">
        <f t="shared" si="14"/>
        <v>127</v>
      </c>
      <c r="G125" s="239"/>
      <c r="H125" s="245" t="str">
        <f t="shared" si="16"/>
        <v/>
      </c>
      <c r="I125" s="244">
        <v>95</v>
      </c>
      <c r="J125" s="239"/>
      <c r="K125" s="247">
        <v>32</v>
      </c>
      <c r="L125" s="239"/>
      <c r="M125" s="244">
        <v>107</v>
      </c>
      <c r="N125" s="239"/>
      <c r="O125" s="244">
        <v>9</v>
      </c>
      <c r="P125" s="239"/>
      <c r="Q125" s="189" t="s">
        <v>611</v>
      </c>
      <c r="R125" s="215">
        <v>1</v>
      </c>
      <c r="S125" s="215">
        <v>0</v>
      </c>
      <c r="T125" s="215">
        <v>0</v>
      </c>
    </row>
    <row r="126" spans="1:20" x14ac:dyDescent="0.2">
      <c r="A126" s="58" t="s">
        <v>736</v>
      </c>
      <c r="B126" s="58" t="s">
        <v>737</v>
      </c>
      <c r="C126" s="58" t="s">
        <v>712</v>
      </c>
      <c r="D126" s="58" t="s">
        <v>1147</v>
      </c>
      <c r="E126" s="243">
        <v>262</v>
      </c>
      <c r="F126" s="244">
        <f t="shared" si="14"/>
        <v>154</v>
      </c>
      <c r="G126" s="239">
        <f t="shared" si="15"/>
        <v>0.58778625954198471</v>
      </c>
      <c r="H126" s="245" t="str">
        <f t="shared" si="16"/>
        <v>52.7% - 64.6%</v>
      </c>
      <c r="I126" s="244">
        <v>117</v>
      </c>
      <c r="J126" s="239">
        <f t="shared" si="17"/>
        <v>0.44656488549618323</v>
      </c>
      <c r="K126" s="247">
        <v>37</v>
      </c>
      <c r="L126" s="239">
        <f t="shared" si="18"/>
        <v>0.14122137404580154</v>
      </c>
      <c r="M126" s="244">
        <v>99</v>
      </c>
      <c r="N126" s="239">
        <f t="shared" si="19"/>
        <v>0.37786259541984735</v>
      </c>
      <c r="O126" s="244">
        <v>9</v>
      </c>
      <c r="P126" s="239">
        <f t="shared" si="20"/>
        <v>3.4351145038167941E-2</v>
      </c>
      <c r="Q126" s="189" t="s">
        <v>631</v>
      </c>
      <c r="R126" s="215">
        <v>0</v>
      </c>
      <c r="S126" s="215">
        <v>0</v>
      </c>
      <c r="T126" s="215">
        <v>0</v>
      </c>
    </row>
    <row r="127" spans="1:20" x14ac:dyDescent="0.2">
      <c r="A127" s="58" t="s">
        <v>739</v>
      </c>
      <c r="B127" s="58" t="s">
        <v>740</v>
      </c>
      <c r="C127" s="58" t="s">
        <v>712</v>
      </c>
      <c r="D127" s="58" t="s">
        <v>1147</v>
      </c>
      <c r="E127" s="243">
        <v>527</v>
      </c>
      <c r="F127" s="244">
        <f t="shared" si="14"/>
        <v>204</v>
      </c>
      <c r="G127" s="239"/>
      <c r="H127" s="245" t="str">
        <f t="shared" si="16"/>
        <v/>
      </c>
      <c r="I127" s="244">
        <v>148</v>
      </c>
      <c r="J127" s="239"/>
      <c r="K127" s="247">
        <v>56</v>
      </c>
      <c r="L127" s="239"/>
      <c r="M127" s="244">
        <v>320</v>
      </c>
      <c r="N127" s="239"/>
      <c r="O127" s="244">
        <v>3</v>
      </c>
      <c r="P127" s="239"/>
      <c r="Q127" s="189" t="s">
        <v>850</v>
      </c>
      <c r="R127" s="215">
        <v>1</v>
      </c>
      <c r="S127" s="215">
        <v>0</v>
      </c>
      <c r="T127" s="215">
        <v>0</v>
      </c>
    </row>
    <row r="128" spans="1:20" x14ac:dyDescent="0.2">
      <c r="A128" s="58" t="s">
        <v>742</v>
      </c>
      <c r="B128" s="58" t="s">
        <v>743</v>
      </c>
      <c r="C128" s="58" t="s">
        <v>744</v>
      </c>
      <c r="D128" s="58" t="s">
        <v>745</v>
      </c>
      <c r="E128" s="243">
        <v>2450</v>
      </c>
      <c r="F128" s="244">
        <f t="shared" si="14"/>
        <v>1272</v>
      </c>
      <c r="G128" s="239">
        <f t="shared" si="15"/>
        <v>0.51918367346938776</v>
      </c>
      <c r="H128" s="245" t="str">
        <f t="shared" si="16"/>
        <v>49.9% - 53.9%</v>
      </c>
      <c r="I128" s="244">
        <v>888</v>
      </c>
      <c r="J128" s="239">
        <f t="shared" si="17"/>
        <v>0.36244897959183675</v>
      </c>
      <c r="K128" s="247">
        <v>384</v>
      </c>
      <c r="L128" s="239">
        <f t="shared" si="18"/>
        <v>0.15673469387755101</v>
      </c>
      <c r="M128" s="244">
        <v>1128</v>
      </c>
      <c r="N128" s="239">
        <f t="shared" si="19"/>
        <v>0.46040816326530615</v>
      </c>
      <c r="O128" s="244">
        <v>50</v>
      </c>
      <c r="P128" s="239">
        <f t="shared" si="20"/>
        <v>2.0408163265306121E-2</v>
      </c>
      <c r="Q128" s="189" t="s">
        <v>988</v>
      </c>
      <c r="R128" s="215">
        <v>0</v>
      </c>
      <c r="S128" s="215">
        <v>0</v>
      </c>
      <c r="T128" s="215">
        <v>0</v>
      </c>
    </row>
    <row r="129" spans="1:20" x14ac:dyDescent="0.2">
      <c r="A129" s="58" t="s">
        <v>747</v>
      </c>
      <c r="B129" s="58" t="s">
        <v>748</v>
      </c>
      <c r="C129" s="58" t="s">
        <v>744</v>
      </c>
      <c r="D129" s="58" t="s">
        <v>745</v>
      </c>
      <c r="E129" s="243">
        <v>528</v>
      </c>
      <c r="F129" s="244">
        <f t="shared" si="14"/>
        <v>200</v>
      </c>
      <c r="G129" s="239">
        <f t="shared" si="15"/>
        <v>0.37878787878787878</v>
      </c>
      <c r="H129" s="245" t="str">
        <f t="shared" si="16"/>
        <v>33.8% - 42.1%</v>
      </c>
      <c r="I129" s="244">
        <v>146</v>
      </c>
      <c r="J129" s="239">
        <f t="shared" si="17"/>
        <v>0.27651515151515149</v>
      </c>
      <c r="K129" s="247">
        <v>54</v>
      </c>
      <c r="L129" s="239">
        <f t="shared" si="18"/>
        <v>0.10227272727272728</v>
      </c>
      <c r="M129" s="244">
        <v>324</v>
      </c>
      <c r="N129" s="239">
        <f t="shared" si="19"/>
        <v>0.61363636363636365</v>
      </c>
      <c r="O129" s="244">
        <v>4</v>
      </c>
      <c r="P129" s="239">
        <f t="shared" si="20"/>
        <v>7.575757575757576E-3</v>
      </c>
      <c r="Q129" s="189" t="s">
        <v>703</v>
      </c>
      <c r="R129" s="215">
        <v>0</v>
      </c>
      <c r="S129" s="215">
        <v>0</v>
      </c>
      <c r="T129" s="215">
        <v>0</v>
      </c>
    </row>
    <row r="130" spans="1:20" x14ac:dyDescent="0.2">
      <c r="A130" s="58" t="s">
        <v>750</v>
      </c>
      <c r="B130" s="58" t="s">
        <v>751</v>
      </c>
      <c r="C130" s="58" t="s">
        <v>744</v>
      </c>
      <c r="D130" s="58" t="s">
        <v>745</v>
      </c>
      <c r="E130" s="243">
        <v>990</v>
      </c>
      <c r="F130" s="244">
        <f t="shared" si="14"/>
        <v>477</v>
      </c>
      <c r="G130" s="239">
        <f t="shared" si="15"/>
        <v>0.48181818181818181</v>
      </c>
      <c r="H130" s="245" t="str">
        <f t="shared" si="16"/>
        <v>45.1% - 51.3%</v>
      </c>
      <c r="I130" s="244">
        <v>345</v>
      </c>
      <c r="J130" s="239">
        <f t="shared" si="17"/>
        <v>0.34848484848484851</v>
      </c>
      <c r="K130" s="247">
        <v>132</v>
      </c>
      <c r="L130" s="239">
        <f t="shared" si="18"/>
        <v>0.13333333333333333</v>
      </c>
      <c r="M130" s="244">
        <v>500</v>
      </c>
      <c r="N130" s="239">
        <f t="shared" si="19"/>
        <v>0.50505050505050508</v>
      </c>
      <c r="O130" s="244">
        <v>13</v>
      </c>
      <c r="P130" s="239">
        <f t="shared" si="20"/>
        <v>1.3131313131313131E-2</v>
      </c>
      <c r="Q130" s="189" t="s">
        <v>887</v>
      </c>
      <c r="R130" s="215">
        <v>0</v>
      </c>
      <c r="S130" s="215">
        <v>0</v>
      </c>
      <c r="T130" s="215">
        <v>0</v>
      </c>
    </row>
    <row r="131" spans="1:20" x14ac:dyDescent="0.2">
      <c r="A131" s="58" t="s">
        <v>753</v>
      </c>
      <c r="B131" s="58" t="s">
        <v>754</v>
      </c>
      <c r="C131" s="58" t="s">
        <v>744</v>
      </c>
      <c r="D131" s="58" t="s">
        <v>745</v>
      </c>
      <c r="E131" s="243">
        <v>320</v>
      </c>
      <c r="F131" s="244">
        <f t="shared" si="14"/>
        <v>161</v>
      </c>
      <c r="G131" s="239">
        <f t="shared" si="15"/>
        <v>0.50312500000000004</v>
      </c>
      <c r="H131" s="245" t="str">
        <f t="shared" si="16"/>
        <v>44.9% - 55.8%</v>
      </c>
      <c r="I131" s="244">
        <v>125</v>
      </c>
      <c r="J131" s="239">
        <f t="shared" si="17"/>
        <v>0.390625</v>
      </c>
      <c r="K131" s="247">
        <v>36</v>
      </c>
      <c r="L131" s="239">
        <f t="shared" si="18"/>
        <v>0.1125</v>
      </c>
      <c r="M131" s="244">
        <v>157</v>
      </c>
      <c r="N131" s="239">
        <f t="shared" si="19"/>
        <v>0.49062499999999998</v>
      </c>
      <c r="O131" s="244">
        <v>2</v>
      </c>
      <c r="P131" s="239">
        <f t="shared" si="20"/>
        <v>6.2500000000000003E-3</v>
      </c>
      <c r="Q131" s="189" t="s">
        <v>449</v>
      </c>
      <c r="R131" s="215">
        <v>0</v>
      </c>
      <c r="S131" s="215">
        <v>0</v>
      </c>
      <c r="T131" s="215">
        <v>0</v>
      </c>
    </row>
    <row r="132" spans="1:20" x14ac:dyDescent="0.2">
      <c r="A132" s="58" t="s">
        <v>756</v>
      </c>
      <c r="B132" s="58" t="s">
        <v>757</v>
      </c>
      <c r="C132" s="58" t="s">
        <v>744</v>
      </c>
      <c r="D132" s="58" t="s">
        <v>745</v>
      </c>
      <c r="E132" s="243">
        <v>558</v>
      </c>
      <c r="F132" s="244">
        <f t="shared" si="14"/>
        <v>287</v>
      </c>
      <c r="G132" s="239">
        <f t="shared" si="15"/>
        <v>0.51433691756272404</v>
      </c>
      <c r="H132" s="245" t="str">
        <f t="shared" si="16"/>
        <v>47.3% - 55.6%</v>
      </c>
      <c r="I132" s="244">
        <v>195</v>
      </c>
      <c r="J132" s="239">
        <f t="shared" si="17"/>
        <v>0.34946236559139787</v>
      </c>
      <c r="K132" s="247">
        <v>92</v>
      </c>
      <c r="L132" s="239">
        <f t="shared" si="18"/>
        <v>0.16487455197132617</v>
      </c>
      <c r="M132" s="244">
        <v>254</v>
      </c>
      <c r="N132" s="239">
        <f t="shared" si="19"/>
        <v>0.45519713261648748</v>
      </c>
      <c r="O132" s="244">
        <v>17</v>
      </c>
      <c r="P132" s="239">
        <f t="shared" si="20"/>
        <v>3.046594982078853E-2</v>
      </c>
      <c r="Q132" s="189" t="s">
        <v>901</v>
      </c>
      <c r="R132" s="215">
        <v>0</v>
      </c>
      <c r="S132" s="215">
        <v>0</v>
      </c>
      <c r="T132" s="215">
        <v>0</v>
      </c>
    </row>
    <row r="133" spans="1:20" x14ac:dyDescent="0.2">
      <c r="A133" s="58" t="s">
        <v>759</v>
      </c>
      <c r="B133" s="58" t="s">
        <v>760</v>
      </c>
      <c r="C133" s="58" t="s">
        <v>744</v>
      </c>
      <c r="D133" s="58" t="s">
        <v>745</v>
      </c>
      <c r="E133" s="243">
        <v>596</v>
      </c>
      <c r="F133" s="244">
        <f t="shared" si="14"/>
        <v>278</v>
      </c>
      <c r="G133" s="239"/>
      <c r="H133" s="245" t="str">
        <f t="shared" si="16"/>
        <v/>
      </c>
      <c r="I133" s="244">
        <v>204</v>
      </c>
      <c r="J133" s="239"/>
      <c r="K133" s="247">
        <v>74</v>
      </c>
      <c r="L133" s="239"/>
      <c r="M133" s="244">
        <v>285</v>
      </c>
      <c r="N133" s="239"/>
      <c r="O133" s="244">
        <v>33</v>
      </c>
      <c r="P133" s="239">
        <f t="shared" si="20"/>
        <v>5.5369127516778527E-2</v>
      </c>
      <c r="Q133" s="189" t="s">
        <v>853</v>
      </c>
      <c r="R133" s="215">
        <v>0</v>
      </c>
      <c r="S133" s="215">
        <v>1</v>
      </c>
      <c r="T133" s="215">
        <v>0</v>
      </c>
    </row>
    <row r="134" spans="1:20" x14ac:dyDescent="0.2">
      <c r="A134" s="58" t="s">
        <v>762</v>
      </c>
      <c r="B134" s="58" t="s">
        <v>763</v>
      </c>
      <c r="C134" s="58" t="s">
        <v>744</v>
      </c>
      <c r="D134" s="58" t="s">
        <v>745</v>
      </c>
      <c r="E134" s="243">
        <v>417</v>
      </c>
      <c r="F134" s="244">
        <f t="shared" si="14"/>
        <v>149</v>
      </c>
      <c r="G134" s="239">
        <f t="shared" si="15"/>
        <v>0.35731414868105515</v>
      </c>
      <c r="H134" s="245" t="str">
        <f t="shared" si="16"/>
        <v>31.3% - 40.4%</v>
      </c>
      <c r="I134" s="244">
        <v>108</v>
      </c>
      <c r="J134" s="239">
        <f t="shared" si="17"/>
        <v>0.25899280575539568</v>
      </c>
      <c r="K134" s="247">
        <v>41</v>
      </c>
      <c r="L134" s="239">
        <f t="shared" si="18"/>
        <v>9.8321342925659472E-2</v>
      </c>
      <c r="M134" s="244">
        <v>257</v>
      </c>
      <c r="N134" s="239">
        <f t="shared" si="19"/>
        <v>0.61630695443645089</v>
      </c>
      <c r="O134" s="244">
        <v>11</v>
      </c>
      <c r="P134" s="239">
        <f t="shared" si="20"/>
        <v>2.6378896882494004E-2</v>
      </c>
      <c r="Q134" s="189" t="s">
        <v>1020</v>
      </c>
      <c r="R134" s="215">
        <v>0</v>
      </c>
      <c r="S134" s="215">
        <v>0</v>
      </c>
      <c r="T134" s="215">
        <v>0</v>
      </c>
    </row>
    <row r="135" spans="1:20" x14ac:dyDescent="0.2">
      <c r="A135" s="58" t="s">
        <v>765</v>
      </c>
      <c r="B135" s="58" t="s">
        <v>766</v>
      </c>
      <c r="C135" s="58" t="s">
        <v>744</v>
      </c>
      <c r="D135" s="58" t="s">
        <v>745</v>
      </c>
      <c r="E135" s="243">
        <v>611</v>
      </c>
      <c r="F135" s="244">
        <f t="shared" si="14"/>
        <v>283</v>
      </c>
      <c r="G135" s="239">
        <f t="shared" si="15"/>
        <v>0.46317512274959083</v>
      </c>
      <c r="H135" s="245" t="str">
        <f t="shared" si="16"/>
        <v>42.4% - 50.3%</v>
      </c>
      <c r="I135" s="244">
        <v>207</v>
      </c>
      <c r="J135" s="239">
        <f t="shared" si="17"/>
        <v>0.33878887070376434</v>
      </c>
      <c r="K135" s="247">
        <v>76</v>
      </c>
      <c r="L135" s="239">
        <f t="shared" si="18"/>
        <v>0.12438625204582651</v>
      </c>
      <c r="M135" s="244">
        <v>323</v>
      </c>
      <c r="N135" s="239">
        <f t="shared" si="19"/>
        <v>0.52864157119476274</v>
      </c>
      <c r="O135" s="244">
        <v>5</v>
      </c>
      <c r="P135" s="239">
        <f t="shared" si="20"/>
        <v>8.1833060556464818E-3</v>
      </c>
      <c r="Q135" s="189" t="s">
        <v>890</v>
      </c>
      <c r="R135" s="215">
        <v>0</v>
      </c>
      <c r="S135" s="215">
        <v>0</v>
      </c>
      <c r="T135" s="215">
        <v>0</v>
      </c>
    </row>
    <row r="136" spans="1:20" x14ac:dyDescent="0.2">
      <c r="A136" s="58" t="s">
        <v>768</v>
      </c>
      <c r="B136" s="58" t="s">
        <v>769</v>
      </c>
      <c r="C136" s="58" t="s">
        <v>770</v>
      </c>
      <c r="D136" s="58" t="s">
        <v>771</v>
      </c>
      <c r="E136" s="243">
        <v>781</v>
      </c>
      <c r="F136" s="244">
        <f t="shared" si="14"/>
        <v>316</v>
      </c>
      <c r="G136" s="239">
        <f t="shared" si="15"/>
        <v>0.40460947503201028</v>
      </c>
      <c r="H136" s="245" t="str">
        <f t="shared" si="16"/>
        <v>37.1% - 43.9%</v>
      </c>
      <c r="I136" s="244">
        <v>210</v>
      </c>
      <c r="J136" s="239">
        <f t="shared" si="17"/>
        <v>0.26888604353393086</v>
      </c>
      <c r="K136" s="247">
        <v>106</v>
      </c>
      <c r="L136" s="239">
        <f t="shared" si="18"/>
        <v>0.13572343149807939</v>
      </c>
      <c r="M136" s="244">
        <v>445</v>
      </c>
      <c r="N136" s="239">
        <f t="shared" si="19"/>
        <v>0.56978233034571057</v>
      </c>
      <c r="O136" s="244">
        <v>20</v>
      </c>
      <c r="P136" s="239">
        <f t="shared" si="20"/>
        <v>2.5608194622279128E-2</v>
      </c>
      <c r="Q136" s="189" t="s">
        <v>918</v>
      </c>
      <c r="R136" s="215">
        <v>0</v>
      </c>
      <c r="S136" s="215">
        <v>0</v>
      </c>
      <c r="T136" s="215">
        <v>0</v>
      </c>
    </row>
    <row r="137" spans="1:20" x14ac:dyDescent="0.2">
      <c r="A137" s="58" t="s">
        <v>773</v>
      </c>
      <c r="B137" s="58" t="s">
        <v>774</v>
      </c>
      <c r="C137" s="58" t="s">
        <v>770</v>
      </c>
      <c r="D137" s="58" t="s">
        <v>771</v>
      </c>
      <c r="E137" s="243">
        <v>393</v>
      </c>
      <c r="F137" s="244">
        <f t="shared" si="14"/>
        <v>121</v>
      </c>
      <c r="G137" s="239"/>
      <c r="H137" s="245" t="str">
        <f t="shared" si="16"/>
        <v/>
      </c>
      <c r="I137" s="244">
        <v>83</v>
      </c>
      <c r="J137" s="239"/>
      <c r="K137" s="247">
        <v>38</v>
      </c>
      <c r="L137" s="239"/>
      <c r="M137" s="244">
        <v>242</v>
      </c>
      <c r="N137" s="239"/>
      <c r="O137" s="244">
        <v>30</v>
      </c>
      <c r="P137" s="239">
        <f t="shared" si="20"/>
        <v>7.6335877862595422E-2</v>
      </c>
      <c r="Q137" s="189" t="s">
        <v>830</v>
      </c>
      <c r="R137" s="215">
        <v>0</v>
      </c>
      <c r="S137" s="215">
        <v>1</v>
      </c>
      <c r="T137" s="215">
        <v>0</v>
      </c>
    </row>
    <row r="138" spans="1:20" x14ac:dyDescent="0.2">
      <c r="A138" s="58" t="s">
        <v>776</v>
      </c>
      <c r="B138" s="58" t="s">
        <v>777</v>
      </c>
      <c r="C138" s="58" t="s">
        <v>770</v>
      </c>
      <c r="D138" s="58" t="s">
        <v>771</v>
      </c>
      <c r="E138" s="243">
        <v>2642</v>
      </c>
      <c r="F138" s="244">
        <f t="shared" si="14"/>
        <v>1112</v>
      </c>
      <c r="G138" s="239"/>
      <c r="H138" s="245" t="str">
        <f t="shared" si="16"/>
        <v/>
      </c>
      <c r="I138" s="244">
        <v>806</v>
      </c>
      <c r="J138" s="239"/>
      <c r="K138" s="247">
        <v>306</v>
      </c>
      <c r="L138" s="239"/>
      <c r="M138" s="244">
        <v>1504</v>
      </c>
      <c r="N138" s="239"/>
      <c r="O138" s="244">
        <v>26</v>
      </c>
      <c r="P138" s="239"/>
      <c r="Q138" s="189" t="s">
        <v>504</v>
      </c>
      <c r="R138" s="215">
        <v>1</v>
      </c>
      <c r="S138" s="215">
        <v>0</v>
      </c>
      <c r="T138" s="215">
        <v>0</v>
      </c>
    </row>
    <row r="139" spans="1:20" x14ac:dyDescent="0.2">
      <c r="A139" s="58" t="s">
        <v>779</v>
      </c>
      <c r="B139" s="58" t="s">
        <v>780</v>
      </c>
      <c r="C139" s="58" t="s">
        <v>770</v>
      </c>
      <c r="D139" s="58" t="s">
        <v>771</v>
      </c>
      <c r="E139" s="243">
        <v>976</v>
      </c>
      <c r="F139" s="244">
        <f t="shared" si="14"/>
        <v>499</v>
      </c>
      <c r="G139" s="239">
        <f t="shared" si="15"/>
        <v>0.51127049180327866</v>
      </c>
      <c r="H139" s="245" t="str">
        <f t="shared" si="16"/>
        <v>48.0% - 54.3%</v>
      </c>
      <c r="I139" s="244">
        <v>347</v>
      </c>
      <c r="J139" s="239">
        <f t="shared" si="17"/>
        <v>0.35553278688524592</v>
      </c>
      <c r="K139" s="247">
        <v>152</v>
      </c>
      <c r="L139" s="239">
        <f t="shared" si="18"/>
        <v>0.15573770491803279</v>
      </c>
      <c r="M139" s="244">
        <v>477</v>
      </c>
      <c r="N139" s="239">
        <f t="shared" si="19"/>
        <v>0.48872950819672129</v>
      </c>
      <c r="O139" s="244">
        <v>0</v>
      </c>
      <c r="P139" s="239">
        <f t="shared" si="20"/>
        <v>0</v>
      </c>
      <c r="Q139" s="189" t="s">
        <v>761</v>
      </c>
      <c r="R139" s="215">
        <v>0</v>
      </c>
      <c r="S139" s="215">
        <v>0</v>
      </c>
      <c r="T139" s="215">
        <v>0</v>
      </c>
    </row>
    <row r="140" spans="1:20" x14ac:dyDescent="0.2">
      <c r="A140" s="58" t="s">
        <v>782</v>
      </c>
      <c r="B140" s="58" t="s">
        <v>783</v>
      </c>
      <c r="C140" s="58" t="s">
        <v>770</v>
      </c>
      <c r="D140" s="58" t="s">
        <v>771</v>
      </c>
      <c r="E140" s="243">
        <v>520</v>
      </c>
      <c r="F140" s="244">
        <f t="shared" si="14"/>
        <v>197</v>
      </c>
      <c r="G140" s="239"/>
      <c r="H140" s="245" t="str">
        <f t="shared" si="16"/>
        <v/>
      </c>
      <c r="I140" s="244">
        <v>146</v>
      </c>
      <c r="J140" s="239"/>
      <c r="K140" s="247">
        <v>51</v>
      </c>
      <c r="L140" s="239"/>
      <c r="M140" s="244">
        <v>291</v>
      </c>
      <c r="N140" s="239"/>
      <c r="O140" s="244">
        <v>32</v>
      </c>
      <c r="P140" s="239">
        <f t="shared" si="20"/>
        <v>6.1538461538461542E-2</v>
      </c>
      <c r="Q140" s="189" t="s">
        <v>991</v>
      </c>
      <c r="R140" s="215">
        <v>0</v>
      </c>
      <c r="S140" s="215">
        <v>1</v>
      </c>
      <c r="T140" s="215">
        <v>0</v>
      </c>
    </row>
    <row r="141" spans="1:20" x14ac:dyDescent="0.2">
      <c r="A141" s="58" t="s">
        <v>785</v>
      </c>
      <c r="B141" s="58" t="s">
        <v>786</v>
      </c>
      <c r="C141" s="58" t="s">
        <v>770</v>
      </c>
      <c r="D141" s="58" t="s">
        <v>771</v>
      </c>
      <c r="E141" s="243">
        <v>574</v>
      </c>
      <c r="F141" s="244">
        <f t="shared" si="14"/>
        <v>251</v>
      </c>
      <c r="G141" s="239">
        <f t="shared" si="15"/>
        <v>0.43728222996515675</v>
      </c>
      <c r="H141" s="245" t="str">
        <f t="shared" si="16"/>
        <v>39.7% - 47.8%</v>
      </c>
      <c r="I141" s="244">
        <v>167</v>
      </c>
      <c r="J141" s="239">
        <f t="shared" si="17"/>
        <v>0.29094076655052264</v>
      </c>
      <c r="K141" s="247">
        <v>84</v>
      </c>
      <c r="L141" s="239">
        <f t="shared" si="18"/>
        <v>0.14634146341463414</v>
      </c>
      <c r="M141" s="244">
        <v>310</v>
      </c>
      <c r="N141" s="239">
        <f t="shared" si="19"/>
        <v>0.54006968641114983</v>
      </c>
      <c r="O141" s="244">
        <v>13</v>
      </c>
      <c r="P141" s="239">
        <f t="shared" si="20"/>
        <v>2.2648083623693381E-2</v>
      </c>
      <c r="Q141" s="189" t="s">
        <v>556</v>
      </c>
      <c r="R141" s="215">
        <v>0</v>
      </c>
      <c r="S141" s="215">
        <v>0</v>
      </c>
      <c r="T141" s="215">
        <v>0</v>
      </c>
    </row>
    <row r="142" spans="1:20" x14ac:dyDescent="0.2">
      <c r="A142" s="58" t="s">
        <v>788</v>
      </c>
      <c r="B142" s="58" t="s">
        <v>789</v>
      </c>
      <c r="C142" s="58" t="s">
        <v>770</v>
      </c>
      <c r="D142" s="58" t="s">
        <v>771</v>
      </c>
      <c r="E142" s="243">
        <v>961</v>
      </c>
      <c r="F142" s="244">
        <f t="shared" si="14"/>
        <v>513</v>
      </c>
      <c r="G142" s="239">
        <f t="shared" si="15"/>
        <v>0.53381893860561913</v>
      </c>
      <c r="H142" s="245" t="str">
        <f t="shared" si="16"/>
        <v>50.2% - 56.5%</v>
      </c>
      <c r="I142" s="244">
        <v>373</v>
      </c>
      <c r="J142" s="239">
        <f t="shared" si="17"/>
        <v>0.38813735691987511</v>
      </c>
      <c r="K142" s="247">
        <v>140</v>
      </c>
      <c r="L142" s="239">
        <f t="shared" si="18"/>
        <v>0.14568158168574402</v>
      </c>
      <c r="M142" s="244">
        <v>416</v>
      </c>
      <c r="N142" s="239">
        <f t="shared" si="19"/>
        <v>0.43288241415192508</v>
      </c>
      <c r="O142" s="244">
        <v>32</v>
      </c>
      <c r="P142" s="239">
        <f t="shared" si="20"/>
        <v>3.3298647242455778E-2</v>
      </c>
      <c r="Q142" s="189" t="s">
        <v>478</v>
      </c>
      <c r="R142" s="215">
        <v>0</v>
      </c>
      <c r="S142" s="215">
        <v>0</v>
      </c>
      <c r="T142" s="215">
        <v>0</v>
      </c>
    </row>
    <row r="143" spans="1:20" x14ac:dyDescent="0.2">
      <c r="A143" s="58" t="s">
        <v>791</v>
      </c>
      <c r="B143" s="58" t="s">
        <v>792</v>
      </c>
      <c r="C143" s="58" t="s">
        <v>793</v>
      </c>
      <c r="D143" s="58" t="s">
        <v>1145</v>
      </c>
      <c r="E143" s="243">
        <v>1236</v>
      </c>
      <c r="F143" s="244">
        <f t="shared" si="14"/>
        <v>585</v>
      </c>
      <c r="G143" s="239">
        <f t="shared" si="15"/>
        <v>0.47330097087378642</v>
      </c>
      <c r="H143" s="245" t="str">
        <f t="shared" si="16"/>
        <v>44.6% - 50.1%</v>
      </c>
      <c r="I143" s="244">
        <v>435</v>
      </c>
      <c r="J143" s="239">
        <f t="shared" si="17"/>
        <v>0.35194174757281554</v>
      </c>
      <c r="K143" s="247">
        <v>150</v>
      </c>
      <c r="L143" s="239">
        <f t="shared" si="18"/>
        <v>0.12135922330097088</v>
      </c>
      <c r="M143" s="244">
        <v>619</v>
      </c>
      <c r="N143" s="239">
        <f t="shared" si="19"/>
        <v>0.5008090614886731</v>
      </c>
      <c r="O143" s="244">
        <v>32</v>
      </c>
      <c r="P143" s="239">
        <f t="shared" si="20"/>
        <v>2.5889967637540454E-2</v>
      </c>
      <c r="Q143" s="189" t="s">
        <v>585</v>
      </c>
      <c r="R143" s="215">
        <v>0</v>
      </c>
      <c r="S143" s="215">
        <v>0</v>
      </c>
      <c r="T143" s="215">
        <v>0</v>
      </c>
    </row>
    <row r="144" spans="1:20" x14ac:dyDescent="0.2">
      <c r="A144" s="58" t="s">
        <v>796</v>
      </c>
      <c r="B144" s="58" t="s">
        <v>797</v>
      </c>
      <c r="C144" s="58" t="s">
        <v>793</v>
      </c>
      <c r="D144" s="58" t="s">
        <v>1145</v>
      </c>
      <c r="E144" s="243">
        <v>248</v>
      </c>
      <c r="F144" s="244">
        <f t="shared" si="14"/>
        <v>95</v>
      </c>
      <c r="G144" s="239">
        <f t="shared" si="15"/>
        <v>0.38306451612903225</v>
      </c>
      <c r="H144" s="245" t="str">
        <f t="shared" si="16"/>
        <v>32.5% - 44.5%</v>
      </c>
      <c r="I144" s="244">
        <v>62</v>
      </c>
      <c r="J144" s="239">
        <f t="shared" si="17"/>
        <v>0.25</v>
      </c>
      <c r="K144" s="247">
        <v>33</v>
      </c>
      <c r="L144" s="239">
        <f t="shared" si="18"/>
        <v>0.13306451612903225</v>
      </c>
      <c r="M144" s="244">
        <v>142</v>
      </c>
      <c r="N144" s="239">
        <f t="shared" si="19"/>
        <v>0.57258064516129037</v>
      </c>
      <c r="O144" s="244">
        <v>11</v>
      </c>
      <c r="P144" s="239">
        <f t="shared" si="20"/>
        <v>4.4354838709677422E-2</v>
      </c>
      <c r="Q144" s="189" t="s">
        <v>677</v>
      </c>
      <c r="R144" s="215">
        <v>0</v>
      </c>
      <c r="S144" s="215">
        <v>0</v>
      </c>
      <c r="T144" s="215">
        <v>0</v>
      </c>
    </row>
    <row r="145" spans="1:21" x14ac:dyDescent="0.2">
      <c r="A145" s="58" t="s">
        <v>799</v>
      </c>
      <c r="B145" s="58" t="s">
        <v>800</v>
      </c>
      <c r="C145" s="58" t="s">
        <v>793</v>
      </c>
      <c r="D145" s="58" t="s">
        <v>1145</v>
      </c>
      <c r="E145" s="243">
        <v>1668</v>
      </c>
      <c r="F145" s="244">
        <f t="shared" si="14"/>
        <v>573</v>
      </c>
      <c r="G145" s="239"/>
      <c r="H145" s="245" t="str">
        <f t="shared" si="16"/>
        <v/>
      </c>
      <c r="I145" s="244">
        <v>382</v>
      </c>
      <c r="J145" s="239"/>
      <c r="K145" s="247">
        <v>191</v>
      </c>
      <c r="L145" s="239"/>
      <c r="M145" s="244">
        <v>499</v>
      </c>
      <c r="N145" s="239"/>
      <c r="O145" s="244">
        <v>596</v>
      </c>
      <c r="P145" s="239">
        <f t="shared" si="20"/>
        <v>0.35731414868105515</v>
      </c>
      <c r="Q145" s="189" t="s">
        <v>833</v>
      </c>
      <c r="R145" s="215">
        <v>0</v>
      </c>
      <c r="S145" s="215">
        <v>1</v>
      </c>
      <c r="T145" s="215">
        <v>0</v>
      </c>
    </row>
    <row r="146" spans="1:21" x14ac:dyDescent="0.2">
      <c r="A146" s="58" t="s">
        <v>802</v>
      </c>
      <c r="B146" s="58" t="s">
        <v>803</v>
      </c>
      <c r="C146" s="58" t="s">
        <v>793</v>
      </c>
      <c r="D146" s="58" t="s">
        <v>1145</v>
      </c>
      <c r="E146" s="243">
        <v>1856</v>
      </c>
      <c r="F146" s="244">
        <f t="shared" si="14"/>
        <v>640</v>
      </c>
      <c r="G146" s="239"/>
      <c r="H146" s="245" t="str">
        <f t="shared" si="16"/>
        <v/>
      </c>
      <c r="I146" s="244">
        <v>413</v>
      </c>
      <c r="J146" s="239"/>
      <c r="K146" s="247">
        <v>227</v>
      </c>
      <c r="L146" s="239"/>
      <c r="M146" s="244">
        <v>367</v>
      </c>
      <c r="N146" s="239"/>
      <c r="O146" s="244">
        <v>849</v>
      </c>
      <c r="P146" s="239">
        <f t="shared" si="20"/>
        <v>0.45743534482758619</v>
      </c>
      <c r="Q146" s="189" t="s">
        <v>680</v>
      </c>
      <c r="R146" s="215">
        <v>0</v>
      </c>
      <c r="S146" s="215">
        <v>1</v>
      </c>
      <c r="T146" s="215">
        <v>0</v>
      </c>
    </row>
    <row r="147" spans="1:21" s="115" customFormat="1" x14ac:dyDescent="0.2">
      <c r="A147" s="58" t="s">
        <v>805</v>
      </c>
      <c r="B147" s="58" t="s">
        <v>806</v>
      </c>
      <c r="C147" s="58" t="s">
        <v>793</v>
      </c>
      <c r="D147" s="58" t="s">
        <v>1145</v>
      </c>
      <c r="E147" s="243">
        <v>840</v>
      </c>
      <c r="F147" s="244">
        <f t="shared" si="14"/>
        <v>432</v>
      </c>
      <c r="G147" s="239">
        <f t="shared" si="15"/>
        <v>0.51428571428571423</v>
      </c>
      <c r="H147" s="245" t="str">
        <f t="shared" si="16"/>
        <v>48.0% - 54.8%</v>
      </c>
      <c r="I147" s="244">
        <v>281</v>
      </c>
      <c r="J147" s="239">
        <f t="shared" si="17"/>
        <v>0.3345238095238095</v>
      </c>
      <c r="K147" s="247">
        <v>151</v>
      </c>
      <c r="L147" s="239">
        <f t="shared" si="18"/>
        <v>0.17976190476190476</v>
      </c>
      <c r="M147" s="244">
        <v>399</v>
      </c>
      <c r="N147" s="239">
        <f t="shared" si="19"/>
        <v>0.47499999999999998</v>
      </c>
      <c r="O147" s="244">
        <v>9</v>
      </c>
      <c r="P147" s="239">
        <f t="shared" si="20"/>
        <v>1.0714285714285714E-2</v>
      </c>
      <c r="Q147" s="189" t="s">
        <v>1023</v>
      </c>
      <c r="R147" s="215">
        <v>0</v>
      </c>
      <c r="S147" s="215">
        <v>0</v>
      </c>
      <c r="T147" s="215">
        <v>0</v>
      </c>
      <c r="U147" s="210"/>
    </row>
    <row r="148" spans="1:21" s="115" customFormat="1" x14ac:dyDescent="0.2">
      <c r="A148" s="58" t="s">
        <v>808</v>
      </c>
      <c r="B148" s="58" t="s">
        <v>809</v>
      </c>
      <c r="C148" s="58" t="s">
        <v>793</v>
      </c>
      <c r="D148" s="58" t="s">
        <v>1145</v>
      </c>
      <c r="E148" s="243">
        <v>910</v>
      </c>
      <c r="F148" s="244">
        <f t="shared" si="14"/>
        <v>459</v>
      </c>
      <c r="G148" s="239"/>
      <c r="H148" s="245" t="str">
        <f t="shared" si="16"/>
        <v/>
      </c>
      <c r="I148" s="244">
        <v>281</v>
      </c>
      <c r="J148" s="239"/>
      <c r="K148" s="247">
        <v>178</v>
      </c>
      <c r="L148" s="239"/>
      <c r="M148" s="244">
        <v>361</v>
      </c>
      <c r="N148" s="239"/>
      <c r="O148" s="244">
        <v>90</v>
      </c>
      <c r="P148" s="239">
        <f t="shared" si="20"/>
        <v>9.8901098901098897E-2</v>
      </c>
      <c r="Q148" s="189" t="s">
        <v>784</v>
      </c>
      <c r="R148" s="215">
        <v>0</v>
      </c>
      <c r="S148" s="215">
        <v>1</v>
      </c>
      <c r="T148" s="215">
        <v>0</v>
      </c>
      <c r="U148" s="210"/>
    </row>
    <row r="149" spans="1:21" s="115" customFormat="1" x14ac:dyDescent="0.2">
      <c r="A149" s="58" t="s">
        <v>811</v>
      </c>
      <c r="B149" s="58" t="s">
        <v>812</v>
      </c>
      <c r="C149" s="58" t="s">
        <v>793</v>
      </c>
      <c r="D149" s="58" t="s">
        <v>1145</v>
      </c>
      <c r="E149" s="243">
        <v>1820</v>
      </c>
      <c r="F149" s="244">
        <f t="shared" si="14"/>
        <v>800</v>
      </c>
      <c r="G149" s="239">
        <f t="shared" si="15"/>
        <v>0.43956043956043955</v>
      </c>
      <c r="H149" s="245" t="str">
        <f t="shared" si="16"/>
        <v>41.7% - 46.2%</v>
      </c>
      <c r="I149" s="244">
        <v>545</v>
      </c>
      <c r="J149" s="239">
        <f t="shared" si="17"/>
        <v>0.29945054945054944</v>
      </c>
      <c r="K149" s="247">
        <v>255</v>
      </c>
      <c r="L149" s="239">
        <f t="shared" si="18"/>
        <v>0.14010989010989011</v>
      </c>
      <c r="M149" s="244">
        <v>964</v>
      </c>
      <c r="N149" s="239">
        <f t="shared" si="19"/>
        <v>0.52967032967032968</v>
      </c>
      <c r="O149" s="244">
        <v>56</v>
      </c>
      <c r="P149" s="239">
        <f t="shared" si="20"/>
        <v>3.0769230769230771E-2</v>
      </c>
      <c r="Q149" s="189" t="s">
        <v>741</v>
      </c>
      <c r="R149" s="215">
        <v>0</v>
      </c>
      <c r="S149" s="215">
        <v>0</v>
      </c>
      <c r="T149" s="215">
        <v>0</v>
      </c>
      <c r="U149" s="210"/>
    </row>
    <row r="150" spans="1:21" s="115" customFormat="1" x14ac:dyDescent="0.2">
      <c r="A150" s="58" t="s">
        <v>814</v>
      </c>
      <c r="B150" s="58" t="s">
        <v>815</v>
      </c>
      <c r="C150" s="58" t="s">
        <v>816</v>
      </c>
      <c r="D150" s="58" t="s">
        <v>1186</v>
      </c>
      <c r="E150" s="243">
        <v>788</v>
      </c>
      <c r="F150" s="244">
        <f t="shared" si="14"/>
        <v>397</v>
      </c>
      <c r="G150" s="239">
        <f t="shared" si="15"/>
        <v>0.50380710659898476</v>
      </c>
      <c r="H150" s="245" t="str">
        <f t="shared" si="16"/>
        <v>46.9% - 53.9%</v>
      </c>
      <c r="I150" s="244">
        <v>292</v>
      </c>
      <c r="J150" s="239">
        <f t="shared" si="17"/>
        <v>0.37055837563451777</v>
      </c>
      <c r="K150" s="247">
        <v>105</v>
      </c>
      <c r="L150" s="239">
        <f t="shared" si="18"/>
        <v>0.13324873096446702</v>
      </c>
      <c r="M150" s="244">
        <v>379</v>
      </c>
      <c r="N150" s="239">
        <f t="shared" si="19"/>
        <v>0.48096446700507617</v>
      </c>
      <c r="O150" s="244">
        <v>12</v>
      </c>
      <c r="P150" s="239">
        <f t="shared" si="20"/>
        <v>1.5228426395939087E-2</v>
      </c>
      <c r="Q150" s="189" t="s">
        <v>559</v>
      </c>
      <c r="R150" s="215">
        <v>0</v>
      </c>
      <c r="S150" s="215">
        <v>0</v>
      </c>
      <c r="T150" s="215">
        <v>0</v>
      </c>
      <c r="U150" s="210"/>
    </row>
    <row r="151" spans="1:21" s="115" customFormat="1" x14ac:dyDescent="0.2">
      <c r="A151" s="58" t="s">
        <v>819</v>
      </c>
      <c r="B151" s="58" t="s">
        <v>820</v>
      </c>
      <c r="C151" s="58" t="s">
        <v>816</v>
      </c>
      <c r="D151" s="58" t="s">
        <v>1186</v>
      </c>
      <c r="E151" s="243">
        <v>1315</v>
      </c>
      <c r="F151" s="244">
        <f t="shared" si="14"/>
        <v>800</v>
      </c>
      <c r="G151" s="239">
        <f t="shared" si="15"/>
        <v>0.60836501901140683</v>
      </c>
      <c r="H151" s="245" t="str">
        <f t="shared" si="16"/>
        <v>58.2% - 63.4%</v>
      </c>
      <c r="I151" s="244">
        <v>548</v>
      </c>
      <c r="J151" s="239">
        <f t="shared" si="17"/>
        <v>0.41673003802281366</v>
      </c>
      <c r="K151" s="247">
        <v>252</v>
      </c>
      <c r="L151" s="239">
        <f t="shared" si="18"/>
        <v>0.19163498098859316</v>
      </c>
      <c r="M151" s="244">
        <v>484</v>
      </c>
      <c r="N151" s="239">
        <f t="shared" si="19"/>
        <v>0.36806083650190113</v>
      </c>
      <c r="O151" s="244">
        <v>31</v>
      </c>
      <c r="P151" s="239">
        <f t="shared" si="20"/>
        <v>2.3574144486692015E-2</v>
      </c>
      <c r="Q151" s="189" t="s">
        <v>1109</v>
      </c>
      <c r="R151" s="215">
        <v>0</v>
      </c>
      <c r="S151" s="215">
        <v>0</v>
      </c>
      <c r="T151" s="215">
        <v>0</v>
      </c>
      <c r="U151" s="210"/>
    </row>
    <row r="152" spans="1:21" s="115" customFormat="1" x14ac:dyDescent="0.2">
      <c r="A152" s="58" t="s">
        <v>822</v>
      </c>
      <c r="B152" s="58" t="s">
        <v>823</v>
      </c>
      <c r="C152" s="58" t="s">
        <v>816</v>
      </c>
      <c r="D152" s="58" t="s">
        <v>1186</v>
      </c>
      <c r="E152" s="243">
        <v>548</v>
      </c>
      <c r="F152" s="244">
        <f t="shared" si="14"/>
        <v>198</v>
      </c>
      <c r="G152" s="239">
        <f t="shared" si="15"/>
        <v>0.36131386861313874</v>
      </c>
      <c r="H152" s="245" t="str">
        <f t="shared" si="16"/>
        <v>32.2% - 40.2%</v>
      </c>
      <c r="I152" s="244">
        <v>151</v>
      </c>
      <c r="J152" s="239">
        <f t="shared" si="17"/>
        <v>0.27554744525547448</v>
      </c>
      <c r="K152" s="247">
        <v>47</v>
      </c>
      <c r="L152" s="239">
        <f t="shared" si="18"/>
        <v>8.576642335766424E-2</v>
      </c>
      <c r="M152" s="244">
        <v>326</v>
      </c>
      <c r="N152" s="239">
        <f t="shared" si="19"/>
        <v>0.5948905109489051</v>
      </c>
      <c r="O152" s="244">
        <v>24</v>
      </c>
      <c r="P152" s="239">
        <f t="shared" si="20"/>
        <v>4.3795620437956206E-2</v>
      </c>
      <c r="Q152" s="189" t="s">
        <v>562</v>
      </c>
      <c r="R152" s="215">
        <v>0</v>
      </c>
      <c r="S152" s="215">
        <v>0</v>
      </c>
      <c r="T152" s="215">
        <v>0</v>
      </c>
      <c r="U152" s="210"/>
    </row>
    <row r="153" spans="1:21" s="115" customFormat="1" x14ac:dyDescent="0.2">
      <c r="A153" s="58" t="s">
        <v>825</v>
      </c>
      <c r="B153" s="58" t="s">
        <v>826</v>
      </c>
      <c r="C153" s="58" t="s">
        <v>816</v>
      </c>
      <c r="D153" s="58" t="s">
        <v>1186</v>
      </c>
      <c r="E153" s="243">
        <v>591</v>
      </c>
      <c r="F153" s="244">
        <f t="shared" si="14"/>
        <v>225</v>
      </c>
      <c r="G153" s="239">
        <f t="shared" si="15"/>
        <v>0.38071065989847713</v>
      </c>
      <c r="H153" s="245" t="str">
        <f t="shared" si="16"/>
        <v>34.2% - 42.1%</v>
      </c>
      <c r="I153" s="244">
        <v>171</v>
      </c>
      <c r="J153" s="239">
        <f t="shared" si="17"/>
        <v>0.28934010152284262</v>
      </c>
      <c r="K153" s="247">
        <v>54</v>
      </c>
      <c r="L153" s="239">
        <f t="shared" si="18"/>
        <v>9.1370558375634514E-2</v>
      </c>
      <c r="M153" s="244">
        <v>347</v>
      </c>
      <c r="N153" s="239">
        <f t="shared" si="19"/>
        <v>0.58714043993231813</v>
      </c>
      <c r="O153" s="244">
        <v>19</v>
      </c>
      <c r="P153" s="239">
        <f t="shared" si="20"/>
        <v>3.2148900169204735E-2</v>
      </c>
      <c r="Q153" s="189" t="s">
        <v>856</v>
      </c>
      <c r="R153" s="215">
        <v>0</v>
      </c>
      <c r="S153" s="215">
        <v>0</v>
      </c>
      <c r="T153" s="215">
        <v>0</v>
      </c>
      <c r="U153" s="210"/>
    </row>
    <row r="154" spans="1:21" s="115" customFormat="1" x14ac:dyDescent="0.2">
      <c r="A154" s="58" t="s">
        <v>828</v>
      </c>
      <c r="B154" s="58" t="s">
        <v>829</v>
      </c>
      <c r="C154" s="58" t="s">
        <v>816</v>
      </c>
      <c r="D154" s="58" t="s">
        <v>1186</v>
      </c>
      <c r="E154" s="243">
        <v>399</v>
      </c>
      <c r="F154" s="244">
        <f t="shared" si="14"/>
        <v>150</v>
      </c>
      <c r="G154" s="239">
        <f t="shared" si="15"/>
        <v>0.37593984962406013</v>
      </c>
      <c r="H154" s="245" t="str">
        <f t="shared" si="16"/>
        <v>33.0% - 42.4%</v>
      </c>
      <c r="I154" s="244">
        <v>109</v>
      </c>
      <c r="J154" s="239">
        <f t="shared" si="17"/>
        <v>0.27318295739348369</v>
      </c>
      <c r="K154" s="247">
        <v>41</v>
      </c>
      <c r="L154" s="239">
        <f t="shared" si="18"/>
        <v>0.10275689223057644</v>
      </c>
      <c r="M154" s="244">
        <v>230</v>
      </c>
      <c r="N154" s="239">
        <f t="shared" si="19"/>
        <v>0.5764411027568922</v>
      </c>
      <c r="O154" s="244">
        <v>19</v>
      </c>
      <c r="P154" s="239">
        <f t="shared" si="20"/>
        <v>4.7619047619047616E-2</v>
      </c>
      <c r="Q154" s="189" t="s">
        <v>507</v>
      </c>
      <c r="R154" s="215">
        <v>0</v>
      </c>
      <c r="S154" s="215">
        <v>0</v>
      </c>
      <c r="T154" s="215">
        <v>0</v>
      </c>
      <c r="U154" s="210"/>
    </row>
    <row r="155" spans="1:21" s="115" customFormat="1" x14ac:dyDescent="0.2">
      <c r="A155" s="58" t="s">
        <v>831</v>
      </c>
      <c r="B155" s="58" t="s">
        <v>832</v>
      </c>
      <c r="C155" s="58" t="s">
        <v>816</v>
      </c>
      <c r="D155" s="58" t="s">
        <v>1186</v>
      </c>
      <c r="E155" s="243">
        <v>308</v>
      </c>
      <c r="F155" s="244">
        <f t="shared" si="14"/>
        <v>129</v>
      </c>
      <c r="G155" s="239">
        <f t="shared" si="15"/>
        <v>0.41883116883116883</v>
      </c>
      <c r="H155" s="245" t="str">
        <f t="shared" si="16"/>
        <v>36.5% - 47.5%</v>
      </c>
      <c r="I155" s="244">
        <v>93</v>
      </c>
      <c r="J155" s="239">
        <f t="shared" si="17"/>
        <v>0.30194805194805197</v>
      </c>
      <c r="K155" s="247">
        <v>36</v>
      </c>
      <c r="L155" s="239">
        <f t="shared" si="18"/>
        <v>0.11688311688311688</v>
      </c>
      <c r="M155" s="244">
        <v>167</v>
      </c>
      <c r="N155" s="239">
        <f t="shared" si="19"/>
        <v>0.54220779220779225</v>
      </c>
      <c r="O155" s="244">
        <v>12</v>
      </c>
      <c r="P155" s="239">
        <f t="shared" si="20"/>
        <v>3.896103896103896E-2</v>
      </c>
      <c r="Q155" s="189" t="s">
        <v>859</v>
      </c>
      <c r="R155" s="215">
        <v>0</v>
      </c>
      <c r="S155" s="215">
        <v>0</v>
      </c>
      <c r="T155" s="215">
        <v>0</v>
      </c>
      <c r="U155" s="210"/>
    </row>
    <row r="156" spans="1:21" s="115" customFormat="1" x14ac:dyDescent="0.2">
      <c r="A156" s="58" t="s">
        <v>834</v>
      </c>
      <c r="B156" s="58" t="s">
        <v>835</v>
      </c>
      <c r="C156" s="58" t="s">
        <v>816</v>
      </c>
      <c r="D156" s="58" t="s">
        <v>1186</v>
      </c>
      <c r="E156" s="243">
        <v>991</v>
      </c>
      <c r="F156" s="244">
        <f t="shared" si="14"/>
        <v>434</v>
      </c>
      <c r="G156" s="239">
        <f t="shared" si="15"/>
        <v>0.43794147325933402</v>
      </c>
      <c r="H156" s="245" t="str">
        <f t="shared" si="16"/>
        <v>40.7% - 46.9%</v>
      </c>
      <c r="I156" s="244">
        <v>325</v>
      </c>
      <c r="J156" s="239">
        <f t="shared" si="17"/>
        <v>0.32795156407669024</v>
      </c>
      <c r="K156" s="247">
        <v>109</v>
      </c>
      <c r="L156" s="239">
        <f t="shared" si="18"/>
        <v>0.1099899091826438</v>
      </c>
      <c r="M156" s="244">
        <v>527</v>
      </c>
      <c r="N156" s="239">
        <f t="shared" si="19"/>
        <v>0.53178607467204841</v>
      </c>
      <c r="O156" s="244">
        <v>30</v>
      </c>
      <c r="P156" s="239">
        <f t="shared" si="20"/>
        <v>3.0272452068617558E-2</v>
      </c>
      <c r="Q156" s="189" t="s">
        <v>588</v>
      </c>
      <c r="R156" s="215">
        <v>0</v>
      </c>
      <c r="S156" s="215">
        <v>0</v>
      </c>
      <c r="T156" s="215">
        <v>0</v>
      </c>
      <c r="U156" s="210"/>
    </row>
    <row r="157" spans="1:21" s="115" customFormat="1" x14ac:dyDescent="0.2">
      <c r="A157" s="58" t="s">
        <v>837</v>
      </c>
      <c r="B157" s="58" t="s">
        <v>838</v>
      </c>
      <c r="C157" s="58" t="s">
        <v>839</v>
      </c>
      <c r="D157" s="58" t="s">
        <v>1150</v>
      </c>
      <c r="E157" s="243">
        <v>336</v>
      </c>
      <c r="F157" s="244">
        <f t="shared" si="14"/>
        <v>89</v>
      </c>
      <c r="G157" s="239"/>
      <c r="H157" s="245" t="str">
        <f t="shared" si="16"/>
        <v/>
      </c>
      <c r="I157" s="244">
        <v>66</v>
      </c>
      <c r="J157" s="239"/>
      <c r="K157" s="247">
        <v>23</v>
      </c>
      <c r="L157" s="239"/>
      <c r="M157" s="244">
        <v>198</v>
      </c>
      <c r="N157" s="239"/>
      <c r="O157" s="244">
        <v>49</v>
      </c>
      <c r="P157" s="239">
        <f t="shared" si="20"/>
        <v>0.14583333333333334</v>
      </c>
      <c r="Q157" s="189" t="s">
        <v>962</v>
      </c>
      <c r="R157" s="215">
        <v>0</v>
      </c>
      <c r="S157" s="215">
        <v>1</v>
      </c>
      <c r="T157" s="215">
        <v>0</v>
      </c>
      <c r="U157" s="210"/>
    </row>
    <row r="158" spans="1:21" s="115" customFormat="1" x14ac:dyDescent="0.2">
      <c r="A158" s="58" t="s">
        <v>842</v>
      </c>
      <c r="B158" s="58" t="s">
        <v>843</v>
      </c>
      <c r="C158" s="58" t="s">
        <v>839</v>
      </c>
      <c r="D158" s="58" t="s">
        <v>1150</v>
      </c>
      <c r="E158" s="243">
        <v>334</v>
      </c>
      <c r="F158" s="244">
        <f t="shared" si="14"/>
        <v>107</v>
      </c>
      <c r="G158" s="239"/>
      <c r="H158" s="245" t="str">
        <f t="shared" si="16"/>
        <v/>
      </c>
      <c r="I158" s="244">
        <v>71</v>
      </c>
      <c r="J158" s="239"/>
      <c r="K158" s="247">
        <v>36</v>
      </c>
      <c r="L158" s="239"/>
      <c r="M158" s="244">
        <v>145</v>
      </c>
      <c r="N158" s="239"/>
      <c r="O158" s="244">
        <v>82</v>
      </c>
      <c r="P158" s="239">
        <f t="shared" si="20"/>
        <v>0.24550898203592814</v>
      </c>
      <c r="Q158" s="189" t="s">
        <v>965</v>
      </c>
      <c r="R158" s="215">
        <v>0</v>
      </c>
      <c r="S158" s="215">
        <v>1</v>
      </c>
      <c r="T158" s="215">
        <v>0</v>
      </c>
      <c r="U158" s="210"/>
    </row>
    <row r="159" spans="1:21" s="115" customFormat="1" x14ac:dyDescent="0.2">
      <c r="A159" s="58" t="s">
        <v>845</v>
      </c>
      <c r="B159" s="58" t="s">
        <v>846</v>
      </c>
      <c r="C159" s="58" t="s">
        <v>839</v>
      </c>
      <c r="D159" s="58" t="s">
        <v>1150</v>
      </c>
      <c r="E159" s="243">
        <v>458</v>
      </c>
      <c r="F159" s="244">
        <f t="shared" si="14"/>
        <v>192</v>
      </c>
      <c r="G159" s="239">
        <f t="shared" si="15"/>
        <v>0.41921397379912662</v>
      </c>
      <c r="H159" s="245" t="str">
        <f t="shared" si="16"/>
        <v>37.5% - 46.5%</v>
      </c>
      <c r="I159" s="244">
        <v>155</v>
      </c>
      <c r="J159" s="239">
        <f t="shared" si="17"/>
        <v>0.33842794759825329</v>
      </c>
      <c r="K159" s="247">
        <v>37</v>
      </c>
      <c r="L159" s="239">
        <f t="shared" si="18"/>
        <v>8.0786026200873357E-2</v>
      </c>
      <c r="M159" s="244">
        <v>266</v>
      </c>
      <c r="N159" s="239">
        <f t="shared" si="19"/>
        <v>0.58078602620087338</v>
      </c>
      <c r="O159" s="244">
        <v>0</v>
      </c>
      <c r="P159" s="239">
        <f t="shared" si="20"/>
        <v>0</v>
      </c>
      <c r="Q159" s="189" t="s">
        <v>1112</v>
      </c>
      <c r="R159" s="215">
        <v>0</v>
      </c>
      <c r="S159" s="215">
        <v>0</v>
      </c>
      <c r="T159" s="215">
        <v>0</v>
      </c>
      <c r="U159" s="210"/>
    </row>
    <row r="160" spans="1:21" s="115" customFormat="1" x14ac:dyDescent="0.2">
      <c r="A160" s="58" t="s">
        <v>848</v>
      </c>
      <c r="B160" s="58" t="s">
        <v>849</v>
      </c>
      <c r="C160" s="58" t="s">
        <v>839</v>
      </c>
      <c r="D160" s="58" t="s">
        <v>1150</v>
      </c>
      <c r="E160" s="243">
        <v>646</v>
      </c>
      <c r="F160" s="244">
        <f t="shared" si="14"/>
        <v>421</v>
      </c>
      <c r="G160" s="239">
        <f t="shared" si="15"/>
        <v>0.65170278637770895</v>
      </c>
      <c r="H160" s="245" t="str">
        <f t="shared" si="16"/>
        <v>61.4% - 68.7%</v>
      </c>
      <c r="I160" s="244">
        <v>342</v>
      </c>
      <c r="J160" s="239">
        <f t="shared" si="17"/>
        <v>0.52941176470588236</v>
      </c>
      <c r="K160" s="247">
        <v>79</v>
      </c>
      <c r="L160" s="239">
        <f t="shared" si="18"/>
        <v>0.12229102167182662</v>
      </c>
      <c r="M160" s="244">
        <v>206</v>
      </c>
      <c r="N160" s="239">
        <f t="shared" si="19"/>
        <v>0.31888544891640869</v>
      </c>
      <c r="O160" s="244">
        <v>19</v>
      </c>
      <c r="P160" s="239">
        <f t="shared" si="20"/>
        <v>2.9411764705882353E-2</v>
      </c>
      <c r="Q160" s="189" t="s">
        <v>921</v>
      </c>
      <c r="R160" s="215">
        <v>0</v>
      </c>
      <c r="S160" s="215">
        <v>0</v>
      </c>
      <c r="T160" s="215">
        <v>0</v>
      </c>
      <c r="U160" s="210"/>
    </row>
    <row r="161" spans="1:21" s="115" customFormat="1" x14ac:dyDescent="0.2">
      <c r="A161" s="58" t="s">
        <v>851</v>
      </c>
      <c r="B161" s="58" t="s">
        <v>852</v>
      </c>
      <c r="C161" s="58" t="s">
        <v>839</v>
      </c>
      <c r="D161" s="58" t="s">
        <v>1150</v>
      </c>
      <c r="E161" s="243">
        <v>531</v>
      </c>
      <c r="F161" s="244">
        <f t="shared" si="14"/>
        <v>143</v>
      </c>
      <c r="G161" s="239"/>
      <c r="H161" s="245" t="str">
        <f t="shared" si="16"/>
        <v/>
      </c>
      <c r="I161" s="244">
        <v>101</v>
      </c>
      <c r="J161" s="239"/>
      <c r="K161" s="247">
        <v>42</v>
      </c>
      <c r="L161" s="239"/>
      <c r="M161" s="244">
        <v>266</v>
      </c>
      <c r="N161" s="239"/>
      <c r="O161" s="244">
        <v>122</v>
      </c>
      <c r="P161" s="239">
        <f t="shared" si="20"/>
        <v>0.22975517890772129</v>
      </c>
      <c r="Q161" s="189" t="s">
        <v>873</v>
      </c>
      <c r="R161" s="215">
        <v>0</v>
      </c>
      <c r="S161" s="215">
        <v>1</v>
      </c>
      <c r="T161" s="215">
        <v>0</v>
      </c>
      <c r="U161" s="210"/>
    </row>
    <row r="162" spans="1:21" s="115" customFormat="1" x14ac:dyDescent="0.2">
      <c r="A162" s="58" t="s">
        <v>854</v>
      </c>
      <c r="B162" s="58" t="s">
        <v>855</v>
      </c>
      <c r="C162" s="58" t="s">
        <v>839</v>
      </c>
      <c r="D162" s="58" t="s">
        <v>1150</v>
      </c>
      <c r="E162" s="243">
        <v>308</v>
      </c>
      <c r="F162" s="244">
        <f t="shared" si="14"/>
        <v>120</v>
      </c>
      <c r="G162" s="239"/>
      <c r="H162" s="245" t="str">
        <f t="shared" si="16"/>
        <v/>
      </c>
      <c r="I162" s="244">
        <v>96</v>
      </c>
      <c r="J162" s="239"/>
      <c r="K162" s="247">
        <v>24</v>
      </c>
      <c r="L162" s="239"/>
      <c r="M162" s="244">
        <v>150</v>
      </c>
      <c r="N162" s="239"/>
      <c r="O162" s="244">
        <v>38</v>
      </c>
      <c r="P162" s="239">
        <f t="shared" si="20"/>
        <v>0.12337662337662338</v>
      </c>
      <c r="Q162" s="189" t="s">
        <v>510</v>
      </c>
      <c r="R162" s="215">
        <v>0</v>
      </c>
      <c r="S162" s="215">
        <v>1</v>
      </c>
      <c r="T162" s="215">
        <v>0</v>
      </c>
      <c r="U162" s="210"/>
    </row>
    <row r="163" spans="1:21" s="115" customFormat="1" x14ac:dyDescent="0.2">
      <c r="A163" s="58" t="s">
        <v>857</v>
      </c>
      <c r="B163" s="58" t="s">
        <v>858</v>
      </c>
      <c r="C163" s="58" t="s">
        <v>839</v>
      </c>
      <c r="D163" s="58" t="s">
        <v>1150</v>
      </c>
      <c r="E163" s="243">
        <v>836</v>
      </c>
      <c r="F163" s="244">
        <f t="shared" si="14"/>
        <v>281</v>
      </c>
      <c r="G163" s="239">
        <f t="shared" si="15"/>
        <v>0.3361244019138756</v>
      </c>
      <c r="H163" s="245" t="str">
        <f t="shared" si="16"/>
        <v>30.5% - 36.9%</v>
      </c>
      <c r="I163" s="244">
        <v>214</v>
      </c>
      <c r="J163" s="239">
        <f t="shared" si="17"/>
        <v>0.25598086124401914</v>
      </c>
      <c r="K163" s="247">
        <v>67</v>
      </c>
      <c r="L163" s="239">
        <f t="shared" si="18"/>
        <v>8.0143540669856461E-2</v>
      </c>
      <c r="M163" s="244">
        <v>555</v>
      </c>
      <c r="N163" s="239">
        <f t="shared" si="19"/>
        <v>0.6638755980861244</v>
      </c>
      <c r="O163" s="244">
        <v>0</v>
      </c>
      <c r="P163" s="239">
        <f t="shared" si="20"/>
        <v>0</v>
      </c>
      <c r="Q163" s="189" t="s">
        <v>862</v>
      </c>
      <c r="R163" s="215">
        <v>0</v>
      </c>
      <c r="S163" s="215">
        <v>0</v>
      </c>
      <c r="T163" s="215">
        <v>0</v>
      </c>
      <c r="U163" s="210"/>
    </row>
    <row r="164" spans="1:21" s="115" customFormat="1" x14ac:dyDescent="0.2">
      <c r="A164" s="58" t="s">
        <v>860</v>
      </c>
      <c r="B164" s="58" t="s">
        <v>2387</v>
      </c>
      <c r="C164" s="58" t="s">
        <v>839</v>
      </c>
      <c r="D164" s="58" t="s">
        <v>1150</v>
      </c>
      <c r="E164" s="243">
        <v>482</v>
      </c>
      <c r="F164" s="244">
        <f t="shared" si="14"/>
        <v>336</v>
      </c>
      <c r="G164" s="239"/>
      <c r="H164" s="245" t="str">
        <f t="shared" si="16"/>
        <v/>
      </c>
      <c r="I164" s="244">
        <v>284</v>
      </c>
      <c r="J164" s="239"/>
      <c r="K164" s="247">
        <v>52</v>
      </c>
      <c r="L164" s="239"/>
      <c r="M164" s="244">
        <v>118</v>
      </c>
      <c r="N164" s="239"/>
      <c r="O164" s="244">
        <v>28</v>
      </c>
      <c r="P164" s="239">
        <f t="shared" si="20"/>
        <v>5.8091286307053944E-2</v>
      </c>
      <c r="Q164" s="189" t="s">
        <v>924</v>
      </c>
      <c r="R164" s="215">
        <v>0</v>
      </c>
      <c r="S164" s="215">
        <v>1</v>
      </c>
      <c r="T164" s="215">
        <v>1</v>
      </c>
      <c r="U164" s="210"/>
    </row>
    <row r="165" spans="1:21" s="115" customFormat="1" x14ac:dyDescent="0.2">
      <c r="A165" s="58" t="s">
        <v>863</v>
      </c>
      <c r="B165" s="58" t="s">
        <v>864</v>
      </c>
      <c r="C165" s="58" t="s">
        <v>865</v>
      </c>
      <c r="D165" s="58" t="s">
        <v>1164</v>
      </c>
      <c r="E165" s="243">
        <v>409</v>
      </c>
      <c r="F165" s="244">
        <f t="shared" ref="F165:F228" si="21">I165+K165</f>
        <v>258</v>
      </c>
      <c r="G165" s="239"/>
      <c r="H165" s="245" t="str">
        <f t="shared" ref="H165:H228" si="22">IF(ISNUMBER(G165),TEXT(((2*F165)+(1.96^2)-(1.96*((1.96^2)+(4*F165*(100%-G165)))^0.5))/(2*(E165+(1.96^2))),"0.0%")&amp;" - "&amp;TEXT(((2*F165)+(1.96^2)+(1.96*((1.96^2)+(4*F165*(100%-G165)))^0.5))/(2*(E165+(1.96^2))),"0.0%"),"")</f>
        <v/>
      </c>
      <c r="I165" s="244">
        <v>191</v>
      </c>
      <c r="J165" s="239"/>
      <c r="K165" s="247">
        <v>67</v>
      </c>
      <c r="L165" s="239"/>
      <c r="M165" s="244">
        <v>125</v>
      </c>
      <c r="N165" s="239"/>
      <c r="O165" s="244">
        <v>26</v>
      </c>
      <c r="P165" s="239">
        <f t="shared" ref="P165:P226" si="23">O165/E165</f>
        <v>6.3569682151589244E-2</v>
      </c>
      <c r="Q165" s="189" t="s">
        <v>787</v>
      </c>
      <c r="R165" s="215">
        <v>0</v>
      </c>
      <c r="S165" s="215">
        <v>1</v>
      </c>
      <c r="T165" s="215">
        <v>0</v>
      </c>
      <c r="U165" s="210"/>
    </row>
    <row r="166" spans="1:21" s="115" customFormat="1" x14ac:dyDescent="0.2">
      <c r="A166" s="58" t="s">
        <v>868</v>
      </c>
      <c r="B166" s="58" t="s">
        <v>869</v>
      </c>
      <c r="C166" s="58" t="s">
        <v>865</v>
      </c>
      <c r="D166" s="58" t="s">
        <v>1164</v>
      </c>
      <c r="E166" s="243">
        <v>1511</v>
      </c>
      <c r="F166" s="244">
        <f t="shared" si="21"/>
        <v>691</v>
      </c>
      <c r="G166" s="239">
        <f t="shared" ref="G166:G222" si="24">J166+L166</f>
        <v>0.45731303772336196</v>
      </c>
      <c r="H166" s="245" t="str">
        <f t="shared" si="22"/>
        <v>43.2% - 48.3%</v>
      </c>
      <c r="I166" s="244">
        <v>519</v>
      </c>
      <c r="J166" s="239">
        <f t="shared" ref="J166:J222" si="25">I166/E166</f>
        <v>0.34348113831899402</v>
      </c>
      <c r="K166" s="247">
        <v>172</v>
      </c>
      <c r="L166" s="239">
        <f t="shared" ref="L166:L222" si="26">K166/E166</f>
        <v>0.11383189940436797</v>
      </c>
      <c r="M166" s="244">
        <v>763</v>
      </c>
      <c r="N166" s="239">
        <f t="shared" ref="N166:N222" si="27">M166/E166</f>
        <v>0.50496360026472531</v>
      </c>
      <c r="O166" s="244">
        <v>57</v>
      </c>
      <c r="P166" s="239">
        <f t="shared" si="23"/>
        <v>3.7723362011912641E-2</v>
      </c>
      <c r="Q166" s="189" t="s">
        <v>1115</v>
      </c>
      <c r="R166" s="215">
        <v>0</v>
      </c>
      <c r="S166" s="215">
        <v>0</v>
      </c>
      <c r="T166" s="215">
        <v>0</v>
      </c>
      <c r="U166" s="210"/>
    </row>
    <row r="167" spans="1:21" s="115" customFormat="1" x14ac:dyDescent="0.2">
      <c r="A167" s="58" t="s">
        <v>871</v>
      </c>
      <c r="B167" s="58" t="s">
        <v>872</v>
      </c>
      <c r="C167" s="58" t="s">
        <v>865</v>
      </c>
      <c r="D167" s="58" t="s">
        <v>1164</v>
      </c>
      <c r="E167" s="243">
        <v>698</v>
      </c>
      <c r="F167" s="244">
        <f t="shared" si="21"/>
        <v>319</v>
      </c>
      <c r="G167" s="239">
        <f t="shared" si="24"/>
        <v>0.45702005730659023</v>
      </c>
      <c r="H167" s="245" t="str">
        <f t="shared" si="22"/>
        <v>42.0% - 49.4%</v>
      </c>
      <c r="I167" s="244">
        <v>221</v>
      </c>
      <c r="J167" s="239">
        <f t="shared" si="25"/>
        <v>0.31661891117478508</v>
      </c>
      <c r="K167" s="247">
        <v>98</v>
      </c>
      <c r="L167" s="239">
        <f t="shared" si="26"/>
        <v>0.14040114613180515</v>
      </c>
      <c r="M167" s="244">
        <v>349</v>
      </c>
      <c r="N167" s="239">
        <f t="shared" si="27"/>
        <v>0.5</v>
      </c>
      <c r="O167" s="244">
        <v>30</v>
      </c>
      <c r="P167" s="239">
        <f t="shared" si="23"/>
        <v>4.2979942693409739E-2</v>
      </c>
      <c r="Q167" s="189" t="s">
        <v>513</v>
      </c>
      <c r="R167" s="215">
        <v>0</v>
      </c>
      <c r="S167" s="215">
        <v>0</v>
      </c>
      <c r="T167" s="215">
        <v>0</v>
      </c>
      <c r="U167" s="210"/>
    </row>
    <row r="168" spans="1:21" s="115" customFormat="1" x14ac:dyDescent="0.2">
      <c r="A168" s="58" t="s">
        <v>874</v>
      </c>
      <c r="B168" s="58" t="s">
        <v>875</v>
      </c>
      <c r="C168" s="58" t="s">
        <v>865</v>
      </c>
      <c r="D168" s="58" t="s">
        <v>1164</v>
      </c>
      <c r="E168" s="243">
        <v>1203</v>
      </c>
      <c r="F168" s="244">
        <f t="shared" si="21"/>
        <v>608</v>
      </c>
      <c r="G168" s="239">
        <f t="shared" si="24"/>
        <v>0.50540315876974229</v>
      </c>
      <c r="H168" s="245" t="str">
        <f t="shared" si="22"/>
        <v>47.7% - 53.4%</v>
      </c>
      <c r="I168" s="244">
        <v>454</v>
      </c>
      <c r="J168" s="239">
        <f t="shared" si="25"/>
        <v>0.37738985868661679</v>
      </c>
      <c r="K168" s="247">
        <v>154</v>
      </c>
      <c r="L168" s="239">
        <f t="shared" si="26"/>
        <v>0.12801330008312553</v>
      </c>
      <c r="M168" s="244">
        <v>560</v>
      </c>
      <c r="N168" s="239">
        <f t="shared" si="27"/>
        <v>0.46550290939318373</v>
      </c>
      <c r="O168" s="244">
        <v>35</v>
      </c>
      <c r="P168" s="239">
        <f t="shared" si="23"/>
        <v>2.9093931837073983E-2</v>
      </c>
      <c r="Q168" s="189" t="s">
        <v>614</v>
      </c>
      <c r="R168" s="215">
        <v>0</v>
      </c>
      <c r="S168" s="215">
        <v>0</v>
      </c>
      <c r="T168" s="215">
        <v>0</v>
      </c>
      <c r="U168" s="210"/>
    </row>
    <row r="169" spans="1:21" s="115" customFormat="1" x14ac:dyDescent="0.2">
      <c r="A169" s="58" t="s">
        <v>877</v>
      </c>
      <c r="B169" s="58" t="s">
        <v>878</v>
      </c>
      <c r="C169" s="58" t="s">
        <v>879</v>
      </c>
      <c r="D169" s="58" t="s">
        <v>1199</v>
      </c>
      <c r="E169" s="243">
        <v>1360</v>
      </c>
      <c r="F169" s="244">
        <f t="shared" si="21"/>
        <v>845</v>
      </c>
      <c r="G169" s="239"/>
      <c r="H169" s="245" t="str">
        <f t="shared" si="22"/>
        <v/>
      </c>
      <c r="I169" s="244">
        <v>558</v>
      </c>
      <c r="J169" s="239"/>
      <c r="K169" s="247">
        <v>287</v>
      </c>
      <c r="L169" s="239"/>
      <c r="M169" s="244">
        <v>515</v>
      </c>
      <c r="N169" s="239"/>
      <c r="O169" s="244">
        <v>0</v>
      </c>
      <c r="P169" s="239"/>
      <c r="Q169" s="189" t="s">
        <v>452</v>
      </c>
      <c r="R169" s="215">
        <v>1</v>
      </c>
      <c r="S169" s="215">
        <v>0</v>
      </c>
      <c r="T169" s="215">
        <v>0</v>
      </c>
      <c r="U169" s="210"/>
    </row>
    <row r="170" spans="1:21" s="115" customFormat="1" x14ac:dyDescent="0.2">
      <c r="A170" s="58" t="s">
        <v>882</v>
      </c>
      <c r="B170" s="58" t="s">
        <v>883</v>
      </c>
      <c r="C170" s="58" t="s">
        <v>879</v>
      </c>
      <c r="D170" s="58" t="s">
        <v>1199</v>
      </c>
      <c r="E170" s="243">
        <v>501</v>
      </c>
      <c r="F170" s="244">
        <f t="shared" si="21"/>
        <v>273</v>
      </c>
      <c r="G170" s="239">
        <f t="shared" si="24"/>
        <v>0.54491017964071853</v>
      </c>
      <c r="H170" s="245" t="str">
        <f t="shared" si="22"/>
        <v>50.1% - 58.8%</v>
      </c>
      <c r="I170" s="244">
        <v>208</v>
      </c>
      <c r="J170" s="239">
        <f t="shared" si="25"/>
        <v>0.41516966067864269</v>
      </c>
      <c r="K170" s="247">
        <v>65</v>
      </c>
      <c r="L170" s="239">
        <f t="shared" si="26"/>
        <v>0.12974051896207583</v>
      </c>
      <c r="M170" s="244">
        <v>227</v>
      </c>
      <c r="N170" s="239">
        <f t="shared" si="27"/>
        <v>0.45309381237524948</v>
      </c>
      <c r="O170" s="244">
        <v>1</v>
      </c>
      <c r="P170" s="239">
        <f t="shared" si="23"/>
        <v>1.996007984031936E-3</v>
      </c>
      <c r="Q170" s="189" t="s">
        <v>663</v>
      </c>
      <c r="R170" s="215">
        <v>0</v>
      </c>
      <c r="S170" s="215">
        <v>0</v>
      </c>
      <c r="T170" s="215">
        <v>0</v>
      </c>
      <c r="U170" s="210"/>
    </row>
    <row r="171" spans="1:21" s="115" customFormat="1" x14ac:dyDescent="0.2">
      <c r="A171" s="58" t="s">
        <v>885</v>
      </c>
      <c r="B171" s="58" t="s">
        <v>886</v>
      </c>
      <c r="C171" s="58" t="s">
        <v>879</v>
      </c>
      <c r="D171" s="58" t="s">
        <v>1199</v>
      </c>
      <c r="E171" s="243">
        <v>1169</v>
      </c>
      <c r="F171" s="244">
        <f t="shared" si="21"/>
        <v>566</v>
      </c>
      <c r="G171" s="239"/>
      <c r="H171" s="245" t="str">
        <f t="shared" si="22"/>
        <v/>
      </c>
      <c r="I171" s="244">
        <v>427</v>
      </c>
      <c r="J171" s="239"/>
      <c r="K171" s="247">
        <v>139</v>
      </c>
      <c r="L171" s="239"/>
      <c r="M171" s="244">
        <v>573</v>
      </c>
      <c r="N171" s="239"/>
      <c r="O171" s="244">
        <v>30</v>
      </c>
      <c r="P171" s="239"/>
      <c r="Q171" s="189" t="s">
        <v>706</v>
      </c>
      <c r="R171" s="215">
        <v>1</v>
      </c>
      <c r="S171" s="215">
        <v>0</v>
      </c>
      <c r="T171" s="215">
        <v>0</v>
      </c>
      <c r="U171" s="210"/>
    </row>
    <row r="172" spans="1:21" s="115" customFormat="1" x14ac:dyDescent="0.2">
      <c r="A172" s="58" t="s">
        <v>888</v>
      </c>
      <c r="B172" s="58" t="s">
        <v>889</v>
      </c>
      <c r="C172" s="58" t="s">
        <v>879</v>
      </c>
      <c r="D172" s="58" t="s">
        <v>1199</v>
      </c>
      <c r="E172" s="243">
        <v>616</v>
      </c>
      <c r="F172" s="244">
        <f t="shared" si="21"/>
        <v>309</v>
      </c>
      <c r="G172" s="239"/>
      <c r="H172" s="245" t="str">
        <f t="shared" si="22"/>
        <v/>
      </c>
      <c r="I172" s="244">
        <v>216</v>
      </c>
      <c r="J172" s="239"/>
      <c r="K172" s="247">
        <v>93</v>
      </c>
      <c r="L172" s="239"/>
      <c r="M172" s="244">
        <v>307</v>
      </c>
      <c r="N172" s="239"/>
      <c r="O172" s="244">
        <v>0</v>
      </c>
      <c r="P172" s="239"/>
      <c r="Q172" s="189" t="s">
        <v>1118</v>
      </c>
      <c r="R172" s="215">
        <v>1</v>
      </c>
      <c r="S172" s="215">
        <v>0</v>
      </c>
      <c r="T172" s="215">
        <v>0</v>
      </c>
      <c r="U172" s="210"/>
    </row>
    <row r="173" spans="1:21" s="115" customFormat="1" x14ac:dyDescent="0.2">
      <c r="A173" s="58" t="s">
        <v>891</v>
      </c>
      <c r="B173" s="58" t="s">
        <v>892</v>
      </c>
      <c r="C173" s="58" t="s">
        <v>893</v>
      </c>
      <c r="D173" s="58" t="s">
        <v>1209</v>
      </c>
      <c r="E173" s="243">
        <v>1246</v>
      </c>
      <c r="F173" s="244">
        <f t="shared" si="21"/>
        <v>498</v>
      </c>
      <c r="G173" s="239"/>
      <c r="H173" s="245" t="str">
        <f t="shared" si="22"/>
        <v/>
      </c>
      <c r="I173" s="244">
        <v>388</v>
      </c>
      <c r="J173" s="239"/>
      <c r="K173" s="247">
        <v>110</v>
      </c>
      <c r="L173" s="239"/>
      <c r="M173" s="244">
        <v>500</v>
      </c>
      <c r="N173" s="239"/>
      <c r="O173" s="244">
        <v>248</v>
      </c>
      <c r="P173" s="239">
        <f t="shared" si="23"/>
        <v>0.19903691813804172</v>
      </c>
      <c r="Q173" s="189" t="s">
        <v>1121</v>
      </c>
      <c r="R173" s="215">
        <v>0</v>
      </c>
      <c r="S173" s="215">
        <v>1</v>
      </c>
      <c r="T173" s="215">
        <v>0</v>
      </c>
      <c r="U173" s="210"/>
    </row>
    <row r="174" spans="1:21" s="115" customFormat="1" x14ac:dyDescent="0.2">
      <c r="A174" s="58" t="s">
        <v>896</v>
      </c>
      <c r="B174" s="58" t="s">
        <v>897</v>
      </c>
      <c r="C174" s="58" t="s">
        <v>893</v>
      </c>
      <c r="D174" s="58" t="s">
        <v>1209</v>
      </c>
      <c r="E174" s="243">
        <v>2127</v>
      </c>
      <c r="F174" s="244">
        <f t="shared" si="21"/>
        <v>1013</v>
      </c>
      <c r="G174" s="239">
        <f t="shared" si="24"/>
        <v>0.47625763986835917</v>
      </c>
      <c r="H174" s="245" t="str">
        <f t="shared" si="22"/>
        <v>45.5% - 49.8%</v>
      </c>
      <c r="I174" s="244">
        <v>781</v>
      </c>
      <c r="J174" s="239">
        <f t="shared" si="25"/>
        <v>0.36718382698636576</v>
      </c>
      <c r="K174" s="247">
        <v>232</v>
      </c>
      <c r="L174" s="239">
        <f t="shared" si="26"/>
        <v>0.10907381288199341</v>
      </c>
      <c r="M174" s="244">
        <v>1060</v>
      </c>
      <c r="N174" s="239">
        <f t="shared" si="27"/>
        <v>0.49835448989186648</v>
      </c>
      <c r="O174" s="244">
        <v>54</v>
      </c>
      <c r="P174" s="239">
        <f t="shared" si="23"/>
        <v>2.5387870239774329E-2</v>
      </c>
      <c r="Q174" s="189" t="s">
        <v>455</v>
      </c>
      <c r="R174" s="215">
        <v>0</v>
      </c>
      <c r="S174" s="215">
        <v>0</v>
      </c>
      <c r="T174" s="215">
        <v>0</v>
      </c>
      <c r="U174" s="210"/>
    </row>
    <row r="175" spans="1:21" s="115" customFormat="1" x14ac:dyDescent="0.2">
      <c r="A175" s="58" t="s">
        <v>899</v>
      </c>
      <c r="B175" s="58" t="s">
        <v>900</v>
      </c>
      <c r="C175" s="58" t="s">
        <v>893</v>
      </c>
      <c r="D175" s="58" t="s">
        <v>1209</v>
      </c>
      <c r="E175" s="243">
        <v>622</v>
      </c>
      <c r="F175" s="244">
        <f t="shared" si="21"/>
        <v>259</v>
      </c>
      <c r="G175" s="239">
        <f t="shared" si="24"/>
        <v>0.41639871382636656</v>
      </c>
      <c r="H175" s="245" t="str">
        <f t="shared" si="22"/>
        <v>37.8% - 45.6%</v>
      </c>
      <c r="I175" s="244">
        <v>200</v>
      </c>
      <c r="J175" s="239">
        <f t="shared" si="25"/>
        <v>0.32154340836012862</v>
      </c>
      <c r="K175" s="247">
        <v>59</v>
      </c>
      <c r="L175" s="239">
        <f t="shared" si="26"/>
        <v>9.4855305466237938E-2</v>
      </c>
      <c r="M175" s="244">
        <v>342</v>
      </c>
      <c r="N175" s="239">
        <f t="shared" si="27"/>
        <v>0.54983922829581988</v>
      </c>
      <c r="O175" s="244">
        <v>21</v>
      </c>
      <c r="P175" s="239">
        <f t="shared" si="23"/>
        <v>3.3762057877813507E-2</v>
      </c>
      <c r="Q175" s="189" t="s">
        <v>683</v>
      </c>
      <c r="R175" s="215">
        <v>0</v>
      </c>
      <c r="S175" s="215">
        <v>0</v>
      </c>
      <c r="T175" s="215">
        <v>0</v>
      </c>
      <c r="U175" s="210"/>
    </row>
    <row r="176" spans="1:21" s="115" customFormat="1" x14ac:dyDescent="0.2">
      <c r="A176" s="58" t="s">
        <v>902</v>
      </c>
      <c r="B176" s="58" t="s">
        <v>903</v>
      </c>
      <c r="C176" s="58" t="s">
        <v>904</v>
      </c>
      <c r="D176" s="58" t="s">
        <v>1207</v>
      </c>
      <c r="E176" s="243">
        <v>385</v>
      </c>
      <c r="F176" s="244">
        <f t="shared" si="21"/>
        <v>100</v>
      </c>
      <c r="G176" s="239"/>
      <c r="H176" s="245" t="str">
        <f t="shared" si="22"/>
        <v/>
      </c>
      <c r="I176" s="244">
        <v>71</v>
      </c>
      <c r="J176" s="239"/>
      <c r="K176" s="247">
        <v>29</v>
      </c>
      <c r="L176" s="239"/>
      <c r="M176" s="244">
        <v>149</v>
      </c>
      <c r="N176" s="239"/>
      <c r="O176" s="244">
        <v>136</v>
      </c>
      <c r="P176" s="239">
        <f t="shared" si="23"/>
        <v>0.35324675324675325</v>
      </c>
      <c r="Q176" s="189" t="s">
        <v>458</v>
      </c>
      <c r="R176" s="215">
        <v>0</v>
      </c>
      <c r="S176" s="215">
        <v>1</v>
      </c>
      <c r="T176" s="215">
        <v>0</v>
      </c>
      <c r="U176" s="210"/>
    </row>
    <row r="177" spans="1:21" s="115" customFormat="1" x14ac:dyDescent="0.2">
      <c r="A177" s="58" t="s">
        <v>907</v>
      </c>
      <c r="B177" s="58" t="s">
        <v>908</v>
      </c>
      <c r="C177" s="58" t="s">
        <v>904</v>
      </c>
      <c r="D177" s="58" t="s">
        <v>1207</v>
      </c>
      <c r="E177" s="243">
        <v>453</v>
      </c>
      <c r="F177" s="244">
        <f t="shared" si="21"/>
        <v>152</v>
      </c>
      <c r="G177" s="239"/>
      <c r="H177" s="245" t="str">
        <f t="shared" si="22"/>
        <v/>
      </c>
      <c r="I177" s="244">
        <v>113</v>
      </c>
      <c r="J177" s="239"/>
      <c r="K177" s="247">
        <v>39</v>
      </c>
      <c r="L177" s="239"/>
      <c r="M177" s="244">
        <v>162</v>
      </c>
      <c r="N177" s="239"/>
      <c r="O177" s="244">
        <v>139</v>
      </c>
      <c r="P177" s="239">
        <f t="shared" si="23"/>
        <v>0.30684326710816778</v>
      </c>
      <c r="Q177" s="189" t="s">
        <v>790</v>
      </c>
      <c r="R177" s="215">
        <v>0</v>
      </c>
      <c r="S177" s="215">
        <v>1</v>
      </c>
      <c r="T177" s="215">
        <v>0</v>
      </c>
      <c r="U177" s="210"/>
    </row>
    <row r="178" spans="1:21" s="115" customFormat="1" x14ac:dyDescent="0.2">
      <c r="A178" s="58" t="s">
        <v>910</v>
      </c>
      <c r="B178" s="58" t="s">
        <v>911</v>
      </c>
      <c r="C178" s="58" t="s">
        <v>904</v>
      </c>
      <c r="D178" s="58" t="s">
        <v>1207</v>
      </c>
      <c r="E178" s="243">
        <v>813</v>
      </c>
      <c r="F178" s="244">
        <f t="shared" si="21"/>
        <v>286</v>
      </c>
      <c r="G178" s="239"/>
      <c r="H178" s="245" t="str">
        <f t="shared" si="22"/>
        <v/>
      </c>
      <c r="I178" s="244">
        <v>174</v>
      </c>
      <c r="J178" s="239"/>
      <c r="K178" s="247">
        <v>112</v>
      </c>
      <c r="L178" s="239"/>
      <c r="M178" s="244">
        <v>355</v>
      </c>
      <c r="N178" s="239"/>
      <c r="O178" s="244">
        <v>172</v>
      </c>
      <c r="P178" s="239">
        <f t="shared" si="23"/>
        <v>0.2115621156211562</v>
      </c>
      <c r="Q178" s="189" t="s">
        <v>1026</v>
      </c>
      <c r="R178" s="215">
        <v>0</v>
      </c>
      <c r="S178" s="215">
        <v>1</v>
      </c>
      <c r="T178" s="215">
        <v>0</v>
      </c>
      <c r="U178" s="210"/>
    </row>
    <row r="179" spans="1:21" s="115" customFormat="1" x14ac:dyDescent="0.2">
      <c r="A179" s="58" t="s">
        <v>913</v>
      </c>
      <c r="B179" s="58" t="s">
        <v>914</v>
      </c>
      <c r="C179" s="58" t="s">
        <v>904</v>
      </c>
      <c r="D179" s="58" t="s">
        <v>1207</v>
      </c>
      <c r="E179" s="243">
        <v>887</v>
      </c>
      <c r="F179" s="244">
        <f t="shared" si="21"/>
        <v>189</v>
      </c>
      <c r="G179" s="239"/>
      <c r="H179" s="245" t="str">
        <f t="shared" si="22"/>
        <v/>
      </c>
      <c r="I179" s="244">
        <v>122</v>
      </c>
      <c r="J179" s="239"/>
      <c r="K179" s="247">
        <v>67</v>
      </c>
      <c r="L179" s="239"/>
      <c r="M179" s="244">
        <v>304</v>
      </c>
      <c r="N179" s="239"/>
      <c r="O179" s="244">
        <v>394</v>
      </c>
      <c r="P179" s="239">
        <f t="shared" si="23"/>
        <v>0.44419391206313413</v>
      </c>
      <c r="Q179" s="189" t="s">
        <v>927</v>
      </c>
      <c r="R179" s="215">
        <v>0</v>
      </c>
      <c r="S179" s="215">
        <v>1</v>
      </c>
      <c r="T179" s="215">
        <v>0</v>
      </c>
      <c r="U179" s="210"/>
    </row>
    <row r="180" spans="1:21" s="115" customFormat="1" x14ac:dyDescent="0.2">
      <c r="A180" s="58" t="s">
        <v>916</v>
      </c>
      <c r="B180" s="58" t="s">
        <v>917</v>
      </c>
      <c r="C180" s="58" t="s">
        <v>904</v>
      </c>
      <c r="D180" s="58" t="s">
        <v>1207</v>
      </c>
      <c r="E180" s="243">
        <v>444</v>
      </c>
      <c r="F180" s="244">
        <f t="shared" si="21"/>
        <v>113</v>
      </c>
      <c r="G180" s="239"/>
      <c r="H180" s="245" t="str">
        <f t="shared" si="22"/>
        <v/>
      </c>
      <c r="I180" s="244">
        <v>78</v>
      </c>
      <c r="J180" s="239"/>
      <c r="K180" s="247">
        <v>35</v>
      </c>
      <c r="L180" s="239"/>
      <c r="M180" s="244">
        <v>157</v>
      </c>
      <c r="N180" s="239"/>
      <c r="O180" s="244">
        <v>174</v>
      </c>
      <c r="P180" s="239">
        <f t="shared" si="23"/>
        <v>0.39189189189189189</v>
      </c>
      <c r="Q180" s="189" t="s">
        <v>542</v>
      </c>
      <c r="R180" s="215">
        <v>0</v>
      </c>
      <c r="S180" s="215">
        <v>1</v>
      </c>
      <c r="T180" s="215">
        <v>0</v>
      </c>
      <c r="U180" s="210"/>
    </row>
    <row r="181" spans="1:21" s="115" customFormat="1" x14ac:dyDescent="0.2">
      <c r="A181" s="58" t="s">
        <v>919</v>
      </c>
      <c r="B181" s="58" t="s">
        <v>920</v>
      </c>
      <c r="C181" s="58" t="s">
        <v>904</v>
      </c>
      <c r="D181" s="58" t="s">
        <v>1207</v>
      </c>
      <c r="E181" s="243">
        <v>311</v>
      </c>
      <c r="F181" s="244">
        <f t="shared" si="21"/>
        <v>57</v>
      </c>
      <c r="G181" s="239"/>
      <c r="H181" s="245" t="str">
        <f t="shared" si="22"/>
        <v/>
      </c>
      <c r="I181" s="244">
        <v>40</v>
      </c>
      <c r="J181" s="239"/>
      <c r="K181" s="247">
        <v>17</v>
      </c>
      <c r="L181" s="239"/>
      <c r="M181" s="244">
        <v>119</v>
      </c>
      <c r="N181" s="239"/>
      <c r="O181" s="244">
        <v>135</v>
      </c>
      <c r="P181" s="239">
        <f t="shared" si="23"/>
        <v>0.43408360128617363</v>
      </c>
      <c r="Q181" s="189" t="s">
        <v>836</v>
      </c>
      <c r="R181" s="215">
        <v>0</v>
      </c>
      <c r="S181" s="215">
        <v>1</v>
      </c>
      <c r="T181" s="215">
        <v>0</v>
      </c>
      <c r="U181" s="210"/>
    </row>
    <row r="182" spans="1:21" s="115" customFormat="1" x14ac:dyDescent="0.2">
      <c r="A182" s="58" t="s">
        <v>922</v>
      </c>
      <c r="B182" s="58" t="s">
        <v>923</v>
      </c>
      <c r="C182" s="58" t="s">
        <v>904</v>
      </c>
      <c r="D182" s="58" t="s">
        <v>1207</v>
      </c>
      <c r="E182" s="243">
        <v>385</v>
      </c>
      <c r="F182" s="244">
        <f t="shared" si="21"/>
        <v>79</v>
      </c>
      <c r="G182" s="239"/>
      <c r="H182" s="245" t="str">
        <f t="shared" si="22"/>
        <v/>
      </c>
      <c r="I182" s="244">
        <v>54</v>
      </c>
      <c r="J182" s="239"/>
      <c r="K182" s="247">
        <v>25</v>
      </c>
      <c r="L182" s="239"/>
      <c r="M182" s="244">
        <v>160</v>
      </c>
      <c r="N182" s="239"/>
      <c r="O182" s="244">
        <v>146</v>
      </c>
      <c r="P182" s="239">
        <f t="shared" si="23"/>
        <v>0.37922077922077924</v>
      </c>
      <c r="Q182" s="189" t="s">
        <v>1124</v>
      </c>
      <c r="R182" s="215">
        <v>0</v>
      </c>
      <c r="S182" s="215">
        <v>1</v>
      </c>
      <c r="T182" s="215">
        <v>0</v>
      </c>
      <c r="U182" s="210"/>
    </row>
    <row r="183" spans="1:21" s="115" customFormat="1" x14ac:dyDescent="0.2">
      <c r="A183" s="58" t="s">
        <v>925</v>
      </c>
      <c r="B183" s="58" t="s">
        <v>926</v>
      </c>
      <c r="C183" s="58" t="s">
        <v>904</v>
      </c>
      <c r="D183" s="58" t="s">
        <v>1207</v>
      </c>
      <c r="E183" s="243">
        <v>1295</v>
      </c>
      <c r="F183" s="244">
        <f t="shared" si="21"/>
        <v>574</v>
      </c>
      <c r="G183" s="239"/>
      <c r="H183" s="245" t="str">
        <f t="shared" si="22"/>
        <v/>
      </c>
      <c r="I183" s="244">
        <v>418</v>
      </c>
      <c r="J183" s="239"/>
      <c r="K183" s="247">
        <v>156</v>
      </c>
      <c r="L183" s="239"/>
      <c r="M183" s="244">
        <v>449</v>
      </c>
      <c r="N183" s="239"/>
      <c r="O183" s="244">
        <v>272</v>
      </c>
      <c r="P183" s="239">
        <f t="shared" si="23"/>
        <v>0.21003861003861005</v>
      </c>
      <c r="Q183" s="189" t="s">
        <v>764</v>
      </c>
      <c r="R183" s="215">
        <v>0</v>
      </c>
      <c r="S183" s="215">
        <v>1</v>
      </c>
      <c r="T183" s="215">
        <v>0</v>
      </c>
      <c r="U183" s="210"/>
    </row>
    <row r="184" spans="1:21" s="115" customFormat="1" x14ac:dyDescent="0.2">
      <c r="A184" s="58" t="s">
        <v>928</v>
      </c>
      <c r="B184" s="58" t="s">
        <v>929</v>
      </c>
      <c r="C184" s="58" t="s">
        <v>930</v>
      </c>
      <c r="D184" s="58" t="s">
        <v>1169</v>
      </c>
      <c r="E184" s="243">
        <v>716</v>
      </c>
      <c r="F184" s="244">
        <f t="shared" si="21"/>
        <v>509</v>
      </c>
      <c r="G184" s="239">
        <f t="shared" si="24"/>
        <v>0.71089385474860334</v>
      </c>
      <c r="H184" s="245" t="str">
        <f t="shared" si="22"/>
        <v>67.7% - 74.3%</v>
      </c>
      <c r="I184" s="244">
        <v>394</v>
      </c>
      <c r="J184" s="239">
        <f t="shared" si="25"/>
        <v>0.55027932960893855</v>
      </c>
      <c r="K184" s="247">
        <v>115</v>
      </c>
      <c r="L184" s="239">
        <f t="shared" si="26"/>
        <v>0.16061452513966482</v>
      </c>
      <c r="M184" s="244">
        <v>174</v>
      </c>
      <c r="N184" s="239">
        <f t="shared" si="27"/>
        <v>0.24301675977653631</v>
      </c>
      <c r="O184" s="244">
        <v>33</v>
      </c>
      <c r="P184" s="239">
        <f t="shared" si="23"/>
        <v>4.6089385474860335E-2</v>
      </c>
      <c r="Q184" s="189" t="s">
        <v>767</v>
      </c>
      <c r="R184" s="215">
        <v>0</v>
      </c>
      <c r="S184" s="215">
        <v>0</v>
      </c>
      <c r="T184" s="215">
        <v>0</v>
      </c>
      <c r="U184" s="210"/>
    </row>
    <row r="185" spans="1:21" s="115" customFormat="1" x14ac:dyDescent="0.2">
      <c r="A185" s="58" t="s">
        <v>933</v>
      </c>
      <c r="B185" s="58" t="s">
        <v>934</v>
      </c>
      <c r="C185" s="58" t="s">
        <v>930</v>
      </c>
      <c r="D185" s="58" t="s">
        <v>1169</v>
      </c>
      <c r="E185" s="243">
        <v>1136</v>
      </c>
      <c r="F185" s="244">
        <f t="shared" si="21"/>
        <v>238</v>
      </c>
      <c r="G185" s="239"/>
      <c r="H185" s="245" t="str">
        <f t="shared" si="22"/>
        <v/>
      </c>
      <c r="I185" s="244">
        <v>185</v>
      </c>
      <c r="J185" s="239"/>
      <c r="K185" s="247">
        <v>53</v>
      </c>
      <c r="L185" s="239"/>
      <c r="M185" s="244">
        <v>207</v>
      </c>
      <c r="N185" s="239"/>
      <c r="O185" s="244">
        <v>691</v>
      </c>
      <c r="P185" s="239">
        <f t="shared" si="23"/>
        <v>0.60827464788732399</v>
      </c>
      <c r="Q185" s="189" t="s">
        <v>516</v>
      </c>
      <c r="R185" s="215">
        <v>0</v>
      </c>
      <c r="S185" s="215">
        <v>1</v>
      </c>
      <c r="T185" s="215">
        <v>0</v>
      </c>
      <c r="U185" s="210"/>
    </row>
    <row r="186" spans="1:21" s="115" customFormat="1" x14ac:dyDescent="0.2">
      <c r="A186" s="58" t="s">
        <v>936</v>
      </c>
      <c r="B186" s="58" t="s">
        <v>937</v>
      </c>
      <c r="C186" s="58" t="s">
        <v>930</v>
      </c>
      <c r="D186" s="58" t="s">
        <v>1169</v>
      </c>
      <c r="E186" s="243">
        <v>389</v>
      </c>
      <c r="F186" s="244">
        <f t="shared" si="21"/>
        <v>104</v>
      </c>
      <c r="G186" s="239"/>
      <c r="H186" s="245" t="str">
        <f t="shared" si="22"/>
        <v/>
      </c>
      <c r="I186" s="244">
        <v>64</v>
      </c>
      <c r="J186" s="239"/>
      <c r="K186" s="247">
        <v>40</v>
      </c>
      <c r="L186" s="239"/>
      <c r="M186" s="244">
        <v>91</v>
      </c>
      <c r="N186" s="239"/>
      <c r="O186" s="244">
        <v>194</v>
      </c>
      <c r="P186" s="239">
        <f t="shared" si="23"/>
        <v>0.49871465295629819</v>
      </c>
      <c r="Q186" s="189" t="s">
        <v>876</v>
      </c>
      <c r="R186" s="215">
        <v>0</v>
      </c>
      <c r="S186" s="215">
        <v>1</v>
      </c>
      <c r="T186" s="215">
        <v>0</v>
      </c>
      <c r="U186" s="210"/>
    </row>
    <row r="187" spans="1:21" s="115" customFormat="1" x14ac:dyDescent="0.2">
      <c r="A187" s="58" t="s">
        <v>939</v>
      </c>
      <c r="B187" s="58" t="s">
        <v>940</v>
      </c>
      <c r="C187" s="58" t="s">
        <v>930</v>
      </c>
      <c r="D187" s="58" t="s">
        <v>1169</v>
      </c>
      <c r="E187" s="243">
        <v>509</v>
      </c>
      <c r="F187" s="244">
        <f t="shared" si="21"/>
        <v>287</v>
      </c>
      <c r="G187" s="239">
        <f t="shared" si="24"/>
        <v>0.56385068762278978</v>
      </c>
      <c r="H187" s="245" t="str">
        <f t="shared" si="22"/>
        <v>52.0% - 60.6%</v>
      </c>
      <c r="I187" s="244">
        <v>209</v>
      </c>
      <c r="J187" s="239">
        <f t="shared" si="25"/>
        <v>0.41060903732809428</v>
      </c>
      <c r="K187" s="247">
        <v>78</v>
      </c>
      <c r="L187" s="239">
        <f t="shared" si="26"/>
        <v>0.15324165029469547</v>
      </c>
      <c r="M187" s="244">
        <v>205</v>
      </c>
      <c r="N187" s="239">
        <f t="shared" si="27"/>
        <v>0.40275049115913558</v>
      </c>
      <c r="O187" s="244">
        <v>17</v>
      </c>
      <c r="P187" s="239">
        <f t="shared" si="23"/>
        <v>3.3398821218074658E-2</v>
      </c>
      <c r="Q187" s="189" t="s">
        <v>994</v>
      </c>
      <c r="R187" s="215">
        <v>0</v>
      </c>
      <c r="S187" s="215">
        <v>0</v>
      </c>
      <c r="T187" s="215">
        <v>0</v>
      </c>
      <c r="U187" s="210"/>
    </row>
    <row r="188" spans="1:21" s="115" customFormat="1" x14ac:dyDescent="0.2">
      <c r="A188" s="58" t="s">
        <v>942</v>
      </c>
      <c r="B188" s="58" t="s">
        <v>943</v>
      </c>
      <c r="C188" s="58" t="s">
        <v>930</v>
      </c>
      <c r="D188" s="58" t="s">
        <v>1169</v>
      </c>
      <c r="E188" s="243">
        <v>442</v>
      </c>
      <c r="F188" s="244">
        <f t="shared" si="21"/>
        <v>243</v>
      </c>
      <c r="G188" s="239"/>
      <c r="H188" s="245" t="str">
        <f t="shared" si="22"/>
        <v/>
      </c>
      <c r="I188" s="244">
        <v>215</v>
      </c>
      <c r="J188" s="239"/>
      <c r="K188" s="247">
        <v>28</v>
      </c>
      <c r="L188" s="239"/>
      <c r="M188" s="244">
        <v>154</v>
      </c>
      <c r="N188" s="239"/>
      <c r="O188" s="244">
        <v>45</v>
      </c>
      <c r="P188" s="239">
        <f t="shared" si="23"/>
        <v>0.10180995475113122</v>
      </c>
      <c r="Q188" s="189" t="s">
        <v>461</v>
      </c>
      <c r="R188" s="215">
        <v>0</v>
      </c>
      <c r="S188" s="215">
        <v>1</v>
      </c>
      <c r="T188" s="215">
        <v>0</v>
      </c>
      <c r="U188" s="210"/>
    </row>
    <row r="189" spans="1:21" s="115" customFormat="1" x14ac:dyDescent="0.2">
      <c r="A189" s="58" t="s">
        <v>945</v>
      </c>
      <c r="B189" s="58" t="s">
        <v>946</v>
      </c>
      <c r="C189" s="58" t="s">
        <v>930</v>
      </c>
      <c r="D189" s="58" t="s">
        <v>1169</v>
      </c>
      <c r="E189" s="243">
        <v>480</v>
      </c>
      <c r="F189" s="244">
        <f t="shared" si="21"/>
        <v>111</v>
      </c>
      <c r="G189" s="239"/>
      <c r="H189" s="245" t="str">
        <f t="shared" si="22"/>
        <v/>
      </c>
      <c r="I189" s="244">
        <v>77</v>
      </c>
      <c r="J189" s="239"/>
      <c r="K189" s="247">
        <v>34</v>
      </c>
      <c r="L189" s="239"/>
      <c r="M189" s="244">
        <v>55</v>
      </c>
      <c r="N189" s="239"/>
      <c r="O189" s="244">
        <v>314</v>
      </c>
      <c r="P189" s="239">
        <f t="shared" si="23"/>
        <v>0.65416666666666667</v>
      </c>
      <c r="Q189" s="189" t="s">
        <v>997</v>
      </c>
      <c r="R189" s="215">
        <v>0</v>
      </c>
      <c r="S189" s="215">
        <v>1</v>
      </c>
      <c r="T189" s="215">
        <v>0</v>
      </c>
      <c r="U189" s="210"/>
    </row>
    <row r="190" spans="1:21" s="115" customFormat="1" x14ac:dyDescent="0.2">
      <c r="A190" s="58" t="s">
        <v>948</v>
      </c>
      <c r="B190" s="58" t="s">
        <v>949</v>
      </c>
      <c r="C190" s="58" t="s">
        <v>930</v>
      </c>
      <c r="D190" s="58" t="s">
        <v>1169</v>
      </c>
      <c r="E190" s="243">
        <v>420</v>
      </c>
      <c r="F190" s="244">
        <f t="shared" si="21"/>
        <v>228</v>
      </c>
      <c r="G190" s="239"/>
      <c r="H190" s="245" t="str">
        <f t="shared" si="22"/>
        <v/>
      </c>
      <c r="I190" s="244">
        <v>187</v>
      </c>
      <c r="J190" s="239"/>
      <c r="K190" s="247">
        <v>41</v>
      </c>
      <c r="L190" s="239"/>
      <c r="M190" s="244">
        <v>162</v>
      </c>
      <c r="N190" s="239"/>
      <c r="O190" s="244">
        <v>30</v>
      </c>
      <c r="P190" s="239">
        <f t="shared" si="23"/>
        <v>7.1428571428571425E-2</v>
      </c>
      <c r="Q190" s="189" t="s">
        <v>709</v>
      </c>
      <c r="R190" s="215">
        <v>0</v>
      </c>
      <c r="S190" s="215">
        <v>1</v>
      </c>
      <c r="T190" s="215">
        <v>0</v>
      </c>
      <c r="U190" s="210"/>
    </row>
    <row r="191" spans="1:21" s="115" customFormat="1" x14ac:dyDescent="0.2">
      <c r="A191" s="58" t="s">
        <v>951</v>
      </c>
      <c r="B191" s="58" t="s">
        <v>952</v>
      </c>
      <c r="C191" s="58" t="s">
        <v>930</v>
      </c>
      <c r="D191" s="58" t="s">
        <v>1169</v>
      </c>
      <c r="E191" s="243">
        <v>340</v>
      </c>
      <c r="F191" s="244">
        <f t="shared" si="21"/>
        <v>203</v>
      </c>
      <c r="G191" s="239"/>
      <c r="H191" s="245" t="str">
        <f t="shared" si="22"/>
        <v/>
      </c>
      <c r="I191" s="244">
        <v>171</v>
      </c>
      <c r="J191" s="239"/>
      <c r="K191" s="247">
        <v>32</v>
      </c>
      <c r="L191" s="239"/>
      <c r="M191" s="244">
        <v>112</v>
      </c>
      <c r="N191" s="239"/>
      <c r="O191" s="244">
        <v>25</v>
      </c>
      <c r="P191" s="239">
        <f t="shared" si="23"/>
        <v>7.3529411764705885E-2</v>
      </c>
      <c r="Q191" s="189" t="s">
        <v>686</v>
      </c>
      <c r="R191" s="215">
        <v>0</v>
      </c>
      <c r="S191" s="215">
        <v>1</v>
      </c>
      <c r="T191" s="215">
        <v>0</v>
      </c>
      <c r="U191" s="210"/>
    </row>
    <row r="192" spans="1:21" s="115" customFormat="1" x14ac:dyDescent="0.2">
      <c r="A192" s="58" t="s">
        <v>954</v>
      </c>
      <c r="B192" s="58" t="s">
        <v>955</v>
      </c>
      <c r="C192" s="58" t="s">
        <v>930</v>
      </c>
      <c r="D192" s="58" t="s">
        <v>1169</v>
      </c>
      <c r="E192" s="243">
        <v>579</v>
      </c>
      <c r="F192" s="244">
        <f t="shared" si="21"/>
        <v>182</v>
      </c>
      <c r="G192" s="239"/>
      <c r="H192" s="245" t="str">
        <f t="shared" si="22"/>
        <v/>
      </c>
      <c r="I192" s="244">
        <v>140</v>
      </c>
      <c r="J192" s="239"/>
      <c r="K192" s="247">
        <v>42</v>
      </c>
      <c r="L192" s="239"/>
      <c r="M192" s="244">
        <v>88</v>
      </c>
      <c r="N192" s="239"/>
      <c r="O192" s="244">
        <v>309</v>
      </c>
      <c r="P192" s="239">
        <f t="shared" si="23"/>
        <v>0.53367875647668395</v>
      </c>
      <c r="Q192" s="189" t="s">
        <v>1455</v>
      </c>
      <c r="R192" s="215">
        <v>0</v>
      </c>
      <c r="S192" s="215">
        <v>1</v>
      </c>
      <c r="T192" s="215">
        <v>0</v>
      </c>
      <c r="U192" s="210"/>
    </row>
    <row r="193" spans="1:21" s="115" customFormat="1" x14ac:dyDescent="0.2">
      <c r="A193" s="58" t="s">
        <v>957</v>
      </c>
      <c r="B193" s="58" t="s">
        <v>958</v>
      </c>
      <c r="C193" s="58" t="s">
        <v>930</v>
      </c>
      <c r="D193" s="58" t="s">
        <v>1169</v>
      </c>
      <c r="E193" s="243">
        <v>1050</v>
      </c>
      <c r="F193" s="244">
        <f t="shared" si="21"/>
        <v>201</v>
      </c>
      <c r="G193" s="239"/>
      <c r="H193" s="245" t="str">
        <f t="shared" si="22"/>
        <v/>
      </c>
      <c r="I193" s="244">
        <v>134</v>
      </c>
      <c r="J193" s="239"/>
      <c r="K193" s="247">
        <v>67</v>
      </c>
      <c r="L193" s="239"/>
      <c r="M193" s="244">
        <v>140</v>
      </c>
      <c r="N193" s="239"/>
      <c r="O193" s="244">
        <v>709</v>
      </c>
      <c r="P193" s="239">
        <f t="shared" si="23"/>
        <v>0.67523809523809519</v>
      </c>
      <c r="Q193" s="189" t="s">
        <v>1456</v>
      </c>
      <c r="R193" s="215">
        <v>0</v>
      </c>
      <c r="S193" s="215">
        <v>1</v>
      </c>
      <c r="T193" s="215">
        <v>0</v>
      </c>
      <c r="U193" s="210"/>
    </row>
    <row r="194" spans="1:21" s="115" customFormat="1" x14ac:dyDescent="0.2">
      <c r="A194" s="58" t="s">
        <v>960</v>
      </c>
      <c r="B194" s="58" t="s">
        <v>961</v>
      </c>
      <c r="C194" s="58" t="s">
        <v>930</v>
      </c>
      <c r="D194" s="58" t="s">
        <v>1169</v>
      </c>
      <c r="E194" s="243">
        <v>760</v>
      </c>
      <c r="F194" s="244">
        <f t="shared" si="21"/>
        <v>391</v>
      </c>
      <c r="G194" s="239"/>
      <c r="H194" s="245" t="str">
        <f t="shared" si="22"/>
        <v/>
      </c>
      <c r="I194" s="244">
        <v>279</v>
      </c>
      <c r="J194" s="239"/>
      <c r="K194" s="247">
        <v>112</v>
      </c>
      <c r="L194" s="239"/>
      <c r="M194" s="244">
        <v>324</v>
      </c>
      <c r="N194" s="239"/>
      <c r="O194" s="244">
        <v>45</v>
      </c>
      <c r="P194" s="239">
        <f t="shared" si="23"/>
        <v>5.921052631578947E-2</v>
      </c>
      <c r="Q194" s="189" t="s">
        <v>1457</v>
      </c>
      <c r="R194" s="215">
        <v>0</v>
      </c>
      <c r="S194" s="215">
        <v>1</v>
      </c>
      <c r="T194" s="215">
        <v>0</v>
      </c>
      <c r="U194" s="210"/>
    </row>
    <row r="195" spans="1:21" s="115" customFormat="1" x14ac:dyDescent="0.2">
      <c r="A195" s="58" t="s">
        <v>963</v>
      </c>
      <c r="B195" s="58" t="s">
        <v>964</v>
      </c>
      <c r="C195" s="58" t="s">
        <v>930</v>
      </c>
      <c r="D195" s="58" t="s">
        <v>1169</v>
      </c>
      <c r="E195" s="243">
        <v>217</v>
      </c>
      <c r="F195" s="244">
        <f t="shared" si="21"/>
        <v>31</v>
      </c>
      <c r="G195" s="239"/>
      <c r="H195" s="245" t="str">
        <f t="shared" si="22"/>
        <v/>
      </c>
      <c r="I195" s="244">
        <v>21</v>
      </c>
      <c r="J195" s="239"/>
      <c r="K195" s="247">
        <v>10</v>
      </c>
      <c r="L195" s="239"/>
      <c r="M195" s="244">
        <v>29</v>
      </c>
      <c r="N195" s="239"/>
      <c r="O195" s="244">
        <v>157</v>
      </c>
      <c r="P195" s="239">
        <f t="shared" si="23"/>
        <v>0.72350230414746541</v>
      </c>
      <c r="Q195" s="189" t="s">
        <v>1458</v>
      </c>
      <c r="R195" s="215">
        <v>1</v>
      </c>
      <c r="S195" s="215">
        <v>1</v>
      </c>
      <c r="T195" s="215">
        <v>0</v>
      </c>
      <c r="U195" s="210"/>
    </row>
    <row r="196" spans="1:21" s="115" customFormat="1" x14ac:dyDescent="0.2">
      <c r="A196" s="58" t="s">
        <v>966</v>
      </c>
      <c r="B196" s="58" t="s">
        <v>967</v>
      </c>
      <c r="C196" s="58" t="s">
        <v>968</v>
      </c>
      <c r="D196" s="58" t="s">
        <v>969</v>
      </c>
      <c r="E196" s="243">
        <v>598</v>
      </c>
      <c r="F196" s="244">
        <f t="shared" si="21"/>
        <v>164</v>
      </c>
      <c r="G196" s="239"/>
      <c r="H196" s="245" t="str">
        <f t="shared" si="22"/>
        <v/>
      </c>
      <c r="I196" s="244">
        <v>120</v>
      </c>
      <c r="J196" s="239"/>
      <c r="K196" s="247">
        <v>44</v>
      </c>
      <c r="L196" s="239"/>
      <c r="M196" s="244">
        <v>141</v>
      </c>
      <c r="N196" s="239"/>
      <c r="O196" s="244">
        <v>293</v>
      </c>
      <c r="P196" s="239">
        <f t="shared" si="23"/>
        <v>0.48996655518394649</v>
      </c>
      <c r="Q196" s="189" t="s">
        <v>1459</v>
      </c>
      <c r="R196" s="215">
        <v>0</v>
      </c>
      <c r="S196" s="215">
        <v>1</v>
      </c>
      <c r="T196" s="215">
        <v>0</v>
      </c>
      <c r="U196" s="210"/>
    </row>
    <row r="197" spans="1:21" s="115" customFormat="1" x14ac:dyDescent="0.2">
      <c r="A197" s="58" t="s">
        <v>971</v>
      </c>
      <c r="B197" s="58" t="s">
        <v>972</v>
      </c>
      <c r="C197" s="58" t="s">
        <v>968</v>
      </c>
      <c r="D197" s="58" t="s">
        <v>969</v>
      </c>
      <c r="E197" s="243">
        <v>338</v>
      </c>
      <c r="F197" s="244">
        <f t="shared" si="21"/>
        <v>159</v>
      </c>
      <c r="G197" s="239"/>
      <c r="H197" s="245" t="str">
        <f t="shared" si="22"/>
        <v/>
      </c>
      <c r="I197" s="244">
        <v>106</v>
      </c>
      <c r="J197" s="239"/>
      <c r="K197" s="247">
        <v>53</v>
      </c>
      <c r="L197" s="239"/>
      <c r="M197" s="244">
        <v>143</v>
      </c>
      <c r="N197" s="239"/>
      <c r="O197" s="244">
        <v>36</v>
      </c>
      <c r="P197" s="239">
        <f t="shared" si="23"/>
        <v>0.10650887573964497</v>
      </c>
      <c r="Q197" s="189" t="s">
        <v>1460</v>
      </c>
      <c r="R197" s="215">
        <v>1</v>
      </c>
      <c r="S197" s="215">
        <v>1</v>
      </c>
      <c r="T197" s="215">
        <v>0</v>
      </c>
      <c r="U197" s="210"/>
    </row>
    <row r="198" spans="1:21" s="115" customFormat="1" x14ac:dyDescent="0.2">
      <c r="A198" s="58" t="s">
        <v>974</v>
      </c>
      <c r="B198" s="58" t="s">
        <v>975</v>
      </c>
      <c r="C198" s="58" t="s">
        <v>968</v>
      </c>
      <c r="D198" s="58" t="s">
        <v>969</v>
      </c>
      <c r="E198" s="243">
        <v>910</v>
      </c>
      <c r="F198" s="244">
        <f t="shared" si="21"/>
        <v>293</v>
      </c>
      <c r="G198" s="239"/>
      <c r="H198" s="245" t="str">
        <f t="shared" si="22"/>
        <v/>
      </c>
      <c r="I198" s="244">
        <v>185</v>
      </c>
      <c r="J198" s="239"/>
      <c r="K198" s="247">
        <v>108</v>
      </c>
      <c r="L198" s="239"/>
      <c r="M198" s="244">
        <v>200</v>
      </c>
      <c r="N198" s="239"/>
      <c r="O198" s="244">
        <v>417</v>
      </c>
      <c r="P198" s="239">
        <f t="shared" si="23"/>
        <v>0.45824175824175822</v>
      </c>
      <c r="Q198" s="189" t="s">
        <v>1461</v>
      </c>
      <c r="R198" s="215">
        <v>0</v>
      </c>
      <c r="S198" s="215">
        <v>1</v>
      </c>
      <c r="T198" s="215">
        <v>0</v>
      </c>
      <c r="U198" s="210"/>
    </row>
    <row r="199" spans="1:21" s="115" customFormat="1" x14ac:dyDescent="0.2">
      <c r="A199" s="58" t="s">
        <v>977</v>
      </c>
      <c r="B199" s="58" t="s">
        <v>978</v>
      </c>
      <c r="C199" s="58" t="s">
        <v>968</v>
      </c>
      <c r="D199" s="58" t="s">
        <v>969</v>
      </c>
      <c r="E199" s="243">
        <v>299</v>
      </c>
      <c r="F199" s="244">
        <f t="shared" si="21"/>
        <v>156</v>
      </c>
      <c r="G199" s="239">
        <f t="shared" si="24"/>
        <v>0.52173913043478259</v>
      </c>
      <c r="H199" s="245" t="str">
        <f t="shared" si="22"/>
        <v>46.5% - 57.8%</v>
      </c>
      <c r="I199" s="244">
        <v>113</v>
      </c>
      <c r="J199" s="239">
        <f t="shared" si="25"/>
        <v>0.3779264214046823</v>
      </c>
      <c r="K199" s="247">
        <v>43</v>
      </c>
      <c r="L199" s="239">
        <f t="shared" si="26"/>
        <v>0.14381270903010032</v>
      </c>
      <c r="M199" s="244">
        <v>133</v>
      </c>
      <c r="N199" s="239">
        <f t="shared" si="27"/>
        <v>0.44481605351170567</v>
      </c>
      <c r="O199" s="244">
        <v>10</v>
      </c>
      <c r="P199" s="239">
        <f t="shared" si="23"/>
        <v>3.3444816053511704E-2</v>
      </c>
      <c r="Q199" s="189" t="s">
        <v>1462</v>
      </c>
      <c r="R199" s="215">
        <v>0</v>
      </c>
      <c r="S199" s="215">
        <v>0</v>
      </c>
      <c r="T199" s="215">
        <v>0</v>
      </c>
      <c r="U199" s="210"/>
    </row>
    <row r="200" spans="1:21" s="115" customFormat="1" x14ac:dyDescent="0.2">
      <c r="A200" s="58" t="s">
        <v>980</v>
      </c>
      <c r="B200" s="58" t="s">
        <v>981</v>
      </c>
      <c r="C200" s="58" t="s">
        <v>968</v>
      </c>
      <c r="D200" s="58" t="s">
        <v>969</v>
      </c>
      <c r="E200" s="243">
        <v>328</v>
      </c>
      <c r="F200" s="244">
        <f t="shared" si="21"/>
        <v>166</v>
      </c>
      <c r="G200" s="239"/>
      <c r="H200" s="245" t="str">
        <f t="shared" si="22"/>
        <v/>
      </c>
      <c r="I200" s="244">
        <v>108</v>
      </c>
      <c r="J200" s="239"/>
      <c r="K200" s="247">
        <v>58</v>
      </c>
      <c r="L200" s="239"/>
      <c r="M200" s="244">
        <v>129</v>
      </c>
      <c r="N200" s="239"/>
      <c r="O200" s="244">
        <v>33</v>
      </c>
      <c r="P200" s="239">
        <f t="shared" si="23"/>
        <v>0.10060975609756098</v>
      </c>
      <c r="Q200" s="189" t="s">
        <v>1463</v>
      </c>
      <c r="R200" s="215">
        <v>0</v>
      </c>
      <c r="S200" s="215">
        <v>1</v>
      </c>
      <c r="T200" s="215">
        <v>0</v>
      </c>
      <c r="U200" s="210"/>
    </row>
    <row r="201" spans="1:21" s="115" customFormat="1" x14ac:dyDescent="0.2">
      <c r="A201" s="58" t="s">
        <v>983</v>
      </c>
      <c r="B201" s="58" t="s">
        <v>984</v>
      </c>
      <c r="C201" s="58" t="s">
        <v>968</v>
      </c>
      <c r="D201" s="58" t="s">
        <v>969</v>
      </c>
      <c r="E201" s="243">
        <v>1834</v>
      </c>
      <c r="F201" s="244">
        <f t="shared" si="21"/>
        <v>1120</v>
      </c>
      <c r="G201" s="239">
        <f t="shared" si="24"/>
        <v>0.61068702290076338</v>
      </c>
      <c r="H201" s="245" t="str">
        <f t="shared" si="22"/>
        <v>58.8% - 63.3%</v>
      </c>
      <c r="I201" s="244">
        <v>816</v>
      </c>
      <c r="J201" s="239">
        <f t="shared" si="25"/>
        <v>0.44492911668484186</v>
      </c>
      <c r="K201" s="247">
        <v>304</v>
      </c>
      <c r="L201" s="239">
        <f t="shared" si="26"/>
        <v>0.16575790621592149</v>
      </c>
      <c r="M201" s="244">
        <v>670</v>
      </c>
      <c r="N201" s="239">
        <f t="shared" si="27"/>
        <v>0.36532170119956381</v>
      </c>
      <c r="O201" s="244">
        <v>44</v>
      </c>
      <c r="P201" s="239">
        <f t="shared" si="23"/>
        <v>2.3991275899672846E-2</v>
      </c>
      <c r="Q201" s="189" t="s">
        <v>1464</v>
      </c>
      <c r="R201" s="215">
        <v>0</v>
      </c>
      <c r="S201" s="215">
        <v>0</v>
      </c>
      <c r="T201" s="215">
        <v>0</v>
      </c>
      <c r="U201" s="210"/>
    </row>
    <row r="202" spans="1:21" s="115" customFormat="1" x14ac:dyDescent="0.2">
      <c r="A202" s="58" t="s">
        <v>986</v>
      </c>
      <c r="B202" s="58" t="s">
        <v>987</v>
      </c>
      <c r="C202" s="58" t="s">
        <v>968</v>
      </c>
      <c r="D202" s="58" t="s">
        <v>969</v>
      </c>
      <c r="E202" s="243">
        <v>568</v>
      </c>
      <c r="F202" s="244">
        <f t="shared" si="21"/>
        <v>292</v>
      </c>
      <c r="G202" s="239"/>
      <c r="H202" s="245" t="str">
        <f t="shared" si="22"/>
        <v/>
      </c>
      <c r="I202" s="244">
        <v>131</v>
      </c>
      <c r="J202" s="239"/>
      <c r="K202" s="247">
        <v>161</v>
      </c>
      <c r="L202" s="239"/>
      <c r="M202" s="244">
        <v>205</v>
      </c>
      <c r="N202" s="239"/>
      <c r="O202" s="244">
        <v>71</v>
      </c>
      <c r="P202" s="239">
        <f t="shared" si="23"/>
        <v>0.125</v>
      </c>
      <c r="Q202" s="189" t="s">
        <v>1465</v>
      </c>
      <c r="R202" s="215">
        <v>0</v>
      </c>
      <c r="S202" s="215">
        <v>1</v>
      </c>
      <c r="T202" s="215">
        <v>0</v>
      </c>
      <c r="U202" s="210"/>
    </row>
    <row r="203" spans="1:21" s="115" customFormat="1" x14ac:dyDescent="0.2">
      <c r="A203" s="58" t="s">
        <v>989</v>
      </c>
      <c r="B203" s="58" t="s">
        <v>990</v>
      </c>
      <c r="C203" s="58" t="s">
        <v>968</v>
      </c>
      <c r="D203" s="58" t="s">
        <v>969</v>
      </c>
      <c r="E203" s="243">
        <v>426</v>
      </c>
      <c r="F203" s="244">
        <f t="shared" si="21"/>
        <v>221</v>
      </c>
      <c r="G203" s="239"/>
      <c r="H203" s="245" t="str">
        <f t="shared" si="22"/>
        <v/>
      </c>
      <c r="I203" s="244">
        <v>148</v>
      </c>
      <c r="J203" s="239"/>
      <c r="K203" s="247">
        <v>73</v>
      </c>
      <c r="L203" s="239"/>
      <c r="M203" s="244">
        <v>162</v>
      </c>
      <c r="N203" s="239"/>
      <c r="O203" s="244">
        <v>43</v>
      </c>
      <c r="P203" s="239">
        <f t="shared" si="23"/>
        <v>0.10093896713615023</v>
      </c>
      <c r="Q203" s="189" t="s">
        <v>1466</v>
      </c>
      <c r="R203" s="215">
        <v>0</v>
      </c>
      <c r="S203" s="215">
        <v>1</v>
      </c>
      <c r="T203" s="215">
        <v>0</v>
      </c>
      <c r="U203" s="210"/>
    </row>
    <row r="204" spans="1:21" s="115" customFormat="1" x14ac:dyDescent="0.2">
      <c r="A204" s="58" t="s">
        <v>992</v>
      </c>
      <c r="B204" s="58" t="s">
        <v>993</v>
      </c>
      <c r="C204" s="58" t="s">
        <v>968</v>
      </c>
      <c r="D204" s="58" t="s">
        <v>969</v>
      </c>
      <c r="E204" s="243">
        <v>418</v>
      </c>
      <c r="F204" s="244">
        <f t="shared" si="21"/>
        <v>194</v>
      </c>
      <c r="G204" s="239"/>
      <c r="H204" s="245" t="str">
        <f t="shared" si="22"/>
        <v/>
      </c>
      <c r="I204" s="244">
        <v>131</v>
      </c>
      <c r="J204" s="239"/>
      <c r="K204" s="247">
        <v>63</v>
      </c>
      <c r="L204" s="239"/>
      <c r="M204" s="244">
        <v>110</v>
      </c>
      <c r="N204" s="239"/>
      <c r="O204" s="244">
        <v>114</v>
      </c>
      <c r="P204" s="239">
        <f t="shared" si="23"/>
        <v>0.27272727272727271</v>
      </c>
      <c r="Q204" s="189" t="s">
        <v>1467</v>
      </c>
      <c r="R204" s="215">
        <v>0</v>
      </c>
      <c r="S204" s="215">
        <v>1</v>
      </c>
      <c r="T204" s="215">
        <v>0</v>
      </c>
      <c r="U204" s="210"/>
    </row>
    <row r="205" spans="1:21" s="115" customFormat="1" x14ac:dyDescent="0.2">
      <c r="A205" s="58" t="s">
        <v>995</v>
      </c>
      <c r="B205" s="58" t="s">
        <v>996</v>
      </c>
      <c r="C205" s="58" t="s">
        <v>968</v>
      </c>
      <c r="D205" s="58" t="s">
        <v>969</v>
      </c>
      <c r="E205" s="243">
        <v>395</v>
      </c>
      <c r="F205" s="244">
        <f t="shared" si="21"/>
        <v>226</v>
      </c>
      <c r="G205" s="239"/>
      <c r="H205" s="245" t="str">
        <f t="shared" si="22"/>
        <v/>
      </c>
      <c r="I205" s="244">
        <v>156</v>
      </c>
      <c r="J205" s="239"/>
      <c r="K205" s="247">
        <v>70</v>
      </c>
      <c r="L205" s="239"/>
      <c r="M205" s="244">
        <v>146</v>
      </c>
      <c r="N205" s="239"/>
      <c r="O205" s="244">
        <v>23</v>
      </c>
      <c r="P205" s="239">
        <f t="shared" si="23"/>
        <v>5.8227848101265821E-2</v>
      </c>
      <c r="Q205" s="189" t="s">
        <v>1468</v>
      </c>
      <c r="R205" s="215">
        <v>0</v>
      </c>
      <c r="S205" s="215">
        <v>1</v>
      </c>
      <c r="T205" s="215">
        <v>0</v>
      </c>
      <c r="U205" s="210"/>
    </row>
    <row r="206" spans="1:21" s="115" customFormat="1" x14ac:dyDescent="0.2">
      <c r="A206" s="58" t="s">
        <v>998</v>
      </c>
      <c r="B206" s="58" t="s">
        <v>999</v>
      </c>
      <c r="C206" s="58" t="s">
        <v>1000</v>
      </c>
      <c r="D206" s="58" t="s">
        <v>1001</v>
      </c>
      <c r="E206" s="243">
        <v>1653</v>
      </c>
      <c r="F206" s="244">
        <f t="shared" si="21"/>
        <v>800</v>
      </c>
      <c r="G206" s="239">
        <f t="shared" si="24"/>
        <v>0.48396854204476714</v>
      </c>
      <c r="H206" s="245" t="str">
        <f t="shared" si="22"/>
        <v>46.0% - 50.8%</v>
      </c>
      <c r="I206" s="244">
        <v>574</v>
      </c>
      <c r="J206" s="239">
        <f t="shared" si="25"/>
        <v>0.3472474289171204</v>
      </c>
      <c r="K206" s="247">
        <v>226</v>
      </c>
      <c r="L206" s="239">
        <f t="shared" si="26"/>
        <v>0.1367211131276467</v>
      </c>
      <c r="M206" s="244">
        <v>783</v>
      </c>
      <c r="N206" s="239">
        <f t="shared" si="27"/>
        <v>0.47368421052631576</v>
      </c>
      <c r="O206" s="244">
        <v>70</v>
      </c>
      <c r="P206" s="239">
        <f t="shared" si="23"/>
        <v>4.2347247428917122E-2</v>
      </c>
      <c r="Q206" s="189" t="s">
        <v>1469</v>
      </c>
      <c r="R206" s="215">
        <v>0</v>
      </c>
      <c r="S206" s="215">
        <v>0</v>
      </c>
      <c r="T206" s="215">
        <v>0</v>
      </c>
      <c r="U206" s="210"/>
    </row>
    <row r="207" spans="1:21" s="115" customFormat="1" x14ac:dyDescent="0.2">
      <c r="A207" s="58" t="s">
        <v>1003</v>
      </c>
      <c r="B207" s="58" t="s">
        <v>1004</v>
      </c>
      <c r="C207" s="58" t="s">
        <v>1000</v>
      </c>
      <c r="D207" s="58" t="s">
        <v>1001</v>
      </c>
      <c r="E207" s="243">
        <v>543</v>
      </c>
      <c r="F207" s="244">
        <f t="shared" si="21"/>
        <v>216</v>
      </c>
      <c r="G207" s="239">
        <f t="shared" si="24"/>
        <v>0.39779005524861877</v>
      </c>
      <c r="H207" s="245" t="str">
        <f t="shared" si="22"/>
        <v>35.7% - 44.0%</v>
      </c>
      <c r="I207" s="244">
        <v>156</v>
      </c>
      <c r="J207" s="239">
        <f t="shared" si="25"/>
        <v>0.287292817679558</v>
      </c>
      <c r="K207" s="247">
        <v>60</v>
      </c>
      <c r="L207" s="239">
        <f t="shared" si="26"/>
        <v>0.11049723756906077</v>
      </c>
      <c r="M207" s="244">
        <v>326</v>
      </c>
      <c r="N207" s="239">
        <f t="shared" si="27"/>
        <v>0.60036832412523022</v>
      </c>
      <c r="O207" s="244">
        <v>1</v>
      </c>
      <c r="P207" s="239">
        <f t="shared" si="23"/>
        <v>1.841620626151013E-3</v>
      </c>
      <c r="Q207" s="189" t="s">
        <v>1470</v>
      </c>
      <c r="R207" s="215">
        <v>0</v>
      </c>
      <c r="S207" s="215">
        <v>0</v>
      </c>
      <c r="T207" s="215">
        <v>0</v>
      </c>
      <c r="U207" s="210"/>
    </row>
    <row r="208" spans="1:21" s="115" customFormat="1" x14ac:dyDescent="0.2">
      <c r="A208" s="58" t="s">
        <v>1006</v>
      </c>
      <c r="B208" s="58" t="s">
        <v>1007</v>
      </c>
      <c r="C208" s="58" t="s">
        <v>1000</v>
      </c>
      <c r="D208" s="58" t="s">
        <v>1001</v>
      </c>
      <c r="E208" s="243">
        <v>305</v>
      </c>
      <c r="F208" s="244">
        <f t="shared" si="21"/>
        <v>137</v>
      </c>
      <c r="G208" s="239">
        <f t="shared" si="24"/>
        <v>0.44918032786885242</v>
      </c>
      <c r="H208" s="245" t="str">
        <f t="shared" si="22"/>
        <v>39.4% - 50.5%</v>
      </c>
      <c r="I208" s="244">
        <v>109</v>
      </c>
      <c r="J208" s="239">
        <f t="shared" si="25"/>
        <v>0.35737704918032787</v>
      </c>
      <c r="K208" s="247">
        <v>28</v>
      </c>
      <c r="L208" s="239">
        <f t="shared" si="26"/>
        <v>9.1803278688524587E-2</v>
      </c>
      <c r="M208" s="244">
        <v>168</v>
      </c>
      <c r="N208" s="239">
        <f t="shared" si="27"/>
        <v>0.55081967213114758</v>
      </c>
      <c r="O208" s="244">
        <v>0</v>
      </c>
      <c r="P208" s="239">
        <f t="shared" si="23"/>
        <v>0</v>
      </c>
      <c r="Q208" s="189" t="s">
        <v>1471</v>
      </c>
      <c r="R208" s="215">
        <v>0</v>
      </c>
      <c r="S208" s="215">
        <v>0</v>
      </c>
      <c r="T208" s="215">
        <v>0</v>
      </c>
      <c r="U208" s="210"/>
    </row>
    <row r="209" spans="1:21" s="115" customFormat="1" x14ac:dyDescent="0.2">
      <c r="A209" s="58" t="s">
        <v>1009</v>
      </c>
      <c r="B209" s="58" t="s">
        <v>1010</v>
      </c>
      <c r="C209" s="58" t="s">
        <v>1000</v>
      </c>
      <c r="D209" s="58" t="s">
        <v>1001</v>
      </c>
      <c r="E209" s="243">
        <v>628</v>
      </c>
      <c r="F209" s="244">
        <f t="shared" si="21"/>
        <v>305</v>
      </c>
      <c r="G209" s="239"/>
      <c r="H209" s="245" t="str">
        <f t="shared" si="22"/>
        <v/>
      </c>
      <c r="I209" s="244">
        <v>188</v>
      </c>
      <c r="J209" s="239"/>
      <c r="K209" s="247">
        <v>117</v>
      </c>
      <c r="L209" s="239"/>
      <c r="M209" s="244">
        <v>232</v>
      </c>
      <c r="N209" s="239"/>
      <c r="O209" s="244">
        <v>91</v>
      </c>
      <c r="P209" s="239">
        <f t="shared" si="23"/>
        <v>0.14490445859872611</v>
      </c>
      <c r="Q209" s="189" t="s">
        <v>1472</v>
      </c>
      <c r="R209" s="215">
        <v>0</v>
      </c>
      <c r="S209" s="215">
        <v>1</v>
      </c>
      <c r="T209" s="215">
        <v>0</v>
      </c>
      <c r="U209" s="210"/>
    </row>
    <row r="210" spans="1:21" s="115" customFormat="1" x14ac:dyDescent="0.2">
      <c r="A210" s="58" t="s">
        <v>1012</v>
      </c>
      <c r="B210" s="58" t="s">
        <v>1013</v>
      </c>
      <c r="C210" s="58" t="s">
        <v>1000</v>
      </c>
      <c r="D210" s="58" t="s">
        <v>1001</v>
      </c>
      <c r="E210" s="243">
        <v>668</v>
      </c>
      <c r="F210" s="244">
        <f t="shared" si="21"/>
        <v>365</v>
      </c>
      <c r="G210" s="239">
        <f t="shared" si="24"/>
        <v>0.54640718562874246</v>
      </c>
      <c r="H210" s="245" t="str">
        <f t="shared" si="22"/>
        <v>50.8% - 58.4%</v>
      </c>
      <c r="I210" s="244">
        <v>262</v>
      </c>
      <c r="J210" s="239">
        <f t="shared" si="25"/>
        <v>0.39221556886227543</v>
      </c>
      <c r="K210" s="247">
        <v>103</v>
      </c>
      <c r="L210" s="239">
        <f t="shared" si="26"/>
        <v>0.15419161676646706</v>
      </c>
      <c r="M210" s="244">
        <v>301</v>
      </c>
      <c r="N210" s="239">
        <f t="shared" si="27"/>
        <v>0.45059880239520961</v>
      </c>
      <c r="O210" s="244">
        <v>2</v>
      </c>
      <c r="P210" s="239">
        <f t="shared" si="23"/>
        <v>2.9940119760479044E-3</v>
      </c>
      <c r="Q210" s="189" t="s">
        <v>1473</v>
      </c>
      <c r="R210" s="215">
        <v>0</v>
      </c>
      <c r="S210" s="215">
        <v>0</v>
      </c>
      <c r="T210" s="215">
        <v>0</v>
      </c>
      <c r="U210" s="210"/>
    </row>
    <row r="211" spans="1:21" s="115" customFormat="1" x14ac:dyDescent="0.2">
      <c r="A211" s="58" t="s">
        <v>1015</v>
      </c>
      <c r="B211" s="58" t="s">
        <v>1016</v>
      </c>
      <c r="C211" s="58" t="s">
        <v>1000</v>
      </c>
      <c r="D211" s="58" t="s">
        <v>1001</v>
      </c>
      <c r="E211" s="243">
        <v>634</v>
      </c>
      <c r="F211" s="244">
        <f t="shared" si="21"/>
        <v>257</v>
      </c>
      <c r="G211" s="239"/>
      <c r="H211" s="245" t="str">
        <f t="shared" si="22"/>
        <v/>
      </c>
      <c r="I211" s="244">
        <v>189</v>
      </c>
      <c r="J211" s="239"/>
      <c r="K211" s="247">
        <v>68</v>
      </c>
      <c r="L211" s="239"/>
      <c r="M211" s="244">
        <v>309</v>
      </c>
      <c r="N211" s="239"/>
      <c r="O211" s="244">
        <v>68</v>
      </c>
      <c r="P211" s="239">
        <f t="shared" si="23"/>
        <v>0.10725552050473186</v>
      </c>
      <c r="Q211" s="189" t="s">
        <v>1474</v>
      </c>
      <c r="R211" s="215">
        <v>0</v>
      </c>
      <c r="S211" s="215">
        <v>1</v>
      </c>
      <c r="T211" s="215">
        <v>0</v>
      </c>
      <c r="U211" s="210"/>
    </row>
    <row r="212" spans="1:21" s="115" customFormat="1" x14ac:dyDescent="0.2">
      <c r="A212" s="58" t="s">
        <v>1018</v>
      </c>
      <c r="B212" s="58" t="s">
        <v>1019</v>
      </c>
      <c r="C212" s="58" t="s">
        <v>1000</v>
      </c>
      <c r="D212" s="58" t="s">
        <v>1001</v>
      </c>
      <c r="E212" s="243">
        <v>540</v>
      </c>
      <c r="F212" s="244">
        <f t="shared" si="21"/>
        <v>232</v>
      </c>
      <c r="G212" s="239">
        <f t="shared" si="24"/>
        <v>0.42962962962962964</v>
      </c>
      <c r="H212" s="245" t="str">
        <f t="shared" si="22"/>
        <v>38.9% - 47.2%</v>
      </c>
      <c r="I212" s="244">
        <v>170</v>
      </c>
      <c r="J212" s="239">
        <f t="shared" si="25"/>
        <v>0.31481481481481483</v>
      </c>
      <c r="K212" s="247">
        <v>62</v>
      </c>
      <c r="L212" s="239">
        <f t="shared" si="26"/>
        <v>0.11481481481481481</v>
      </c>
      <c r="M212" s="244">
        <v>308</v>
      </c>
      <c r="N212" s="239">
        <f t="shared" si="27"/>
        <v>0.57037037037037042</v>
      </c>
      <c r="O212" s="244">
        <v>0</v>
      </c>
      <c r="P212" s="239">
        <f t="shared" si="23"/>
        <v>0</v>
      </c>
      <c r="Q212" s="189" t="s">
        <v>1475</v>
      </c>
      <c r="R212" s="215">
        <v>0</v>
      </c>
      <c r="S212" s="215">
        <v>0</v>
      </c>
      <c r="T212" s="215">
        <v>0</v>
      </c>
      <c r="U212" s="210"/>
    </row>
    <row r="213" spans="1:21" s="115" customFormat="1" x14ac:dyDescent="0.2">
      <c r="A213" s="58" t="s">
        <v>1021</v>
      </c>
      <c r="B213" s="58" t="s">
        <v>1022</v>
      </c>
      <c r="C213" s="58" t="s">
        <v>1000</v>
      </c>
      <c r="D213" s="58" t="s">
        <v>1001</v>
      </c>
      <c r="E213" s="243">
        <v>887</v>
      </c>
      <c r="F213" s="244">
        <f t="shared" si="21"/>
        <v>397</v>
      </c>
      <c r="G213" s="239"/>
      <c r="H213" s="245" t="str">
        <f t="shared" si="22"/>
        <v/>
      </c>
      <c r="I213" s="244">
        <v>261</v>
      </c>
      <c r="J213" s="239"/>
      <c r="K213" s="247">
        <v>136</v>
      </c>
      <c r="L213" s="239"/>
      <c r="M213" s="244">
        <v>443</v>
      </c>
      <c r="N213" s="239"/>
      <c r="O213" s="244">
        <v>47</v>
      </c>
      <c r="P213" s="239">
        <f t="shared" si="23"/>
        <v>5.2987598647125142E-2</v>
      </c>
      <c r="Q213" s="189" t="s">
        <v>1476</v>
      </c>
      <c r="R213" s="215">
        <v>0</v>
      </c>
      <c r="S213" s="215">
        <v>1</v>
      </c>
      <c r="T213" s="215">
        <v>0</v>
      </c>
      <c r="U213" s="210"/>
    </row>
    <row r="214" spans="1:21" s="115" customFormat="1" x14ac:dyDescent="0.2">
      <c r="A214" s="58" t="s">
        <v>1024</v>
      </c>
      <c r="B214" s="58" t="s">
        <v>1025</v>
      </c>
      <c r="C214" s="58" t="s">
        <v>1000</v>
      </c>
      <c r="D214" s="58" t="s">
        <v>1001</v>
      </c>
      <c r="E214" s="243">
        <v>1376</v>
      </c>
      <c r="F214" s="244">
        <f t="shared" si="21"/>
        <v>689</v>
      </c>
      <c r="G214" s="239">
        <f t="shared" si="24"/>
        <v>0.50072674418604646</v>
      </c>
      <c r="H214" s="245" t="str">
        <f t="shared" si="22"/>
        <v>47.4% - 52.7%</v>
      </c>
      <c r="I214" s="244">
        <v>503</v>
      </c>
      <c r="J214" s="239">
        <f t="shared" si="25"/>
        <v>0.36555232558139533</v>
      </c>
      <c r="K214" s="247">
        <v>186</v>
      </c>
      <c r="L214" s="239">
        <f t="shared" si="26"/>
        <v>0.13517441860465115</v>
      </c>
      <c r="M214" s="244">
        <v>681</v>
      </c>
      <c r="N214" s="239">
        <f t="shared" si="27"/>
        <v>0.49491279069767441</v>
      </c>
      <c r="O214" s="244">
        <v>6</v>
      </c>
      <c r="P214" s="239">
        <f t="shared" si="23"/>
        <v>4.3604651162790697E-3</v>
      </c>
      <c r="Q214" s="189" t="s">
        <v>1477</v>
      </c>
      <c r="R214" s="215">
        <v>0</v>
      </c>
      <c r="S214" s="215">
        <v>0</v>
      </c>
      <c r="T214" s="215">
        <v>0</v>
      </c>
      <c r="U214" s="210"/>
    </row>
    <row r="215" spans="1:21" s="115" customFormat="1" x14ac:dyDescent="0.2">
      <c r="A215" s="58" t="s">
        <v>1027</v>
      </c>
      <c r="B215" s="58" t="s">
        <v>1028</v>
      </c>
      <c r="C215" s="58" t="s">
        <v>1029</v>
      </c>
      <c r="D215" s="58" t="s">
        <v>1030</v>
      </c>
      <c r="E215" s="243">
        <v>956</v>
      </c>
      <c r="F215" s="244">
        <f t="shared" si="21"/>
        <v>522</v>
      </c>
      <c r="G215" s="239"/>
      <c r="H215" s="245" t="str">
        <f t="shared" si="22"/>
        <v/>
      </c>
      <c r="I215" s="244">
        <v>222</v>
      </c>
      <c r="J215" s="239"/>
      <c r="K215" s="247">
        <v>300</v>
      </c>
      <c r="L215" s="239"/>
      <c r="M215" s="244">
        <v>334</v>
      </c>
      <c r="N215" s="239"/>
      <c r="O215" s="244">
        <v>100</v>
      </c>
      <c r="P215" s="239">
        <f t="shared" si="23"/>
        <v>0.10460251046025104</v>
      </c>
      <c r="Q215" s="189" t="s">
        <v>1478</v>
      </c>
      <c r="R215" s="215">
        <v>0</v>
      </c>
      <c r="S215" s="215">
        <v>1</v>
      </c>
      <c r="T215" s="215">
        <v>0</v>
      </c>
      <c r="U215" s="210"/>
    </row>
    <row r="216" spans="1:21" s="115" customFormat="1" x14ac:dyDescent="0.2">
      <c r="A216" s="58" t="s">
        <v>1032</v>
      </c>
      <c r="B216" s="58" t="s">
        <v>1033</v>
      </c>
      <c r="C216" s="58" t="s">
        <v>1029</v>
      </c>
      <c r="D216" s="58" t="s">
        <v>1030</v>
      </c>
      <c r="E216" s="243">
        <v>1</v>
      </c>
      <c r="F216" s="244">
        <f t="shared" si="21"/>
        <v>0</v>
      </c>
      <c r="G216" s="239"/>
      <c r="H216" s="245" t="str">
        <f t="shared" si="22"/>
        <v/>
      </c>
      <c r="I216" s="244">
        <v>0</v>
      </c>
      <c r="J216" s="239"/>
      <c r="K216" s="247">
        <v>0</v>
      </c>
      <c r="L216" s="239"/>
      <c r="M216" s="244">
        <v>0</v>
      </c>
      <c r="N216" s="239"/>
      <c r="O216" s="244">
        <v>1</v>
      </c>
      <c r="P216" s="239">
        <f t="shared" si="23"/>
        <v>1</v>
      </c>
      <c r="Q216" s="189" t="s">
        <v>1479</v>
      </c>
      <c r="R216" s="215">
        <v>1</v>
      </c>
      <c r="S216" s="215">
        <v>1</v>
      </c>
      <c r="T216" s="215">
        <v>0</v>
      </c>
      <c r="U216" s="210"/>
    </row>
    <row r="217" spans="1:21" s="115" customFormat="1" x14ac:dyDescent="0.2">
      <c r="A217" s="58" t="s">
        <v>1035</v>
      </c>
      <c r="B217" s="58" t="s">
        <v>1036</v>
      </c>
      <c r="C217" s="58" t="s">
        <v>1029</v>
      </c>
      <c r="D217" s="58" t="s">
        <v>1030</v>
      </c>
      <c r="E217" s="243">
        <v>762</v>
      </c>
      <c r="F217" s="244">
        <f t="shared" si="21"/>
        <v>148</v>
      </c>
      <c r="G217" s="239"/>
      <c r="H217" s="245" t="str">
        <f t="shared" si="22"/>
        <v/>
      </c>
      <c r="I217" s="244">
        <v>76</v>
      </c>
      <c r="J217" s="239"/>
      <c r="K217" s="247">
        <v>72</v>
      </c>
      <c r="L217" s="239"/>
      <c r="M217" s="244">
        <v>118</v>
      </c>
      <c r="N217" s="239"/>
      <c r="O217" s="244">
        <v>496</v>
      </c>
      <c r="P217" s="239">
        <f t="shared" si="23"/>
        <v>0.65091863517060367</v>
      </c>
      <c r="Q217" s="189" t="s">
        <v>1480</v>
      </c>
      <c r="R217" s="215">
        <v>0</v>
      </c>
      <c r="S217" s="215">
        <v>1</v>
      </c>
      <c r="T217" s="215">
        <v>0</v>
      </c>
      <c r="U217" s="210"/>
    </row>
    <row r="218" spans="1:21" s="115" customFormat="1" x14ac:dyDescent="0.2">
      <c r="A218" s="58" t="s">
        <v>1038</v>
      </c>
      <c r="B218" s="58" t="s">
        <v>1039</v>
      </c>
      <c r="C218" s="58" t="s">
        <v>1029</v>
      </c>
      <c r="D218" s="58" t="s">
        <v>1030</v>
      </c>
      <c r="E218" s="243">
        <v>1034</v>
      </c>
      <c r="F218" s="244">
        <f t="shared" si="21"/>
        <v>421</v>
      </c>
      <c r="G218" s="239"/>
      <c r="H218" s="245" t="str">
        <f t="shared" si="22"/>
        <v/>
      </c>
      <c r="I218" s="244">
        <v>238</v>
      </c>
      <c r="J218" s="239"/>
      <c r="K218" s="247">
        <v>183</v>
      </c>
      <c r="L218" s="239"/>
      <c r="M218" s="244">
        <v>100</v>
      </c>
      <c r="N218" s="239"/>
      <c r="O218" s="244">
        <v>513</v>
      </c>
      <c r="P218" s="239">
        <f t="shared" si="23"/>
        <v>0.49613152804642169</v>
      </c>
      <c r="Q218" s="189" t="s">
        <v>1481</v>
      </c>
      <c r="R218" s="215">
        <v>1</v>
      </c>
      <c r="S218" s="215">
        <v>1</v>
      </c>
      <c r="T218" s="215">
        <v>0</v>
      </c>
      <c r="U218" s="210"/>
    </row>
    <row r="219" spans="1:21" s="115" customFormat="1" x14ac:dyDescent="0.2">
      <c r="A219" s="58" t="s">
        <v>1041</v>
      </c>
      <c r="B219" s="58" t="s">
        <v>1042</v>
      </c>
      <c r="C219" s="58" t="s">
        <v>1029</v>
      </c>
      <c r="D219" s="58" t="s">
        <v>1030</v>
      </c>
      <c r="E219" s="243">
        <v>908</v>
      </c>
      <c r="F219" s="244">
        <f t="shared" si="21"/>
        <v>578</v>
      </c>
      <c r="G219" s="239">
        <f t="shared" si="24"/>
        <v>0.63656387665198244</v>
      </c>
      <c r="H219" s="245" t="str">
        <f t="shared" si="22"/>
        <v>60.5% - 66.7%</v>
      </c>
      <c r="I219" s="244">
        <v>379</v>
      </c>
      <c r="J219" s="239">
        <f t="shared" si="25"/>
        <v>0.41740088105726875</v>
      </c>
      <c r="K219" s="247">
        <v>199</v>
      </c>
      <c r="L219" s="239">
        <f t="shared" si="26"/>
        <v>0.21916299559471367</v>
      </c>
      <c r="M219" s="244">
        <v>329</v>
      </c>
      <c r="N219" s="239">
        <f t="shared" si="27"/>
        <v>0.36233480176211452</v>
      </c>
      <c r="O219" s="244">
        <v>1</v>
      </c>
      <c r="P219" s="239">
        <f t="shared" si="23"/>
        <v>1.1013215859030838E-3</v>
      </c>
      <c r="Q219" s="189" t="s">
        <v>1482</v>
      </c>
      <c r="R219" s="215">
        <v>0</v>
      </c>
      <c r="S219" s="215">
        <v>0</v>
      </c>
      <c r="T219" s="215">
        <v>0</v>
      </c>
      <c r="U219" s="210"/>
    </row>
    <row r="220" spans="1:21" s="115" customFormat="1" x14ac:dyDescent="0.2">
      <c r="A220" s="58" t="s">
        <v>1044</v>
      </c>
      <c r="B220" s="58" t="s">
        <v>1045</v>
      </c>
      <c r="C220" s="58" t="s">
        <v>1029</v>
      </c>
      <c r="D220" s="58" t="s">
        <v>1030</v>
      </c>
      <c r="E220" s="243">
        <v>805</v>
      </c>
      <c r="F220" s="244">
        <f t="shared" si="21"/>
        <v>295</v>
      </c>
      <c r="G220" s="239"/>
      <c r="H220" s="245" t="str">
        <f t="shared" si="22"/>
        <v/>
      </c>
      <c r="I220" s="244">
        <v>182</v>
      </c>
      <c r="J220" s="239"/>
      <c r="K220" s="247">
        <v>113</v>
      </c>
      <c r="L220" s="239"/>
      <c r="M220" s="244">
        <v>81</v>
      </c>
      <c r="N220" s="239"/>
      <c r="O220" s="244">
        <v>429</v>
      </c>
      <c r="P220" s="239">
        <f t="shared" si="23"/>
        <v>0.53291925465838508</v>
      </c>
      <c r="Q220" s="189" t="s">
        <v>1483</v>
      </c>
      <c r="R220" s="215">
        <v>0</v>
      </c>
      <c r="S220" s="215">
        <v>1</v>
      </c>
      <c r="T220" s="215">
        <v>0</v>
      </c>
      <c r="U220" s="210"/>
    </row>
    <row r="221" spans="1:21" s="115" customFormat="1" x14ac:dyDescent="0.2">
      <c r="A221" s="58" t="s">
        <v>1047</v>
      </c>
      <c r="B221" s="58" t="s">
        <v>1048</v>
      </c>
      <c r="C221" s="58" t="s">
        <v>1029</v>
      </c>
      <c r="D221" s="58" t="s">
        <v>1030</v>
      </c>
      <c r="E221" s="243">
        <v>375</v>
      </c>
      <c r="F221" s="244">
        <f t="shared" si="21"/>
        <v>301</v>
      </c>
      <c r="G221" s="239"/>
      <c r="H221" s="245" t="str">
        <f t="shared" si="22"/>
        <v/>
      </c>
      <c r="I221" s="244">
        <v>184</v>
      </c>
      <c r="J221" s="239"/>
      <c r="K221" s="247">
        <v>117</v>
      </c>
      <c r="L221" s="239"/>
      <c r="M221" s="244">
        <v>74</v>
      </c>
      <c r="N221" s="239"/>
      <c r="O221" s="244">
        <v>0</v>
      </c>
      <c r="P221" s="239"/>
      <c r="Q221" s="189" t="s">
        <v>1484</v>
      </c>
      <c r="R221" s="215">
        <v>1</v>
      </c>
      <c r="S221" s="215">
        <v>0</v>
      </c>
      <c r="T221" s="215">
        <v>0</v>
      </c>
      <c r="U221" s="210"/>
    </row>
    <row r="222" spans="1:21" s="115" customFormat="1" x14ac:dyDescent="0.2">
      <c r="A222" s="58" t="s">
        <v>1050</v>
      </c>
      <c r="B222" s="58" t="s">
        <v>1051</v>
      </c>
      <c r="C222" s="58" t="s">
        <v>1029</v>
      </c>
      <c r="D222" s="58" t="s">
        <v>1030</v>
      </c>
      <c r="E222" s="243">
        <v>1037</v>
      </c>
      <c r="F222" s="244">
        <f t="shared" si="21"/>
        <v>847</v>
      </c>
      <c r="G222" s="239">
        <f t="shared" si="24"/>
        <v>0.81677917068466732</v>
      </c>
      <c r="H222" s="245" t="str">
        <f t="shared" si="22"/>
        <v>79.2% - 83.9%</v>
      </c>
      <c r="I222" s="244">
        <v>519</v>
      </c>
      <c r="J222" s="239">
        <f t="shared" si="25"/>
        <v>0.50048216007714563</v>
      </c>
      <c r="K222" s="247">
        <v>328</v>
      </c>
      <c r="L222" s="239">
        <f t="shared" si="26"/>
        <v>0.31629701060752169</v>
      </c>
      <c r="M222" s="244">
        <v>186</v>
      </c>
      <c r="N222" s="239">
        <f t="shared" si="27"/>
        <v>0.17936354869816779</v>
      </c>
      <c r="O222" s="244">
        <v>4</v>
      </c>
      <c r="P222" s="239">
        <f t="shared" si="23"/>
        <v>3.8572806171648989E-3</v>
      </c>
      <c r="Q222" s="189" t="s">
        <v>1485</v>
      </c>
      <c r="R222" s="215">
        <v>0</v>
      </c>
      <c r="S222" s="215">
        <v>0</v>
      </c>
      <c r="T222" s="215">
        <v>0</v>
      </c>
      <c r="U222" s="210"/>
    </row>
    <row r="223" spans="1:21" x14ac:dyDescent="0.2">
      <c r="A223" s="58" t="s">
        <v>1053</v>
      </c>
      <c r="B223" s="58" t="s">
        <v>1054</v>
      </c>
      <c r="C223" s="58" t="s">
        <v>1029</v>
      </c>
      <c r="D223" s="58" t="s">
        <v>1030</v>
      </c>
      <c r="E223" s="243">
        <v>1334</v>
      </c>
      <c r="F223" s="244">
        <f t="shared" si="21"/>
        <v>881</v>
      </c>
      <c r="G223" s="239"/>
      <c r="H223" s="245" t="str">
        <f t="shared" si="22"/>
        <v/>
      </c>
      <c r="I223" s="244">
        <v>508</v>
      </c>
      <c r="J223" s="239"/>
      <c r="K223" s="247">
        <v>373</v>
      </c>
      <c r="L223" s="239"/>
      <c r="M223" s="244">
        <v>377</v>
      </c>
      <c r="N223" s="239"/>
      <c r="O223" s="244">
        <v>76</v>
      </c>
      <c r="P223" s="239">
        <f t="shared" si="23"/>
        <v>5.6971514242878558E-2</v>
      </c>
      <c r="Q223" s="189" t="s">
        <v>1486</v>
      </c>
      <c r="R223" s="215">
        <v>0</v>
      </c>
      <c r="S223" s="215">
        <v>1</v>
      </c>
      <c r="T223" s="215">
        <v>0</v>
      </c>
    </row>
    <row r="224" spans="1:21" x14ac:dyDescent="0.2">
      <c r="A224" s="58" t="s">
        <v>1056</v>
      </c>
      <c r="B224" s="58" t="s">
        <v>1057</v>
      </c>
      <c r="C224" s="58" t="s">
        <v>1029</v>
      </c>
      <c r="D224" s="58" t="s">
        <v>1030</v>
      </c>
      <c r="E224" s="243">
        <v>1162</v>
      </c>
      <c r="F224" s="244">
        <f t="shared" si="21"/>
        <v>2</v>
      </c>
      <c r="G224" s="239"/>
      <c r="H224" s="245" t="str">
        <f t="shared" si="22"/>
        <v/>
      </c>
      <c r="I224" s="244">
        <v>1</v>
      </c>
      <c r="J224" s="239"/>
      <c r="K224" s="247">
        <v>1</v>
      </c>
      <c r="L224" s="239"/>
      <c r="M224" s="244">
        <v>0</v>
      </c>
      <c r="N224" s="239"/>
      <c r="O224" s="244">
        <v>1160</v>
      </c>
      <c r="P224" s="239">
        <f t="shared" si="23"/>
        <v>0.99827882960413084</v>
      </c>
      <c r="Q224" s="189" t="s">
        <v>1487</v>
      </c>
      <c r="R224" s="215">
        <v>1</v>
      </c>
      <c r="S224" s="215">
        <v>1</v>
      </c>
      <c r="T224" s="215">
        <v>0</v>
      </c>
    </row>
    <row r="225" spans="1:20" x14ac:dyDescent="0.2">
      <c r="A225" s="58" t="s">
        <v>1059</v>
      </c>
      <c r="B225" s="58" t="s">
        <v>1060</v>
      </c>
      <c r="C225" s="58" t="s">
        <v>1029</v>
      </c>
      <c r="D225" s="58" t="s">
        <v>1030</v>
      </c>
      <c r="E225" s="243">
        <v>984</v>
      </c>
      <c r="F225" s="244">
        <f t="shared" si="21"/>
        <v>684</v>
      </c>
      <c r="G225" s="239"/>
      <c r="H225" s="245" t="str">
        <f t="shared" si="22"/>
        <v/>
      </c>
      <c r="I225" s="244">
        <v>383</v>
      </c>
      <c r="J225" s="239"/>
      <c r="K225" s="247">
        <v>301</v>
      </c>
      <c r="L225" s="239"/>
      <c r="M225" s="244">
        <v>300</v>
      </c>
      <c r="N225" s="239"/>
      <c r="O225" s="244">
        <v>0</v>
      </c>
      <c r="P225" s="239"/>
      <c r="Q225" s="189" t="s">
        <v>1488</v>
      </c>
      <c r="R225" s="215">
        <v>1</v>
      </c>
      <c r="S225" s="215">
        <v>0</v>
      </c>
      <c r="T225" s="215">
        <v>0</v>
      </c>
    </row>
    <row r="226" spans="1:20" x14ac:dyDescent="0.2">
      <c r="A226" s="58" t="s">
        <v>1062</v>
      </c>
      <c r="B226" s="58" t="s">
        <v>1063</v>
      </c>
      <c r="C226" s="58" t="s">
        <v>1029</v>
      </c>
      <c r="D226" s="58" t="s">
        <v>1030</v>
      </c>
      <c r="E226" s="243">
        <v>1145</v>
      </c>
      <c r="F226" s="244">
        <f t="shared" si="21"/>
        <v>259</v>
      </c>
      <c r="G226" s="239"/>
      <c r="H226" s="245" t="str">
        <f t="shared" si="22"/>
        <v/>
      </c>
      <c r="I226" s="244">
        <v>172</v>
      </c>
      <c r="J226" s="239"/>
      <c r="K226" s="247">
        <v>87</v>
      </c>
      <c r="L226" s="239"/>
      <c r="M226" s="244">
        <v>134</v>
      </c>
      <c r="N226" s="239"/>
      <c r="O226" s="244">
        <v>752</v>
      </c>
      <c r="P226" s="239">
        <f t="shared" si="23"/>
        <v>0.65676855895196506</v>
      </c>
      <c r="Q226" s="189" t="s">
        <v>1489</v>
      </c>
      <c r="R226" s="215">
        <v>0</v>
      </c>
      <c r="S226" s="215">
        <v>1</v>
      </c>
      <c r="T226" s="215">
        <v>0</v>
      </c>
    </row>
    <row r="227" spans="1:20" x14ac:dyDescent="0.2">
      <c r="A227" s="58" t="s">
        <v>1065</v>
      </c>
      <c r="B227" s="58" t="s">
        <v>1066</v>
      </c>
      <c r="C227" s="58" t="s">
        <v>1029</v>
      </c>
      <c r="D227" s="58" t="s">
        <v>1030</v>
      </c>
      <c r="E227" s="243">
        <v>509</v>
      </c>
      <c r="F227" s="244">
        <f t="shared" si="21"/>
        <v>406</v>
      </c>
      <c r="G227" s="239"/>
      <c r="H227" s="245" t="str">
        <f t="shared" si="22"/>
        <v/>
      </c>
      <c r="I227" s="244">
        <v>255</v>
      </c>
      <c r="J227" s="239"/>
      <c r="K227" s="247">
        <v>151</v>
      </c>
      <c r="L227" s="239"/>
      <c r="M227" s="244">
        <v>101</v>
      </c>
      <c r="N227" s="239"/>
      <c r="O227" s="244">
        <v>2</v>
      </c>
      <c r="P227" s="239"/>
      <c r="Q227" s="189" t="s">
        <v>1490</v>
      </c>
      <c r="R227" s="215">
        <v>1</v>
      </c>
      <c r="S227" s="215">
        <v>0</v>
      </c>
      <c r="T227" s="215">
        <v>0</v>
      </c>
    </row>
    <row r="228" spans="1:20" x14ac:dyDescent="0.2">
      <c r="A228" s="58" t="s">
        <v>1068</v>
      </c>
      <c r="B228" s="58" t="s">
        <v>1069</v>
      </c>
      <c r="C228" s="58" t="s">
        <v>1029</v>
      </c>
      <c r="D228" s="58" t="s">
        <v>1030</v>
      </c>
      <c r="E228" s="243">
        <v>1</v>
      </c>
      <c r="F228" s="244">
        <f t="shared" si="21"/>
        <v>0</v>
      </c>
      <c r="G228" s="239"/>
      <c r="H228" s="245" t="str">
        <f t="shared" si="22"/>
        <v/>
      </c>
      <c r="I228" s="244">
        <v>0</v>
      </c>
      <c r="J228" s="239"/>
      <c r="K228" s="247">
        <v>0</v>
      </c>
      <c r="L228" s="239"/>
      <c r="M228" s="244">
        <v>1</v>
      </c>
      <c r="N228" s="239"/>
      <c r="O228" s="244">
        <v>0</v>
      </c>
      <c r="P228" s="239"/>
      <c r="Q228" s="189" t="s">
        <v>1491</v>
      </c>
      <c r="R228" s="215">
        <v>1</v>
      </c>
      <c r="S228" s="215">
        <v>0</v>
      </c>
      <c r="T228" s="215">
        <v>0</v>
      </c>
    </row>
    <row r="229" spans="1:20" x14ac:dyDescent="0.2">
      <c r="A229" s="58" t="s">
        <v>1071</v>
      </c>
      <c r="B229" s="58" t="s">
        <v>1072</v>
      </c>
      <c r="C229" s="58" t="s">
        <v>1029</v>
      </c>
      <c r="D229" s="58" t="s">
        <v>1030</v>
      </c>
      <c r="E229" s="243">
        <v>721</v>
      </c>
      <c r="F229" s="244">
        <f t="shared" ref="F229:F246" si="28">I229+K229</f>
        <v>5</v>
      </c>
      <c r="G229" s="239"/>
      <c r="H229" s="245" t="str">
        <f t="shared" ref="H229:H246" si="29">IF(ISNUMBER(G229),TEXT(((2*F229)+(1.96^2)-(1.96*((1.96^2)+(4*F229*(100%-G229)))^0.5))/(2*(E229+(1.96^2))),"0.0%")&amp;" - "&amp;TEXT(((2*F229)+(1.96^2)+(1.96*((1.96^2)+(4*F229*(100%-G229)))^0.5))/(2*(E229+(1.96^2))),"0.0%"),"")</f>
        <v/>
      </c>
      <c r="I229" s="244">
        <v>3</v>
      </c>
      <c r="J229" s="239"/>
      <c r="K229" s="247">
        <v>2</v>
      </c>
      <c r="L229" s="239"/>
      <c r="M229" s="244">
        <v>0</v>
      </c>
      <c r="N229" s="239"/>
      <c r="O229" s="244">
        <v>716</v>
      </c>
      <c r="P229" s="239">
        <f t="shared" ref="P229:P245" si="30">O229/E229</f>
        <v>0.99306518723994452</v>
      </c>
      <c r="Q229" s="189" t="s">
        <v>1492</v>
      </c>
      <c r="R229" s="215">
        <v>1</v>
      </c>
      <c r="S229" s="215">
        <v>1</v>
      </c>
      <c r="T229" s="215">
        <v>0</v>
      </c>
    </row>
    <row r="230" spans="1:20" x14ac:dyDescent="0.2">
      <c r="A230" s="58" t="s">
        <v>1074</v>
      </c>
      <c r="B230" s="58" t="s">
        <v>1075</v>
      </c>
      <c r="C230" s="58" t="s">
        <v>1029</v>
      </c>
      <c r="D230" s="58" t="s">
        <v>1030</v>
      </c>
      <c r="E230" s="243">
        <v>1023</v>
      </c>
      <c r="F230" s="244">
        <f t="shared" si="28"/>
        <v>359</v>
      </c>
      <c r="G230" s="239"/>
      <c r="H230" s="245" t="str">
        <f t="shared" si="29"/>
        <v/>
      </c>
      <c r="I230" s="244">
        <v>194</v>
      </c>
      <c r="J230" s="239"/>
      <c r="K230" s="247">
        <v>165</v>
      </c>
      <c r="L230" s="239"/>
      <c r="M230" s="244">
        <v>420</v>
      </c>
      <c r="N230" s="239"/>
      <c r="O230" s="244">
        <v>244</v>
      </c>
      <c r="P230" s="239">
        <f t="shared" si="30"/>
        <v>0.23851417399804498</v>
      </c>
      <c r="Q230" s="189" t="s">
        <v>1493</v>
      </c>
      <c r="R230" s="215">
        <v>1</v>
      </c>
      <c r="S230" s="215">
        <v>1</v>
      </c>
      <c r="T230" s="215">
        <v>0</v>
      </c>
    </row>
    <row r="231" spans="1:20" x14ac:dyDescent="0.2">
      <c r="A231" s="58" t="s">
        <v>1077</v>
      </c>
      <c r="B231" s="58" t="s">
        <v>1078</v>
      </c>
      <c r="C231" s="58" t="s">
        <v>1029</v>
      </c>
      <c r="D231" s="58" t="s">
        <v>1030</v>
      </c>
      <c r="E231" s="243">
        <v>955</v>
      </c>
      <c r="F231" s="244">
        <f t="shared" si="28"/>
        <v>574</v>
      </c>
      <c r="G231" s="239">
        <f t="shared" ref="G231:G242" si="31">J231+L231</f>
        <v>0.60104712041884811</v>
      </c>
      <c r="H231" s="245" t="str">
        <f t="shared" si="29"/>
        <v>57.0% - 63.2%</v>
      </c>
      <c r="I231" s="244">
        <v>355</v>
      </c>
      <c r="J231" s="239">
        <f t="shared" ref="J231:J242" si="32">I231/E231</f>
        <v>0.37172774869109948</v>
      </c>
      <c r="K231" s="247">
        <v>219</v>
      </c>
      <c r="L231" s="239">
        <f t="shared" ref="L231:L242" si="33">K231/E231</f>
        <v>0.22931937172774869</v>
      </c>
      <c r="M231" s="244">
        <v>339</v>
      </c>
      <c r="N231" s="239">
        <f t="shared" ref="N231:N242" si="34">M231/E231</f>
        <v>0.35497382198952881</v>
      </c>
      <c r="O231" s="244">
        <v>42</v>
      </c>
      <c r="P231" s="239">
        <f t="shared" si="30"/>
        <v>4.3979057591623037E-2</v>
      </c>
      <c r="Q231" s="189" t="s">
        <v>1494</v>
      </c>
      <c r="R231" s="215">
        <v>0</v>
      </c>
      <c r="S231" s="215">
        <v>0</v>
      </c>
      <c r="T231" s="215">
        <v>0</v>
      </c>
    </row>
    <row r="232" spans="1:20" x14ac:dyDescent="0.2">
      <c r="A232" s="58" t="s">
        <v>1080</v>
      </c>
      <c r="B232" s="58" t="s">
        <v>1081</v>
      </c>
      <c r="C232" s="58" t="s">
        <v>1029</v>
      </c>
      <c r="D232" s="58" t="s">
        <v>1030</v>
      </c>
      <c r="E232" s="243">
        <v>1022</v>
      </c>
      <c r="F232" s="244">
        <f t="shared" si="28"/>
        <v>343</v>
      </c>
      <c r="G232" s="239"/>
      <c r="H232" s="245" t="str">
        <f t="shared" si="29"/>
        <v/>
      </c>
      <c r="I232" s="244">
        <v>202</v>
      </c>
      <c r="J232" s="239"/>
      <c r="K232" s="247">
        <v>141</v>
      </c>
      <c r="L232" s="239"/>
      <c r="M232" s="244">
        <v>139</v>
      </c>
      <c r="N232" s="239"/>
      <c r="O232" s="244">
        <v>540</v>
      </c>
      <c r="P232" s="239">
        <f t="shared" si="30"/>
        <v>0.52837573385518588</v>
      </c>
      <c r="Q232" s="189" t="s">
        <v>1495</v>
      </c>
      <c r="R232" s="215">
        <v>0</v>
      </c>
      <c r="S232" s="215">
        <v>1</v>
      </c>
      <c r="T232" s="215">
        <v>0</v>
      </c>
    </row>
    <row r="233" spans="1:20" x14ac:dyDescent="0.2">
      <c r="A233" s="58" t="s">
        <v>1083</v>
      </c>
      <c r="B233" s="58" t="s">
        <v>1084</v>
      </c>
      <c r="C233" s="58" t="s">
        <v>1029</v>
      </c>
      <c r="D233" s="58" t="s">
        <v>1030</v>
      </c>
      <c r="E233" s="243">
        <v>682</v>
      </c>
      <c r="F233" s="244">
        <f t="shared" si="28"/>
        <v>476</v>
      </c>
      <c r="G233" s="239"/>
      <c r="H233" s="245" t="str">
        <f t="shared" si="29"/>
        <v/>
      </c>
      <c r="I233" s="244">
        <v>317</v>
      </c>
      <c r="J233" s="239"/>
      <c r="K233" s="247">
        <v>159</v>
      </c>
      <c r="L233" s="239"/>
      <c r="M233" s="244">
        <v>141</v>
      </c>
      <c r="N233" s="239"/>
      <c r="O233" s="244">
        <v>65</v>
      </c>
      <c r="P233" s="239">
        <f t="shared" si="30"/>
        <v>9.5307917888563048E-2</v>
      </c>
      <c r="Q233" s="189" t="s">
        <v>1496</v>
      </c>
      <c r="R233" s="215">
        <v>0</v>
      </c>
      <c r="S233" s="215">
        <v>1</v>
      </c>
      <c r="T233" s="215">
        <v>0</v>
      </c>
    </row>
    <row r="234" spans="1:20" x14ac:dyDescent="0.2">
      <c r="A234" s="58" t="s">
        <v>1086</v>
      </c>
      <c r="B234" s="58" t="s">
        <v>1087</v>
      </c>
      <c r="C234" s="58" t="s">
        <v>1029</v>
      </c>
      <c r="D234" s="58" t="s">
        <v>1030</v>
      </c>
      <c r="E234" s="243">
        <v>549</v>
      </c>
      <c r="F234" s="244">
        <f t="shared" si="28"/>
        <v>371</v>
      </c>
      <c r="G234" s="239"/>
      <c r="H234" s="245" t="str">
        <f t="shared" si="29"/>
        <v/>
      </c>
      <c r="I234" s="244">
        <v>244</v>
      </c>
      <c r="J234" s="239"/>
      <c r="K234" s="247">
        <v>127</v>
      </c>
      <c r="L234" s="239"/>
      <c r="M234" s="244">
        <v>117</v>
      </c>
      <c r="N234" s="239"/>
      <c r="O234" s="244">
        <v>61</v>
      </c>
      <c r="P234" s="239">
        <f t="shared" si="30"/>
        <v>0.1111111111111111</v>
      </c>
      <c r="Q234" s="189" t="s">
        <v>1497</v>
      </c>
      <c r="R234" s="215">
        <v>0</v>
      </c>
      <c r="S234" s="215">
        <v>1</v>
      </c>
      <c r="T234" s="215">
        <v>0</v>
      </c>
    </row>
    <row r="235" spans="1:20" x14ac:dyDescent="0.2">
      <c r="A235" s="58" t="s">
        <v>1089</v>
      </c>
      <c r="B235" s="58" t="s">
        <v>1090</v>
      </c>
      <c r="C235" s="58" t="s">
        <v>1029</v>
      </c>
      <c r="D235" s="58" t="s">
        <v>1030</v>
      </c>
      <c r="E235" s="243">
        <v>1180</v>
      </c>
      <c r="F235" s="244">
        <f t="shared" si="28"/>
        <v>890</v>
      </c>
      <c r="G235" s="239"/>
      <c r="H235" s="245" t="str">
        <f t="shared" si="29"/>
        <v/>
      </c>
      <c r="I235" s="244">
        <v>589</v>
      </c>
      <c r="J235" s="239"/>
      <c r="K235" s="247">
        <v>301</v>
      </c>
      <c r="L235" s="239"/>
      <c r="M235" s="244">
        <v>159</v>
      </c>
      <c r="N235" s="239"/>
      <c r="O235" s="244">
        <v>131</v>
      </c>
      <c r="P235" s="239">
        <f t="shared" si="30"/>
        <v>0.11101694915254237</v>
      </c>
      <c r="Q235" s="189" t="s">
        <v>1498</v>
      </c>
      <c r="R235" s="215">
        <v>0</v>
      </c>
      <c r="S235" s="215">
        <v>1</v>
      </c>
      <c r="T235" s="215">
        <v>0</v>
      </c>
    </row>
    <row r="236" spans="1:20" x14ac:dyDescent="0.2">
      <c r="A236" s="58" t="s">
        <v>1092</v>
      </c>
      <c r="B236" s="58" t="s">
        <v>1093</v>
      </c>
      <c r="C236" s="58" t="s">
        <v>1029</v>
      </c>
      <c r="D236" s="58" t="s">
        <v>1030</v>
      </c>
      <c r="E236" s="243">
        <v>1166</v>
      </c>
      <c r="F236" s="244">
        <f t="shared" si="28"/>
        <v>856</v>
      </c>
      <c r="G236" s="239">
        <f t="shared" si="31"/>
        <v>0.73413379073756435</v>
      </c>
      <c r="H236" s="245" t="str">
        <f t="shared" si="29"/>
        <v>70.8% - 75.9%</v>
      </c>
      <c r="I236" s="244">
        <v>524</v>
      </c>
      <c r="J236" s="239">
        <f t="shared" si="32"/>
        <v>0.44939965694682676</v>
      </c>
      <c r="K236" s="247">
        <v>332</v>
      </c>
      <c r="L236" s="239">
        <f t="shared" si="33"/>
        <v>0.28473413379073759</v>
      </c>
      <c r="M236" s="244">
        <v>263</v>
      </c>
      <c r="N236" s="239">
        <f t="shared" si="34"/>
        <v>0.225557461406518</v>
      </c>
      <c r="O236" s="244">
        <v>47</v>
      </c>
      <c r="P236" s="239">
        <f t="shared" si="30"/>
        <v>4.0308747855917669E-2</v>
      </c>
      <c r="Q236" s="189" t="s">
        <v>1499</v>
      </c>
      <c r="R236" s="215">
        <v>0</v>
      </c>
      <c r="S236" s="215">
        <v>0</v>
      </c>
      <c r="T236" s="215">
        <v>0</v>
      </c>
    </row>
    <row r="237" spans="1:20" x14ac:dyDescent="0.2">
      <c r="A237" s="58" t="s">
        <v>1095</v>
      </c>
      <c r="B237" s="58" t="s">
        <v>1096</v>
      </c>
      <c r="C237" s="58" t="s">
        <v>1029</v>
      </c>
      <c r="D237" s="58" t="s">
        <v>1030</v>
      </c>
      <c r="E237" s="243">
        <v>748</v>
      </c>
      <c r="F237" s="244">
        <f t="shared" si="28"/>
        <v>540</v>
      </c>
      <c r="G237" s="239">
        <f t="shared" si="31"/>
        <v>0.72192513368983957</v>
      </c>
      <c r="H237" s="245" t="str">
        <f t="shared" si="29"/>
        <v>68.9% - 75.3%</v>
      </c>
      <c r="I237" s="244">
        <v>371</v>
      </c>
      <c r="J237" s="239">
        <f t="shared" si="32"/>
        <v>0.49598930481283421</v>
      </c>
      <c r="K237" s="247">
        <v>169</v>
      </c>
      <c r="L237" s="239">
        <f t="shared" si="33"/>
        <v>0.22593582887700533</v>
      </c>
      <c r="M237" s="244">
        <v>178</v>
      </c>
      <c r="N237" s="239">
        <f t="shared" si="34"/>
        <v>0.23796791443850268</v>
      </c>
      <c r="O237" s="244">
        <v>30</v>
      </c>
      <c r="P237" s="239">
        <f t="shared" si="30"/>
        <v>4.0106951871657755E-2</v>
      </c>
      <c r="Q237" s="189" t="s">
        <v>1500</v>
      </c>
      <c r="R237" s="215">
        <v>0</v>
      </c>
      <c r="S237" s="215">
        <v>0</v>
      </c>
      <c r="T237" s="215">
        <v>0</v>
      </c>
    </row>
    <row r="238" spans="1:20" x14ac:dyDescent="0.2">
      <c r="A238" s="58" t="s">
        <v>1098</v>
      </c>
      <c r="B238" s="58" t="s">
        <v>1099</v>
      </c>
      <c r="C238" s="58" t="s">
        <v>1029</v>
      </c>
      <c r="D238" s="58" t="s">
        <v>1030</v>
      </c>
      <c r="E238" s="243">
        <v>1490</v>
      </c>
      <c r="F238" s="244">
        <f t="shared" si="28"/>
        <v>433</v>
      </c>
      <c r="G238" s="239"/>
      <c r="H238" s="245" t="str">
        <f t="shared" si="29"/>
        <v/>
      </c>
      <c r="I238" s="244">
        <v>183</v>
      </c>
      <c r="J238" s="239"/>
      <c r="K238" s="247">
        <v>250</v>
      </c>
      <c r="L238" s="239"/>
      <c r="M238" s="244">
        <v>159</v>
      </c>
      <c r="N238" s="239"/>
      <c r="O238" s="244">
        <v>898</v>
      </c>
      <c r="P238" s="239">
        <f t="shared" si="30"/>
        <v>0.6026845637583893</v>
      </c>
      <c r="Q238" s="189" t="s">
        <v>1501</v>
      </c>
      <c r="R238" s="215">
        <v>0</v>
      </c>
      <c r="S238" s="215">
        <v>1</v>
      </c>
      <c r="T238" s="215">
        <v>0</v>
      </c>
    </row>
    <row r="239" spans="1:20" x14ac:dyDescent="0.2">
      <c r="A239" s="58" t="s">
        <v>1101</v>
      </c>
      <c r="B239" s="58" t="s">
        <v>1102</v>
      </c>
      <c r="C239" s="58" t="s">
        <v>1029</v>
      </c>
      <c r="D239" s="58" t="s">
        <v>1030</v>
      </c>
      <c r="E239" s="243">
        <v>1292</v>
      </c>
      <c r="F239" s="244">
        <f t="shared" si="28"/>
        <v>784</v>
      </c>
      <c r="G239" s="239"/>
      <c r="H239" s="245" t="str">
        <f t="shared" si="29"/>
        <v/>
      </c>
      <c r="I239" s="244">
        <v>412</v>
      </c>
      <c r="J239" s="239"/>
      <c r="K239" s="247">
        <v>372</v>
      </c>
      <c r="L239" s="239"/>
      <c r="M239" s="244">
        <v>342</v>
      </c>
      <c r="N239" s="239"/>
      <c r="O239" s="244">
        <v>166</v>
      </c>
      <c r="P239" s="239">
        <f t="shared" si="30"/>
        <v>0.12848297213622292</v>
      </c>
      <c r="Q239" s="189" t="s">
        <v>1502</v>
      </c>
      <c r="R239" s="215">
        <v>0</v>
      </c>
      <c r="S239" s="215">
        <v>1</v>
      </c>
      <c r="T239" s="215">
        <v>0</v>
      </c>
    </row>
    <row r="240" spans="1:20" x14ac:dyDescent="0.2">
      <c r="A240" s="58" t="s">
        <v>1104</v>
      </c>
      <c r="B240" s="58" t="s">
        <v>1105</v>
      </c>
      <c r="C240" s="58" t="s">
        <v>1029</v>
      </c>
      <c r="D240" s="58" t="s">
        <v>1030</v>
      </c>
      <c r="E240" s="243">
        <v>613</v>
      </c>
      <c r="F240" s="244">
        <f t="shared" si="28"/>
        <v>113</v>
      </c>
      <c r="G240" s="239"/>
      <c r="H240" s="245" t="str">
        <f t="shared" si="29"/>
        <v/>
      </c>
      <c r="I240" s="244">
        <v>83</v>
      </c>
      <c r="J240" s="239"/>
      <c r="K240" s="247">
        <v>30</v>
      </c>
      <c r="L240" s="239"/>
      <c r="M240" s="244">
        <v>27</v>
      </c>
      <c r="N240" s="239"/>
      <c r="O240" s="244">
        <v>473</v>
      </c>
      <c r="P240" s="239">
        <f t="shared" si="30"/>
        <v>0.77161500815660689</v>
      </c>
      <c r="Q240" s="189" t="s">
        <v>1503</v>
      </c>
      <c r="R240" s="215">
        <v>0</v>
      </c>
      <c r="S240" s="215">
        <v>1</v>
      </c>
      <c r="T240" s="215">
        <v>0</v>
      </c>
    </row>
    <row r="241" spans="1:20" x14ac:dyDescent="0.2">
      <c r="A241" s="58" t="s">
        <v>1107</v>
      </c>
      <c r="B241" s="58" t="s">
        <v>1108</v>
      </c>
      <c r="C241" s="58" t="s">
        <v>1029</v>
      </c>
      <c r="D241" s="58" t="s">
        <v>1030</v>
      </c>
      <c r="E241" s="243">
        <v>1077</v>
      </c>
      <c r="F241" s="244">
        <f t="shared" si="28"/>
        <v>810</v>
      </c>
      <c r="G241" s="239"/>
      <c r="H241" s="245" t="str">
        <f t="shared" si="29"/>
        <v/>
      </c>
      <c r="I241" s="244">
        <v>488</v>
      </c>
      <c r="J241" s="239"/>
      <c r="K241" s="247">
        <v>322</v>
      </c>
      <c r="L241" s="239"/>
      <c r="M241" s="244">
        <v>159</v>
      </c>
      <c r="N241" s="239"/>
      <c r="O241" s="244">
        <v>108</v>
      </c>
      <c r="P241" s="239">
        <f t="shared" si="30"/>
        <v>0.10027855153203342</v>
      </c>
      <c r="Q241" s="189" t="s">
        <v>1504</v>
      </c>
      <c r="R241" s="215">
        <v>0</v>
      </c>
      <c r="S241" s="215">
        <v>1</v>
      </c>
      <c r="T241" s="215">
        <v>0</v>
      </c>
    </row>
    <row r="242" spans="1:20" x14ac:dyDescent="0.2">
      <c r="A242" s="58" t="s">
        <v>1110</v>
      </c>
      <c r="B242" s="58" t="s">
        <v>1111</v>
      </c>
      <c r="C242" s="58" t="s">
        <v>1029</v>
      </c>
      <c r="D242" s="58" t="s">
        <v>1030</v>
      </c>
      <c r="E242" s="243">
        <v>615</v>
      </c>
      <c r="F242" s="244">
        <f t="shared" si="28"/>
        <v>343</v>
      </c>
      <c r="G242" s="239">
        <f t="shared" si="31"/>
        <v>0.55772357723577237</v>
      </c>
      <c r="H242" s="245" t="str">
        <f t="shared" si="29"/>
        <v>51.8% - 59.6%</v>
      </c>
      <c r="I242" s="244">
        <v>253</v>
      </c>
      <c r="J242" s="239">
        <f t="shared" si="32"/>
        <v>0.41138211382113821</v>
      </c>
      <c r="K242" s="247">
        <v>90</v>
      </c>
      <c r="L242" s="239">
        <f t="shared" si="33"/>
        <v>0.14634146341463414</v>
      </c>
      <c r="M242" s="244">
        <v>250</v>
      </c>
      <c r="N242" s="239">
        <f t="shared" si="34"/>
        <v>0.4065040650406504</v>
      </c>
      <c r="O242" s="244">
        <v>22</v>
      </c>
      <c r="P242" s="239">
        <f t="shared" si="30"/>
        <v>3.5772357723577237E-2</v>
      </c>
      <c r="Q242" s="189" t="s">
        <v>1505</v>
      </c>
      <c r="R242" s="215">
        <v>0</v>
      </c>
      <c r="S242" s="215">
        <v>0</v>
      </c>
      <c r="T242" s="215">
        <v>0</v>
      </c>
    </row>
    <row r="243" spans="1:20" x14ac:dyDescent="0.2">
      <c r="A243" s="58" t="s">
        <v>1113</v>
      </c>
      <c r="B243" s="58" t="s">
        <v>1114</v>
      </c>
      <c r="C243" s="58" t="s">
        <v>1029</v>
      </c>
      <c r="D243" s="58" t="s">
        <v>1030</v>
      </c>
      <c r="E243" s="243">
        <v>0</v>
      </c>
      <c r="F243" s="244">
        <f t="shared" si="28"/>
        <v>0</v>
      </c>
      <c r="G243" s="239"/>
      <c r="H243" s="245" t="str">
        <f t="shared" si="29"/>
        <v/>
      </c>
      <c r="I243" s="244">
        <v>0</v>
      </c>
      <c r="J243" s="239"/>
      <c r="K243" s="247">
        <v>0</v>
      </c>
      <c r="L243" s="239"/>
      <c r="M243" s="244">
        <v>0</v>
      </c>
      <c r="N243" s="239"/>
      <c r="O243" s="244">
        <v>0</v>
      </c>
      <c r="P243" s="239"/>
      <c r="Q243" s="189" t="s">
        <v>1506</v>
      </c>
      <c r="R243" s="215">
        <v>1</v>
      </c>
      <c r="S243" s="215" t="e">
        <v>#DIV/0!</v>
      </c>
      <c r="T243" s="215" t="e">
        <v>#DIV/0!</v>
      </c>
    </row>
    <row r="244" spans="1:20" x14ac:dyDescent="0.2">
      <c r="A244" s="58" t="s">
        <v>1116</v>
      </c>
      <c r="B244" s="58" t="s">
        <v>1117</v>
      </c>
      <c r="C244" s="58" t="s">
        <v>1029</v>
      </c>
      <c r="D244" s="205" t="s">
        <v>1030</v>
      </c>
      <c r="E244" s="243">
        <v>1176</v>
      </c>
      <c r="F244" s="244">
        <f t="shared" si="28"/>
        <v>490</v>
      </c>
      <c r="G244" s="239"/>
      <c r="H244" s="245" t="str">
        <f t="shared" si="29"/>
        <v/>
      </c>
      <c r="I244" s="244">
        <v>263</v>
      </c>
      <c r="J244" s="239"/>
      <c r="K244" s="247">
        <v>227</v>
      </c>
      <c r="L244" s="239"/>
      <c r="M244" s="244">
        <v>212</v>
      </c>
      <c r="N244" s="239"/>
      <c r="O244" s="244">
        <v>474</v>
      </c>
      <c r="P244" s="239">
        <f t="shared" si="30"/>
        <v>0.40306122448979592</v>
      </c>
      <c r="Q244" s="189" t="s">
        <v>1507</v>
      </c>
      <c r="R244" s="215">
        <v>0</v>
      </c>
      <c r="S244" s="215">
        <v>1</v>
      </c>
      <c r="T244" s="215">
        <v>0</v>
      </c>
    </row>
    <row r="245" spans="1:20" x14ac:dyDescent="0.2">
      <c r="A245" s="58" t="s">
        <v>1119</v>
      </c>
      <c r="B245" s="58" t="s">
        <v>1120</v>
      </c>
      <c r="C245" s="58" t="s">
        <v>1029</v>
      </c>
      <c r="D245" s="205" t="s">
        <v>1030</v>
      </c>
      <c r="E245" s="243">
        <v>1366</v>
      </c>
      <c r="F245" s="244">
        <f t="shared" si="28"/>
        <v>883</v>
      </c>
      <c r="G245" s="239"/>
      <c r="H245" s="245" t="str">
        <f t="shared" si="29"/>
        <v/>
      </c>
      <c r="I245" s="244">
        <v>579</v>
      </c>
      <c r="J245" s="239"/>
      <c r="K245" s="247">
        <v>304</v>
      </c>
      <c r="L245" s="239"/>
      <c r="M245" s="244">
        <v>248</v>
      </c>
      <c r="N245" s="239"/>
      <c r="O245" s="244">
        <v>235</v>
      </c>
      <c r="P245" s="239">
        <f t="shared" si="30"/>
        <v>0.17203513909224011</v>
      </c>
      <c r="Q245" s="189" t="s">
        <v>1508</v>
      </c>
      <c r="R245" s="215">
        <v>0</v>
      </c>
      <c r="S245" s="215">
        <v>1</v>
      </c>
      <c r="T245" s="215">
        <v>0</v>
      </c>
    </row>
    <row r="246" spans="1:20" x14ac:dyDescent="0.2">
      <c r="A246" s="58" t="s">
        <v>1122</v>
      </c>
      <c r="B246" s="58" t="s">
        <v>1123</v>
      </c>
      <c r="C246" s="58" t="s">
        <v>1029</v>
      </c>
      <c r="D246" s="205" t="s">
        <v>1030</v>
      </c>
      <c r="E246" s="243">
        <v>489</v>
      </c>
      <c r="F246" s="244">
        <f t="shared" si="28"/>
        <v>401</v>
      </c>
      <c r="G246" s="239"/>
      <c r="H246" s="245" t="str">
        <f t="shared" si="29"/>
        <v/>
      </c>
      <c r="I246" s="244">
        <v>263</v>
      </c>
      <c r="J246" s="239"/>
      <c r="K246" s="247">
        <v>138</v>
      </c>
      <c r="L246" s="239"/>
      <c r="M246" s="244">
        <v>87</v>
      </c>
      <c r="N246" s="239"/>
      <c r="O246" s="244">
        <v>1</v>
      </c>
      <c r="P246" s="239"/>
      <c r="Q246" s="189" t="s">
        <v>1509</v>
      </c>
      <c r="R246" s="215">
        <v>1</v>
      </c>
      <c r="S246" s="215">
        <v>0</v>
      </c>
      <c r="T246" s="215">
        <v>0</v>
      </c>
    </row>
    <row r="247" spans="1:20" x14ac:dyDescent="0.2">
      <c r="A247" s="58"/>
      <c r="B247" s="58"/>
      <c r="C247" s="58"/>
      <c r="D247" s="205"/>
      <c r="E247" s="244"/>
      <c r="F247" s="244"/>
      <c r="G247" s="239"/>
      <c r="H247" s="245"/>
      <c r="I247" s="244"/>
      <c r="J247" s="239"/>
      <c r="K247" s="247"/>
      <c r="L247" s="239"/>
      <c r="M247" s="244"/>
      <c r="N247" s="239"/>
      <c r="O247" s="244"/>
      <c r="P247" s="239"/>
      <c r="Q247" s="189"/>
      <c r="R247" s="215"/>
      <c r="S247" s="215"/>
      <c r="T247" s="215"/>
    </row>
    <row r="248" spans="1:20" x14ac:dyDescent="0.2">
      <c r="A248" s="58" t="s">
        <v>1396</v>
      </c>
      <c r="B248" s="58" t="s">
        <v>1397</v>
      </c>
      <c r="C248" s="58" t="s">
        <v>1396</v>
      </c>
      <c r="D248" s="205" t="s">
        <v>1398</v>
      </c>
      <c r="E248" s="244">
        <v>146</v>
      </c>
      <c r="F248" s="244">
        <f>I248+K248</f>
        <v>71</v>
      </c>
      <c r="G248" s="239"/>
      <c r="H248" s="245" t="str">
        <f>IF(ISNUMBER(G248),TEXT(((2*F248)+(1.96^2)-(1.96*((1.96^2)+(4*F248*(100%-G248)))^0.5))/(2*(E248+(1.96^2))),"0.0%")&amp;" - "&amp;TEXT(((2*F248)+(1.96^2)+(1.96*((1.96^2)+(4*F248*(100%-G248)))^0.5))/(2*(E248+(1.96^2))),"0.0%"),"")</f>
        <v/>
      </c>
      <c r="I248" s="244">
        <v>57</v>
      </c>
      <c r="J248" s="248"/>
      <c r="K248" s="247">
        <v>14</v>
      </c>
      <c r="L248" s="239"/>
      <c r="M248" s="244">
        <v>57</v>
      </c>
      <c r="N248" s="239"/>
      <c r="O248" s="244">
        <v>18</v>
      </c>
      <c r="P248" s="239">
        <f>O248/E248</f>
        <v>0.12328767123287671</v>
      </c>
      <c r="Q248" s="189"/>
      <c r="R248" s="215"/>
      <c r="S248" s="215"/>
      <c r="T248" s="215"/>
    </row>
    <row r="249" spans="1:20" x14ac:dyDescent="0.2">
      <c r="A249" s="58" t="s">
        <v>1399</v>
      </c>
      <c r="B249" s="58" t="s">
        <v>1400</v>
      </c>
      <c r="C249" s="58" t="s">
        <v>464</v>
      </c>
      <c r="D249" s="205" t="s">
        <v>1401</v>
      </c>
      <c r="E249" s="244">
        <v>0</v>
      </c>
      <c r="F249" s="244">
        <f t="shared" ref="F249:F262" si="35">I249+K249</f>
        <v>0</v>
      </c>
      <c r="G249" s="239"/>
      <c r="H249" s="245" t="str">
        <f t="shared" ref="H249:H262" si="36">IF(ISNUMBER(G249),TEXT(((2*F249)+(1.96^2)-(1.96*((1.96^2)+(4*F249*(100%-G249)))^0.5))/(2*(E249+(1.96^2))),"0.0%")&amp;" - "&amp;TEXT(((2*F249)+(1.96^2)+(1.96*((1.96^2)+(4*F249*(100%-G249)))^0.5))/(2*(E249+(1.96^2))),"0.0%"),"")</f>
        <v/>
      </c>
      <c r="I249" s="244">
        <v>0</v>
      </c>
      <c r="J249" s="248"/>
      <c r="K249" s="247">
        <v>0</v>
      </c>
      <c r="L249" s="239"/>
      <c r="M249" s="244">
        <v>0</v>
      </c>
      <c r="N249" s="239"/>
      <c r="O249" s="244">
        <v>0</v>
      </c>
      <c r="P249" s="239"/>
      <c r="Q249" s="189"/>
      <c r="R249" s="215"/>
      <c r="S249" s="215"/>
      <c r="T249" s="215"/>
    </row>
    <row r="250" spans="1:20" x14ac:dyDescent="0.2">
      <c r="A250" s="58" t="s">
        <v>1402</v>
      </c>
      <c r="B250" s="58" t="s">
        <v>1403</v>
      </c>
      <c r="C250" s="58" t="s">
        <v>519</v>
      </c>
      <c r="D250" s="205" t="s">
        <v>322</v>
      </c>
      <c r="E250" s="244">
        <v>0</v>
      </c>
      <c r="F250" s="244">
        <f t="shared" si="35"/>
        <v>0</v>
      </c>
      <c r="G250" s="239"/>
      <c r="H250" s="245" t="str">
        <f t="shared" si="36"/>
        <v/>
      </c>
      <c r="I250" s="244">
        <v>0</v>
      </c>
      <c r="J250" s="248"/>
      <c r="K250" s="247">
        <v>0</v>
      </c>
      <c r="L250" s="239"/>
      <c r="M250" s="244">
        <v>0</v>
      </c>
      <c r="N250" s="239"/>
      <c r="O250" s="244">
        <v>0</v>
      </c>
      <c r="P250" s="239"/>
      <c r="Q250" s="189"/>
      <c r="R250" s="215"/>
      <c r="S250" s="215"/>
      <c r="T250" s="215"/>
    </row>
    <row r="251" spans="1:20" x14ac:dyDescent="0.2">
      <c r="A251" s="58" t="s">
        <v>1404</v>
      </c>
      <c r="B251" s="58" t="s">
        <v>1405</v>
      </c>
      <c r="C251" s="58" t="s">
        <v>565</v>
      </c>
      <c r="D251" s="205" t="s">
        <v>1406</v>
      </c>
      <c r="E251" s="244">
        <v>0</v>
      </c>
      <c r="F251" s="244">
        <f t="shared" si="35"/>
        <v>0</v>
      </c>
      <c r="G251" s="239"/>
      <c r="H251" s="245" t="str">
        <f t="shared" si="36"/>
        <v/>
      </c>
      <c r="I251" s="244">
        <v>0</v>
      </c>
      <c r="J251" s="248"/>
      <c r="K251" s="247">
        <v>0</v>
      </c>
      <c r="L251" s="239"/>
      <c r="M251" s="244">
        <v>0</v>
      </c>
      <c r="N251" s="239"/>
      <c r="O251" s="244">
        <v>0</v>
      </c>
      <c r="P251" s="239"/>
      <c r="Q251" s="189"/>
      <c r="R251" s="215"/>
      <c r="S251" s="215"/>
      <c r="T251" s="215"/>
    </row>
    <row r="252" spans="1:20" x14ac:dyDescent="0.2">
      <c r="A252" s="58" t="s">
        <v>1407</v>
      </c>
      <c r="B252" s="58" t="s">
        <v>1408</v>
      </c>
      <c r="C252" s="58" t="s">
        <v>634</v>
      </c>
      <c r="D252" s="205" t="s">
        <v>1409</v>
      </c>
      <c r="E252" s="244">
        <v>0</v>
      </c>
      <c r="F252" s="244">
        <f t="shared" si="35"/>
        <v>0</v>
      </c>
      <c r="G252" s="239"/>
      <c r="H252" s="245" t="str">
        <f t="shared" si="36"/>
        <v/>
      </c>
      <c r="I252" s="244">
        <v>0</v>
      </c>
      <c r="J252" s="248"/>
      <c r="K252" s="247">
        <v>0</v>
      </c>
      <c r="L252" s="239"/>
      <c r="M252" s="244">
        <v>0</v>
      </c>
      <c r="N252" s="239"/>
      <c r="O252" s="244">
        <v>0</v>
      </c>
      <c r="P252" s="239"/>
      <c r="Q252" s="189"/>
      <c r="R252" s="215"/>
      <c r="S252" s="215"/>
      <c r="T252" s="215"/>
    </row>
    <row r="253" spans="1:20" x14ac:dyDescent="0.2">
      <c r="A253" s="58" t="s">
        <v>1410</v>
      </c>
      <c r="B253" s="58" t="s">
        <v>1411</v>
      </c>
      <c r="C253" s="58" t="s">
        <v>712</v>
      </c>
      <c r="D253" s="205" t="s">
        <v>1412</v>
      </c>
      <c r="E253" s="244">
        <v>0</v>
      </c>
      <c r="F253" s="244">
        <f t="shared" si="35"/>
        <v>0</v>
      </c>
      <c r="G253" s="239"/>
      <c r="H253" s="245" t="str">
        <f t="shared" si="36"/>
        <v/>
      </c>
      <c r="I253" s="244">
        <v>0</v>
      </c>
      <c r="J253" s="248"/>
      <c r="K253" s="247">
        <v>0</v>
      </c>
      <c r="L253" s="239"/>
      <c r="M253" s="244">
        <v>0</v>
      </c>
      <c r="N253" s="239"/>
      <c r="O253" s="244">
        <v>0</v>
      </c>
      <c r="P253" s="239"/>
      <c r="Q253" s="189"/>
      <c r="R253" s="215"/>
      <c r="S253" s="215"/>
      <c r="T253" s="215"/>
    </row>
    <row r="254" spans="1:20" x14ac:dyDescent="0.2">
      <c r="A254" s="58" t="s">
        <v>1413</v>
      </c>
      <c r="B254" s="58" t="s">
        <v>1414</v>
      </c>
      <c r="C254" s="58" t="s">
        <v>744</v>
      </c>
      <c r="D254" s="205" t="s">
        <v>1415</v>
      </c>
      <c r="E254" s="244">
        <v>0</v>
      </c>
      <c r="F254" s="244">
        <f t="shared" si="35"/>
        <v>0</v>
      </c>
      <c r="G254" s="239"/>
      <c r="H254" s="245" t="str">
        <f t="shared" si="36"/>
        <v/>
      </c>
      <c r="I254" s="244">
        <v>0</v>
      </c>
      <c r="J254" s="248"/>
      <c r="K254" s="247">
        <v>0</v>
      </c>
      <c r="L254" s="239"/>
      <c r="M254" s="244">
        <v>0</v>
      </c>
      <c r="N254" s="239"/>
      <c r="O254" s="244">
        <v>0</v>
      </c>
      <c r="P254" s="239"/>
      <c r="Q254" s="189"/>
      <c r="R254" s="215"/>
      <c r="S254" s="215"/>
      <c r="T254" s="215"/>
    </row>
    <row r="255" spans="1:20" x14ac:dyDescent="0.2">
      <c r="A255" s="58" t="s">
        <v>1416</v>
      </c>
      <c r="B255" s="58" t="s">
        <v>1417</v>
      </c>
      <c r="C255" s="58" t="s">
        <v>839</v>
      </c>
      <c r="D255" s="205" t="s">
        <v>1418</v>
      </c>
      <c r="E255" s="244">
        <v>0</v>
      </c>
      <c r="F255" s="244">
        <f t="shared" si="35"/>
        <v>0</v>
      </c>
      <c r="G255" s="239"/>
      <c r="H255" s="245" t="str">
        <f t="shared" si="36"/>
        <v/>
      </c>
      <c r="I255" s="244">
        <v>0</v>
      </c>
      <c r="J255" s="248"/>
      <c r="K255" s="247">
        <v>0</v>
      </c>
      <c r="L255" s="239"/>
      <c r="M255" s="244">
        <v>0</v>
      </c>
      <c r="N255" s="239"/>
      <c r="O255" s="244">
        <v>0</v>
      </c>
      <c r="P255" s="239"/>
      <c r="Q255" s="189"/>
      <c r="R255" s="215"/>
      <c r="S255" s="215"/>
      <c r="T255" s="215"/>
    </row>
    <row r="256" spans="1:20" x14ac:dyDescent="0.2">
      <c r="A256" s="58" t="s">
        <v>1419</v>
      </c>
      <c r="B256" s="58" t="s">
        <v>1420</v>
      </c>
      <c r="C256" s="58" t="s">
        <v>1029</v>
      </c>
      <c r="D256" s="205" t="s">
        <v>1421</v>
      </c>
      <c r="E256" s="244">
        <v>0</v>
      </c>
      <c r="F256" s="244">
        <f t="shared" si="35"/>
        <v>0</v>
      </c>
      <c r="G256" s="239"/>
      <c r="H256" s="245" t="str">
        <f t="shared" si="36"/>
        <v/>
      </c>
      <c r="I256" s="244">
        <v>0</v>
      </c>
      <c r="J256" s="248"/>
      <c r="K256" s="247">
        <v>0</v>
      </c>
      <c r="L256" s="239"/>
      <c r="M256" s="244">
        <v>0</v>
      </c>
      <c r="N256" s="239"/>
      <c r="O256" s="244">
        <v>0</v>
      </c>
      <c r="P256" s="239"/>
      <c r="Q256" s="189"/>
      <c r="R256" s="215"/>
      <c r="S256" s="215"/>
      <c r="T256" s="215"/>
    </row>
    <row r="257" spans="1:36" x14ac:dyDescent="0.2">
      <c r="A257" s="58" t="s">
        <v>1422</v>
      </c>
      <c r="B257" s="58" t="s">
        <v>1423</v>
      </c>
      <c r="C257" s="58" t="s">
        <v>1029</v>
      </c>
      <c r="D257" s="205" t="s">
        <v>1421</v>
      </c>
      <c r="E257" s="244">
        <v>0</v>
      </c>
      <c r="F257" s="244">
        <f t="shared" si="35"/>
        <v>0</v>
      </c>
      <c r="G257" s="239"/>
      <c r="H257" s="245" t="str">
        <f t="shared" si="36"/>
        <v/>
      </c>
      <c r="I257" s="244">
        <v>0</v>
      </c>
      <c r="J257" s="248"/>
      <c r="K257" s="247">
        <v>0</v>
      </c>
      <c r="L257" s="239"/>
      <c r="M257" s="244">
        <v>0</v>
      </c>
      <c r="N257" s="239"/>
      <c r="O257" s="244">
        <v>0</v>
      </c>
      <c r="P257" s="239"/>
      <c r="Q257" s="189"/>
      <c r="R257" s="215"/>
      <c r="S257" s="215"/>
      <c r="T257" s="215"/>
    </row>
    <row r="258" spans="1:36" x14ac:dyDescent="0.2">
      <c r="A258" s="58" t="s">
        <v>1424</v>
      </c>
      <c r="B258" s="58" t="s">
        <v>1425</v>
      </c>
      <c r="C258" s="58" t="s">
        <v>879</v>
      </c>
      <c r="D258" s="205" t="s">
        <v>1426</v>
      </c>
      <c r="E258" s="244">
        <v>0</v>
      </c>
      <c r="F258" s="244">
        <f t="shared" si="35"/>
        <v>0</v>
      </c>
      <c r="G258" s="239"/>
      <c r="H258" s="245" t="str">
        <f t="shared" si="36"/>
        <v/>
      </c>
      <c r="I258" s="244">
        <v>0</v>
      </c>
      <c r="J258" s="248"/>
      <c r="K258" s="247">
        <v>0</v>
      </c>
      <c r="L258" s="239"/>
      <c r="M258" s="244">
        <v>0</v>
      </c>
      <c r="N258" s="239"/>
      <c r="O258" s="244">
        <v>0</v>
      </c>
      <c r="P258" s="239"/>
      <c r="Q258" s="189"/>
      <c r="R258" s="215"/>
      <c r="S258" s="215"/>
      <c r="T258" s="215"/>
    </row>
    <row r="259" spans="1:36" x14ac:dyDescent="0.2">
      <c r="A259" s="58" t="s">
        <v>1427</v>
      </c>
      <c r="B259" s="58" t="s">
        <v>1428</v>
      </c>
      <c r="C259" s="58" t="s">
        <v>904</v>
      </c>
      <c r="D259" s="205" t="s">
        <v>1429</v>
      </c>
      <c r="E259" s="244">
        <v>0</v>
      </c>
      <c r="F259" s="244">
        <f t="shared" si="35"/>
        <v>0</v>
      </c>
      <c r="G259" s="239"/>
      <c r="H259" s="245" t="str">
        <f t="shared" si="36"/>
        <v/>
      </c>
      <c r="I259" s="244">
        <v>0</v>
      </c>
      <c r="J259" s="248"/>
      <c r="K259" s="247">
        <v>0</v>
      </c>
      <c r="L259" s="239"/>
      <c r="M259" s="244">
        <v>0</v>
      </c>
      <c r="N259" s="239"/>
      <c r="O259" s="244">
        <v>0</v>
      </c>
      <c r="P259" s="239"/>
      <c r="Q259" s="189"/>
      <c r="R259" s="215"/>
      <c r="S259" s="215"/>
      <c r="T259" s="215"/>
    </row>
    <row r="260" spans="1:36" x14ac:dyDescent="0.2">
      <c r="A260" s="58" t="s">
        <v>1430</v>
      </c>
      <c r="B260" s="58" t="s">
        <v>1431</v>
      </c>
      <c r="C260" s="58" t="s">
        <v>968</v>
      </c>
      <c r="D260" s="205" t="s">
        <v>1432</v>
      </c>
      <c r="E260" s="244">
        <v>0</v>
      </c>
      <c r="F260" s="244">
        <f t="shared" si="35"/>
        <v>0</v>
      </c>
      <c r="G260" s="239"/>
      <c r="H260" s="245" t="str">
        <f t="shared" si="36"/>
        <v/>
      </c>
      <c r="I260" s="244">
        <v>0</v>
      </c>
      <c r="J260" s="248"/>
      <c r="K260" s="247">
        <v>0</v>
      </c>
      <c r="L260" s="239"/>
      <c r="M260" s="244">
        <v>0</v>
      </c>
      <c r="N260" s="239"/>
      <c r="O260" s="244">
        <v>0</v>
      </c>
      <c r="P260" s="239"/>
      <c r="Q260" s="189"/>
      <c r="R260" s="215"/>
      <c r="S260" s="215"/>
      <c r="T260" s="215"/>
    </row>
    <row r="261" spans="1:36" x14ac:dyDescent="0.2">
      <c r="A261" s="76" t="s">
        <v>1433</v>
      </c>
      <c r="B261" s="76" t="s">
        <v>1435</v>
      </c>
      <c r="C261" s="76" t="s">
        <v>816</v>
      </c>
      <c r="D261" s="203" t="s">
        <v>1186</v>
      </c>
      <c r="E261" s="244">
        <v>0</v>
      </c>
      <c r="F261" s="244">
        <f t="shared" si="35"/>
        <v>0</v>
      </c>
      <c r="G261" s="239"/>
      <c r="H261" s="245" t="str">
        <f t="shared" si="36"/>
        <v/>
      </c>
      <c r="I261" s="244">
        <v>0</v>
      </c>
      <c r="J261" s="248"/>
      <c r="K261" s="247">
        <v>0</v>
      </c>
      <c r="L261" s="239"/>
      <c r="M261" s="244">
        <v>0</v>
      </c>
      <c r="N261" s="239"/>
      <c r="O261" s="244">
        <v>0</v>
      </c>
      <c r="P261" s="239"/>
      <c r="Q261" s="189"/>
      <c r="R261" s="215"/>
    </row>
    <row r="262" spans="1:36" x14ac:dyDescent="0.2">
      <c r="A262" s="97" t="s">
        <v>1434</v>
      </c>
      <c r="B262" s="97" t="s">
        <v>1436</v>
      </c>
      <c r="C262" s="97" t="s">
        <v>1029</v>
      </c>
      <c r="D262" s="204" t="s">
        <v>1421</v>
      </c>
      <c r="E262" s="249">
        <v>0</v>
      </c>
      <c r="F262" s="249">
        <f t="shared" si="35"/>
        <v>0</v>
      </c>
      <c r="G262" s="250"/>
      <c r="H262" s="251" t="str">
        <f t="shared" si="36"/>
        <v/>
      </c>
      <c r="I262" s="249">
        <v>0</v>
      </c>
      <c r="J262" s="252"/>
      <c r="K262" s="253">
        <v>0</v>
      </c>
      <c r="L262" s="250"/>
      <c r="M262" s="249">
        <v>0</v>
      </c>
      <c r="N262" s="250"/>
      <c r="O262" s="249">
        <v>0</v>
      </c>
      <c r="P262" s="250"/>
      <c r="Q262" s="254"/>
      <c r="R262" s="215"/>
    </row>
    <row r="263" spans="1:36" x14ac:dyDescent="0.2">
      <c r="A263" s="58"/>
      <c r="B263" s="58"/>
      <c r="C263" s="58"/>
      <c r="D263" s="58"/>
      <c r="E263" s="175"/>
      <c r="F263" s="175"/>
      <c r="G263" s="175"/>
      <c r="H263" s="175"/>
      <c r="I263" s="175"/>
      <c r="J263" s="175"/>
      <c r="K263" s="175"/>
      <c r="L263" s="175"/>
      <c r="M263" s="175"/>
      <c r="N263" s="175"/>
      <c r="O263" s="175"/>
      <c r="P263" s="175"/>
      <c r="Q263" s="58"/>
      <c r="R263" s="215"/>
    </row>
    <row r="264" spans="1:36" x14ac:dyDescent="0.2">
      <c r="A264" s="112" t="s">
        <v>42</v>
      </c>
      <c r="B264" s="110"/>
      <c r="C264" s="102"/>
      <c r="D264" s="102"/>
      <c r="E264" s="58"/>
      <c r="F264" s="58"/>
      <c r="G264" s="58"/>
      <c r="H264" s="58"/>
      <c r="I264" s="58"/>
      <c r="J264" s="58"/>
      <c r="K264" s="58"/>
      <c r="L264" s="58"/>
      <c r="M264" s="58"/>
      <c r="N264" s="58"/>
      <c r="O264" s="58"/>
      <c r="P264" s="58"/>
      <c r="Q264" s="176"/>
      <c r="R264" s="215"/>
    </row>
    <row r="265" spans="1:36" x14ac:dyDescent="0.2">
      <c r="A265" s="114"/>
      <c r="B265" s="116" t="s">
        <v>1321</v>
      </c>
      <c r="C265" s="102"/>
      <c r="D265" s="102"/>
      <c r="E265" s="102"/>
      <c r="F265" s="102"/>
      <c r="G265" s="102"/>
      <c r="H265" s="102"/>
      <c r="I265" s="102"/>
      <c r="J265" s="102"/>
      <c r="K265" s="58"/>
      <c r="L265" s="58"/>
      <c r="M265" s="177"/>
      <c r="N265" s="58"/>
      <c r="O265" s="58"/>
      <c r="P265" s="58"/>
      <c r="Q265" s="58"/>
      <c r="R265" s="215"/>
    </row>
    <row r="266" spans="1:36" x14ac:dyDescent="0.2">
      <c r="A266" s="218"/>
      <c r="B266" s="116" t="s">
        <v>1322</v>
      </c>
      <c r="C266" s="102"/>
      <c r="D266" s="102"/>
      <c r="E266" s="102"/>
      <c r="F266" s="102"/>
      <c r="G266" s="102"/>
      <c r="H266" s="102"/>
      <c r="I266" s="102"/>
      <c r="J266" s="102"/>
      <c r="K266" s="58"/>
      <c r="L266" s="58"/>
      <c r="M266" s="177"/>
      <c r="N266" s="58"/>
      <c r="O266" s="58"/>
      <c r="P266" s="58"/>
      <c r="Q266" s="58"/>
      <c r="R266" s="215"/>
    </row>
    <row r="267" spans="1:36" x14ac:dyDescent="0.2">
      <c r="A267" s="219"/>
      <c r="B267" s="116" t="s">
        <v>1323</v>
      </c>
      <c r="C267" s="102"/>
      <c r="D267" s="102"/>
      <c r="E267" s="102"/>
      <c r="F267" s="102"/>
      <c r="G267" s="102"/>
      <c r="H267" s="102"/>
      <c r="I267" s="102"/>
      <c r="J267" s="102"/>
      <c r="K267" s="102"/>
      <c r="L267" s="102"/>
      <c r="M267" s="177"/>
      <c r="N267" s="58"/>
      <c r="O267" s="58"/>
      <c r="P267" s="58"/>
      <c r="Q267" s="58"/>
      <c r="R267" s="209"/>
    </row>
    <row r="268" spans="1:36" x14ac:dyDescent="0.2">
      <c r="A268" s="110"/>
      <c r="B268" s="111" t="s">
        <v>1382</v>
      </c>
      <c r="C268"/>
      <c r="D268"/>
      <c r="E268"/>
      <c r="F268"/>
      <c r="G268"/>
      <c r="H268"/>
      <c r="I268"/>
      <c r="J268"/>
      <c r="K268"/>
      <c r="L268"/>
      <c r="M268"/>
      <c r="N268"/>
      <c r="O268"/>
      <c r="P268"/>
      <c r="Q268"/>
      <c r="R268" s="215"/>
    </row>
    <row r="269" spans="1:36" s="76" customFormat="1" x14ac:dyDescent="0.2">
      <c r="B269" s="217" t="s">
        <v>1450</v>
      </c>
      <c r="F269" s="101"/>
      <c r="G269" s="101"/>
      <c r="H269" s="101"/>
      <c r="I269" s="101"/>
      <c r="J269" s="101"/>
      <c r="K269" s="101"/>
      <c r="L269" s="101"/>
      <c r="M269" s="101"/>
      <c r="N269" s="101"/>
      <c r="O269" s="101"/>
      <c r="P269" s="101"/>
      <c r="Q269" s="101"/>
      <c r="R269" s="413"/>
      <c r="S269" s="413"/>
      <c r="T269" s="413"/>
      <c r="U269" s="101"/>
      <c r="V269" s="402"/>
      <c r="AE269" s="133"/>
      <c r="AF269" s="133"/>
      <c r="AG269" s="133"/>
      <c r="AH269" s="133"/>
      <c r="AI269" s="259"/>
      <c r="AJ269" s="259"/>
    </row>
    <row r="270" spans="1:36" x14ac:dyDescent="0.2">
      <c r="A270" s="158">
        <v>1</v>
      </c>
      <c r="B270"/>
      <c r="C270"/>
      <c r="D270"/>
      <c r="E270"/>
      <c r="F270"/>
      <c r="G270"/>
      <c r="H270"/>
      <c r="I270"/>
      <c r="J270"/>
      <c r="K270"/>
      <c r="L270"/>
      <c r="M270"/>
      <c r="N270"/>
      <c r="O270"/>
      <c r="P270"/>
      <c r="Q270"/>
      <c r="R270" s="215"/>
    </row>
  </sheetData>
  <mergeCells count="5">
    <mergeCell ref="F6:G6"/>
    <mergeCell ref="I6:J6"/>
    <mergeCell ref="K6:L6"/>
    <mergeCell ref="M6:N6"/>
    <mergeCell ref="O6:P6"/>
  </mergeCells>
  <conditionalFormatting sqref="E36:E262">
    <cfRule type="expression" dxfId="36" priority="10" stopIfTrue="1">
      <formula>R36=1</formula>
    </cfRule>
  </conditionalFormatting>
  <conditionalFormatting sqref="I36:I262">
    <cfRule type="expression" dxfId="35" priority="11" stopIfTrue="1">
      <formula>#REF!=1</formula>
    </cfRule>
  </conditionalFormatting>
  <conditionalFormatting sqref="P36:P262">
    <cfRule type="cellIs" dxfId="34" priority="12" stopIfTrue="1" operator="greaterThan">
      <formula>0.05</formula>
    </cfRule>
    <cfRule type="cellIs" dxfId="33" priority="13" stopIfTrue="1" operator="lessThan">
      <formula>0</formula>
    </cfRule>
  </conditionalFormatting>
  <conditionalFormatting sqref="E8:E34">
    <cfRule type="expression" dxfId="32" priority="9" stopIfTrue="1">
      <formula>R8=1</formula>
    </cfRule>
  </conditionalFormatting>
  <conditionalFormatting sqref="I35">
    <cfRule type="expression" dxfId="31" priority="8" stopIfTrue="1">
      <formula>#REF!=1</formula>
    </cfRule>
  </conditionalFormatting>
  <conditionalFormatting sqref="I8:I34">
    <cfRule type="expression" dxfId="30" priority="7" stopIfTrue="1">
      <formula>#REF!=1</formula>
    </cfRule>
  </conditionalFormatting>
  <conditionalFormatting sqref="M8:M262">
    <cfRule type="expression" dxfId="29" priority="6" stopIfTrue="1">
      <formula>#REF!=1</formula>
    </cfRule>
  </conditionalFormatting>
  <conditionalFormatting sqref="A265">
    <cfRule type="expression" dxfId="28" priority="3" stopIfTrue="1">
      <formula>A270=1</formula>
    </cfRule>
  </conditionalFormatting>
  <conditionalFormatting sqref="P10:P34">
    <cfRule type="cellIs" dxfId="27" priority="4" stopIfTrue="1" operator="lessThan">
      <formula>0</formula>
    </cfRule>
    <cfRule type="cellIs" dxfId="26" priority="5" stopIfTrue="1" operator="greaterThan">
      <formula>0.05</formula>
    </cfRule>
  </conditionalFormatting>
  <conditionalFormatting sqref="P8">
    <cfRule type="cellIs" dxfId="25" priority="1" operator="lessThan">
      <formula>0</formula>
    </cfRule>
    <cfRule type="cellIs" dxfId="24" priority="2" operator="greaterThan">
      <formula>0.1505</formula>
    </cfRule>
  </conditionalFormatting>
  <hyperlinks>
    <hyperlink ref="B269" location="'Data Quality'!A1" display="* See Data Quality note for explanation"/>
  </hyperlinks>
  <printOptions horizontalCentered="1"/>
  <pageMargins left="0.39370078740157483" right="0.39370078740157483" top="0.39370078740157483" bottom="0.59055118110236227" header="0.51181102362204722" footer="0.51181102362204722"/>
  <pageSetup paperSize="9" scale="41" fitToHeight="3" orientation="landscape" r:id="rId1"/>
  <headerFooter alignWithMargins="0">
    <oddFooter>&amp;L&amp;6&amp;F &amp;A&amp;R&amp;6Standards and Quality Analytical Team (SAT)</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pageSetUpPr fitToPage="1"/>
  </sheetPr>
  <dimension ref="A1:AJ255"/>
  <sheetViews>
    <sheetView showGridLines="0" zoomScaleNormal="100" workbookViewId="0">
      <pane xSplit="2" ySplit="8" topLeftCell="C9" activePane="bottomRight" state="frozen"/>
      <selection pane="topRight"/>
      <selection pane="bottomLeft"/>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63.85546875" style="111" bestFit="1" customWidth="1"/>
    <col min="5" max="5" width="17.140625" style="111" customWidth="1"/>
    <col min="6" max="7" width="12.7109375" style="111" customWidth="1"/>
    <col min="8" max="8" width="13.42578125" style="111" customWidth="1"/>
    <col min="9" max="14" width="12.7109375" style="111" customWidth="1"/>
    <col min="15" max="16" width="15.7109375" style="111" customWidth="1"/>
    <col min="17" max="17" width="13.28515625" style="111" customWidth="1"/>
    <col min="18" max="18" width="0" style="208" hidden="1" customWidth="1"/>
    <col min="19" max="20" width="9.140625" style="208" hidden="1" customWidth="1"/>
    <col min="21" max="21" width="9.140625" style="352"/>
    <col min="22" max="16384" width="9.140625" style="111"/>
  </cols>
  <sheetData>
    <row r="1" spans="1:21" ht="18" x14ac:dyDescent="0.25">
      <c r="A1" s="155" t="s">
        <v>2355</v>
      </c>
      <c r="B1" s="110"/>
      <c r="C1" s="110"/>
      <c r="D1" s="110"/>
      <c r="E1" s="110"/>
      <c r="F1" s="110"/>
      <c r="G1" s="110"/>
      <c r="H1" s="110"/>
      <c r="I1" s="110"/>
      <c r="J1" s="110"/>
      <c r="K1" s="110"/>
      <c r="L1" s="110"/>
      <c r="M1" s="110"/>
      <c r="N1" s="110"/>
      <c r="O1" s="110"/>
      <c r="P1" s="110"/>
      <c r="Q1" s="110"/>
      <c r="R1" s="207"/>
    </row>
    <row r="2" spans="1:21" x14ac:dyDescent="0.2">
      <c r="A2" s="110"/>
      <c r="B2" s="110"/>
      <c r="C2" s="110"/>
      <c r="D2" s="110"/>
      <c r="E2" s="110"/>
      <c r="F2" s="110"/>
      <c r="G2" s="277"/>
      <c r="H2" s="110"/>
      <c r="I2" s="110"/>
      <c r="J2" s="110"/>
      <c r="K2" s="110"/>
      <c r="L2" s="110"/>
      <c r="M2" s="110"/>
      <c r="N2" s="110"/>
      <c r="O2" s="110"/>
      <c r="P2" s="110"/>
      <c r="Q2" s="110"/>
      <c r="R2" s="207"/>
    </row>
    <row r="3" spans="1:21" x14ac:dyDescent="0.2">
      <c r="A3" s="276" t="s">
        <v>1374</v>
      </c>
      <c r="B3" s="110"/>
      <c r="C3" s="110"/>
      <c r="D3" s="110"/>
      <c r="E3" s="110"/>
      <c r="F3" s="110"/>
      <c r="G3" s="329"/>
      <c r="H3" s="110"/>
      <c r="I3" s="110"/>
      <c r="J3" s="110"/>
      <c r="K3" s="110"/>
      <c r="L3" s="110"/>
      <c r="M3" s="110"/>
      <c r="N3" s="110"/>
      <c r="O3" s="110"/>
      <c r="P3" s="329"/>
      <c r="Q3" s="110"/>
      <c r="R3" s="207"/>
    </row>
    <row r="4" spans="1:21" x14ac:dyDescent="0.2">
      <c r="A4" s="275" t="s">
        <v>1451</v>
      </c>
      <c r="B4" s="110"/>
      <c r="C4" s="110"/>
      <c r="D4" s="110"/>
      <c r="E4" s="110"/>
      <c r="F4" s="110"/>
      <c r="G4" s="110"/>
      <c r="H4" s="110"/>
      <c r="I4" s="112"/>
      <c r="J4" s="110"/>
      <c r="K4" s="110"/>
      <c r="L4" s="110"/>
      <c r="M4" s="110"/>
      <c r="N4" s="110"/>
      <c r="O4" s="110"/>
      <c r="P4" s="110"/>
      <c r="Q4" s="110"/>
      <c r="R4" s="207"/>
    </row>
    <row r="5" spans="1:21" x14ac:dyDescent="0.2">
      <c r="A5" s="110"/>
      <c r="B5" s="110"/>
      <c r="C5" s="110"/>
      <c r="D5" s="110"/>
      <c r="E5" s="110"/>
      <c r="F5" s="110"/>
      <c r="G5" s="110"/>
      <c r="H5" s="110"/>
      <c r="I5" s="110"/>
      <c r="J5" s="110"/>
      <c r="K5" s="110"/>
      <c r="L5" s="110"/>
      <c r="M5" s="110"/>
      <c r="N5" s="110"/>
      <c r="O5" s="110"/>
      <c r="P5" s="110"/>
      <c r="Q5" s="110"/>
      <c r="R5" s="207"/>
    </row>
    <row r="6" spans="1:21" s="113" customFormat="1" ht="25.5" customHeight="1" x14ac:dyDescent="0.2">
      <c r="A6" s="273"/>
      <c r="B6" s="273"/>
      <c r="C6" s="273"/>
      <c r="D6" s="273"/>
      <c r="E6" s="330" t="s">
        <v>1315</v>
      </c>
      <c r="F6" s="444" t="s">
        <v>1316</v>
      </c>
      <c r="G6" s="444"/>
      <c r="H6" s="331"/>
      <c r="I6" s="444" t="s">
        <v>1317</v>
      </c>
      <c r="J6" s="444"/>
      <c r="K6" s="444" t="s">
        <v>1318</v>
      </c>
      <c r="L6" s="444"/>
      <c r="M6" s="444" t="s">
        <v>1319</v>
      </c>
      <c r="N6" s="444"/>
      <c r="O6" s="444" t="s">
        <v>1320</v>
      </c>
      <c r="P6" s="444"/>
      <c r="Q6" s="332"/>
      <c r="R6" s="214"/>
      <c r="S6" s="210"/>
      <c r="T6" s="210"/>
      <c r="U6" s="260"/>
    </row>
    <row r="7" spans="1:21" s="113" customFormat="1" x14ac:dyDescent="0.2">
      <c r="A7" s="273"/>
      <c r="B7" s="273"/>
      <c r="C7" s="273"/>
      <c r="D7" s="273"/>
      <c r="E7" s="280" t="s">
        <v>1524</v>
      </c>
      <c r="F7" s="442" t="s">
        <v>1524</v>
      </c>
      <c r="G7" s="443"/>
      <c r="H7" s="320"/>
      <c r="I7" s="442" t="s">
        <v>1524</v>
      </c>
      <c r="J7" s="443"/>
      <c r="K7" s="442" t="s">
        <v>1524</v>
      </c>
      <c r="L7" s="443"/>
      <c r="M7" s="442" t="s">
        <v>1524</v>
      </c>
      <c r="N7" s="443"/>
      <c r="O7" s="442" t="s">
        <v>1524</v>
      </c>
      <c r="P7" s="443"/>
      <c r="Q7" s="316"/>
      <c r="R7" s="214"/>
      <c r="S7" s="210"/>
      <c r="T7" s="210"/>
      <c r="U7" s="260"/>
    </row>
    <row r="8" spans="1:21" s="113" customFormat="1" ht="39" thickBot="1" x14ac:dyDescent="0.25">
      <c r="A8" s="282" t="s">
        <v>69</v>
      </c>
      <c r="B8" s="282" t="s">
        <v>70</v>
      </c>
      <c r="C8" s="282" t="s">
        <v>69</v>
      </c>
      <c r="D8" s="282" t="s">
        <v>440</v>
      </c>
      <c r="E8" s="333" t="s">
        <v>33</v>
      </c>
      <c r="F8" s="334" t="s">
        <v>33</v>
      </c>
      <c r="G8" s="334" t="s">
        <v>36</v>
      </c>
      <c r="H8" s="335" t="s">
        <v>57</v>
      </c>
      <c r="I8" s="334" t="s">
        <v>33</v>
      </c>
      <c r="J8" s="334" t="s">
        <v>36</v>
      </c>
      <c r="K8" s="334" t="s">
        <v>33</v>
      </c>
      <c r="L8" s="334" t="s">
        <v>36</v>
      </c>
      <c r="M8" s="334" t="s">
        <v>33</v>
      </c>
      <c r="N8" s="334" t="s">
        <v>36</v>
      </c>
      <c r="O8" s="334" t="s">
        <v>33</v>
      </c>
      <c r="P8" s="334" t="s">
        <v>36</v>
      </c>
      <c r="Q8" s="336" t="s">
        <v>441</v>
      </c>
      <c r="R8" s="414" t="s">
        <v>2354</v>
      </c>
      <c r="S8" s="210"/>
      <c r="T8" s="210"/>
      <c r="U8" s="260"/>
    </row>
    <row r="9" spans="1:21" x14ac:dyDescent="0.2">
      <c r="A9" s="273" t="s">
        <v>1375</v>
      </c>
      <c r="B9" s="273" t="s">
        <v>1376</v>
      </c>
      <c r="C9" s="273"/>
      <c r="D9" s="273"/>
      <c r="E9" s="337">
        <f>VLOOKUP($A9,T9_Prev68CCG_1415Q1!$A:$AF,5,FALSE)+VLOOKUP($A9,T10_Prev68CCG_1415Q2!$A:$AF,5,FALSE)+VLOOKUP($A9,T11_Prev68CCG_1415Q3!$A:$AF,5,FALSE)+VLOOKUP($A9,T12_Prev68CCG_1415Q4!$A:$AF,5,FALSE)</f>
        <v>631353</v>
      </c>
      <c r="F9" s="338">
        <f>VLOOKUP($A9,T9_Prev68CCG_1415Q1!$A:$AF,6,FALSE)+VLOOKUP($A9,T10_Prev68CCG_1415Q2!$A:$AF,6,FALSE)+VLOOKUP($A9,T11_Prev68CCG_1415Q3!$A:$AF,6,FALSE)+VLOOKUP($A9,T12_Prev68CCG_1415Q4!$A:$AF,6,FALSE)</f>
        <v>276688</v>
      </c>
      <c r="G9" s="339">
        <f>J9+L9</f>
        <v>0.43824611588128987</v>
      </c>
      <c r="H9" s="60" t="str">
        <f>IF(ISNUMBER(G9),TEXT(((2*F9)+(1.96^2)-(1.96*((1.96^2)+(4*F9*(100%-G9)))^0.5))/(2*(E9+(1.96^2))),"0.0%")&amp;" - "&amp;TEXT(((2*F9)+(1.96^2)+(1.96*((1.96^2)+(4*F9*(100%-G9)))^0.5))/(2*(E9+(1.96^2))),"0.0%"),"")</f>
        <v>43.7% - 43.9%</v>
      </c>
      <c r="I9" s="338">
        <f>VLOOKUP($A9,T9_Prev68CCG_1415Q1!$A:$AF,9,FALSE)+VLOOKUP($A9,T10_Prev68CCG_1415Q2!$A:$AF,9,FALSE)+VLOOKUP($A9,T11_Prev68CCG_1415Q3!$A:$AF,9,FALSE)+VLOOKUP($A9,T12_Prev68CCG_1415Q4!$A:$AF,9,FALSE)</f>
        <v>189897</v>
      </c>
      <c r="J9" s="340">
        <f>I9/E9</f>
        <v>0.30077785327700984</v>
      </c>
      <c r="K9" s="338">
        <f>VLOOKUP($A9,T9_Prev68CCG_1415Q1!$A:$AF,11,FALSE)+VLOOKUP($A9,T10_Prev68CCG_1415Q2!$A:$AF,11,FALSE)+VLOOKUP($A9,T11_Prev68CCG_1415Q3!$A:$AF,11,FALSE)+VLOOKUP($A9,T12_Prev68CCG_1415Q4!$A:$AF,11,FALSE)</f>
        <v>86791</v>
      </c>
      <c r="L9" s="340">
        <f>K9/E9</f>
        <v>0.13746826260428002</v>
      </c>
      <c r="M9" s="338">
        <f>VLOOKUP($A9,T9_Prev68CCG_1415Q1!$A:$AF,13,FALSE)+VLOOKUP($A9,T10_Prev68CCG_1415Q2!$A:$AF,13,FALSE)+VLOOKUP($A9,T11_Prev68CCG_1415Q3!$A:$AF,13,FALSE)+VLOOKUP($A9,T12_Prev68CCG_1415Q4!$A:$AF,13,FALSE)</f>
        <v>274011</v>
      </c>
      <c r="N9" s="340">
        <f>M9/E9</f>
        <v>0.43400601565209956</v>
      </c>
      <c r="O9" s="338">
        <f>VLOOKUP($A9,T9_Prev68CCG_1415Q1!$A:$AF,15,FALSE)+VLOOKUP($A9,T10_Prev68CCG_1415Q2!$A:$AF,15,FALSE)+VLOOKUP($A9,T11_Prev68CCG_1415Q3!$A:$AF,15,FALSE)+VLOOKUP($A9,T12_Prev68CCG_1415Q4!$A:$AF,15,FALSE)</f>
        <v>80654</v>
      </c>
      <c r="P9" s="340">
        <f>O9/E9</f>
        <v>0.1277478684666106</v>
      </c>
      <c r="Q9" s="341"/>
      <c r="R9" s="274">
        <f>IF(S9&lt;-10%,1,IF(T9&gt;20%,1,0))</f>
        <v>0</v>
      </c>
      <c r="S9" s="412">
        <v>-4.9633764145916359E-2</v>
      </c>
      <c r="T9" s="412">
        <v>-9.0585257857141777E-2</v>
      </c>
    </row>
    <row r="10" spans="1:21" x14ac:dyDescent="0.2">
      <c r="A10" s="273"/>
      <c r="B10" s="273"/>
      <c r="C10" s="273"/>
      <c r="D10" s="273"/>
      <c r="E10" s="337"/>
      <c r="F10" s="338"/>
      <c r="G10" s="339"/>
      <c r="H10" s="60"/>
      <c r="I10" s="114"/>
      <c r="J10" s="340"/>
      <c r="K10" s="342"/>
      <c r="L10" s="340"/>
      <c r="M10" s="114"/>
      <c r="N10" s="340"/>
      <c r="O10" s="114"/>
      <c r="P10" s="340"/>
      <c r="Q10" s="341"/>
      <c r="R10" s="274" t="e">
        <f t="shared" ref="R10:R73" si="0">IF(S10&lt;-10%,1,IF(T10&gt;20%,1,0))</f>
        <v>#N/A</v>
      </c>
      <c r="S10" s="412" t="e">
        <v>#N/A</v>
      </c>
      <c r="T10" s="412" t="e">
        <v>#N/A</v>
      </c>
    </row>
    <row r="11" spans="1:21" x14ac:dyDescent="0.2">
      <c r="A11" s="273" t="s">
        <v>444</v>
      </c>
      <c r="B11" s="273" t="s">
        <v>1130</v>
      </c>
      <c r="C11" s="273"/>
      <c r="D11" s="273"/>
      <c r="E11" s="337">
        <f>VLOOKUP(A11,T9_Prev68CCG_1415Q1!$A:$AF,5,FALSE)+VLOOKUP(A11,T10_Prev68CCG_1415Q2!$A:$AF,5,FALSE)+VLOOKUP(A11,T11_Prev68CCG_1415Q3!$A:$AF,5,FALSE)+VLOOKUP(A11,T12_Prev68CCG_1415Q4!$A:$AF,5,FALSE)</f>
        <v>12924</v>
      </c>
      <c r="F11" s="338">
        <f>VLOOKUP($A11,T9_Prev68CCG_1415Q1!$A:$AF,6,FALSE)+VLOOKUP($A11,T10_Prev68CCG_1415Q2!$A:$AF,6,FALSE)+VLOOKUP($A11,T11_Prev68CCG_1415Q3!$A:$AF,6,FALSE)+VLOOKUP($A11,T12_Prev68CCG_1415Q4!$A:$AF,6,FALSE)</f>
        <v>4825</v>
      </c>
      <c r="G11" s="339">
        <f>J11+L11</f>
        <v>0.37333642835035596</v>
      </c>
      <c r="H11" s="60" t="str">
        <f>IF(ISNUMBER(G11),TEXT(((2*F11)+(1.96^2)-(1.96*((1.96^2)+(4*F11*(100%-G11)))^0.5))/(2*(E11+(1.96^2))),"0.0%")&amp;" - "&amp;TEXT(((2*F11)+(1.96^2)+(1.96*((1.96^2)+(4*F11*(100%-G11)))^0.5))/(2*(E11+(1.96^2))),"0.0%"),"")</f>
        <v>36.5% - 38.2%</v>
      </c>
      <c r="I11" s="338">
        <f>VLOOKUP($A11,T9_Prev68CCG_1415Q1!$A:$AF,9,FALSE)+VLOOKUP($A11,T10_Prev68CCG_1415Q2!$A:$AF,9,FALSE)+VLOOKUP($A11,T11_Prev68CCG_1415Q3!$A:$AF,9,FALSE)+VLOOKUP($A11,T12_Prev68CCG_1415Q4!$A:$AF,9,FALSE)</f>
        <v>3625</v>
      </c>
      <c r="J11" s="340">
        <f>I11/E11</f>
        <v>0.28048591767254721</v>
      </c>
      <c r="K11" s="338">
        <f>VLOOKUP($A11,T9_Prev68CCG_1415Q1!$A:$AF,11,FALSE)+VLOOKUP($A11,T10_Prev68CCG_1415Q2!$A:$AF,11,FALSE)+VLOOKUP($A11,T11_Prev68CCG_1415Q3!$A:$AF,11,FALSE)+VLOOKUP($A11,T12_Prev68CCG_1415Q4!$A:$AF,11,FALSE)</f>
        <v>1200</v>
      </c>
      <c r="L11" s="340">
        <f>K11/E11</f>
        <v>9.2850510677808723E-2</v>
      </c>
      <c r="M11" s="338">
        <f>VLOOKUP($A11,T9_Prev68CCG_1415Q1!$A:$AF,13,FALSE)+VLOOKUP($A11,T10_Prev68CCG_1415Q2!$A:$AF,13,FALSE)+VLOOKUP($A11,T11_Prev68CCG_1415Q3!$A:$AF,13,FALSE)+VLOOKUP($A11,T12_Prev68CCG_1415Q4!$A:$AF,13,FALSE)</f>
        <v>7901</v>
      </c>
      <c r="N11" s="340">
        <f>M11/E11</f>
        <v>0.6113432373878056</v>
      </c>
      <c r="O11" s="338">
        <f>VLOOKUP($A11,T9_Prev68CCG_1415Q1!$A:$AF,15,FALSE)+VLOOKUP($A11,T10_Prev68CCG_1415Q2!$A:$AF,15,FALSE)+VLOOKUP($A11,T11_Prev68CCG_1415Q3!$A:$AF,15,FALSE)+VLOOKUP($A11,T12_Prev68CCG_1415Q4!$A:$AF,15,FALSE)</f>
        <v>198</v>
      </c>
      <c r="P11" s="340">
        <f>O11/E11</f>
        <v>1.532033426183844E-2</v>
      </c>
      <c r="Q11" s="341"/>
      <c r="R11" s="274">
        <f t="shared" si="0"/>
        <v>0</v>
      </c>
      <c r="S11" s="412">
        <v>-2.6293980260679528E-2</v>
      </c>
      <c r="T11" s="412">
        <v>-8.418367346938771E-2</v>
      </c>
    </row>
    <row r="12" spans="1:21" x14ac:dyDescent="0.2">
      <c r="A12" s="273" t="s">
        <v>464</v>
      </c>
      <c r="B12" s="273" t="s">
        <v>1128</v>
      </c>
      <c r="C12" s="273"/>
      <c r="D12" s="273"/>
      <c r="E12" s="337">
        <f>VLOOKUP(A12,T9_Prev68CCG_1415Q1!$A:$AF,5,FALSE)+VLOOKUP(A12,T10_Prev68CCG_1415Q2!$A:$AF,5,FALSE)+VLOOKUP(A12,T11_Prev68CCG_1415Q3!$A:$AF,5,FALSE)+VLOOKUP(A12,T12_Prev68CCG_1415Q4!$A:$AF,5,FALSE)</f>
        <v>13389</v>
      </c>
      <c r="F12" s="338">
        <f>VLOOKUP($A12,T9_Prev68CCG_1415Q1!$A:$AF,6,FALSE)+VLOOKUP($A12,T10_Prev68CCG_1415Q2!$A:$AF,6,FALSE)+VLOOKUP($A12,T11_Prev68CCG_1415Q3!$A:$AF,6,FALSE)+VLOOKUP($A12,T12_Prev68CCG_1415Q4!$A:$AF,6,FALSE)</f>
        <v>3697</v>
      </c>
      <c r="G12" s="339">
        <f t="shared" ref="G12:G29" si="1">J12+L12</f>
        <v>0.2761221898573456</v>
      </c>
      <c r="H12" s="60" t="str">
        <f t="shared" ref="H12:H35" si="2">IF(ISNUMBER(G12),TEXT(((2*F12)+(1.96^2)-(1.96*((1.96^2)+(4*F12*(100%-G12)))^0.5))/(2*(E12+(1.96^2))),"0.0%")&amp;" - "&amp;TEXT(((2*F12)+(1.96^2)+(1.96*((1.96^2)+(4*F12*(100%-G12)))^0.5))/(2*(E12+(1.96^2))),"0.0%"),"")</f>
        <v>26.9% - 28.4%</v>
      </c>
      <c r="I12" s="338">
        <f>VLOOKUP($A12,T9_Prev68CCG_1415Q1!$A:$AF,9,FALSE)+VLOOKUP($A12,T10_Prev68CCG_1415Q2!$A:$AF,9,FALSE)+VLOOKUP($A12,T11_Prev68CCG_1415Q3!$A:$AF,9,FALSE)+VLOOKUP($A12,T12_Prev68CCG_1415Q4!$A:$AF,9,FALSE)</f>
        <v>2712</v>
      </c>
      <c r="J12" s="340">
        <f t="shared" ref="J12:J29" si="3">I12/E12</f>
        <v>0.20255433564866682</v>
      </c>
      <c r="K12" s="338">
        <f>VLOOKUP($A12,T9_Prev68CCG_1415Q1!$A:$AF,11,FALSE)+VLOOKUP($A12,T10_Prev68CCG_1415Q2!$A:$AF,11,FALSE)+VLOOKUP($A12,T11_Prev68CCG_1415Q3!$A:$AF,11,FALSE)+VLOOKUP($A12,T12_Prev68CCG_1415Q4!$A:$AF,11,FALSE)</f>
        <v>985</v>
      </c>
      <c r="L12" s="340">
        <f t="shared" ref="L12:L29" si="4">K12/E12</f>
        <v>7.3567854208678771E-2</v>
      </c>
      <c r="M12" s="338">
        <f>VLOOKUP($A12,T9_Prev68CCG_1415Q1!$A:$AF,13,FALSE)+VLOOKUP($A12,T10_Prev68CCG_1415Q2!$A:$AF,13,FALSE)+VLOOKUP($A12,T11_Prev68CCG_1415Q3!$A:$AF,13,FALSE)+VLOOKUP($A12,T12_Prev68CCG_1415Q4!$A:$AF,13,FALSE)</f>
        <v>9641</v>
      </c>
      <c r="N12" s="340">
        <f t="shared" ref="N12:N29" si="5">M12/E12</f>
        <v>0.7200687131227127</v>
      </c>
      <c r="O12" s="338">
        <f>VLOOKUP($A12,T9_Prev68CCG_1415Q1!$A:$AF,15,FALSE)+VLOOKUP($A12,T10_Prev68CCG_1415Q2!$A:$AF,15,FALSE)+VLOOKUP($A12,T11_Prev68CCG_1415Q3!$A:$AF,15,FALSE)+VLOOKUP($A12,T12_Prev68CCG_1415Q4!$A:$AF,15,FALSE)</f>
        <v>51</v>
      </c>
      <c r="P12" s="340">
        <f t="shared" ref="P12:P35" si="6">O12/E12</f>
        <v>3.8090970199417431E-3</v>
      </c>
      <c r="Q12" s="341"/>
      <c r="R12" s="274">
        <f t="shared" si="0"/>
        <v>0</v>
      </c>
      <c r="S12" s="412">
        <v>-1.2100641924297162E-2</v>
      </c>
      <c r="T12" s="412">
        <v>-6.5340314136125621E-2</v>
      </c>
    </row>
    <row r="13" spans="1:21" x14ac:dyDescent="0.2">
      <c r="A13" s="273" t="s">
        <v>481</v>
      </c>
      <c r="B13" s="273" t="s">
        <v>482</v>
      </c>
      <c r="C13" s="273"/>
      <c r="D13" s="273"/>
      <c r="E13" s="337">
        <f>VLOOKUP(A13,T9_Prev68CCG_1415Q1!$A:$AF,5,FALSE)+VLOOKUP(A13,T10_Prev68CCG_1415Q2!$A:$AF,5,FALSE)+VLOOKUP(A13,T11_Prev68CCG_1415Q3!$A:$AF,5,FALSE)+VLOOKUP(A13,T12_Prev68CCG_1415Q4!$A:$AF,5,FALSE)</f>
        <v>34643</v>
      </c>
      <c r="F13" s="338">
        <f>VLOOKUP($A13,T9_Prev68CCG_1415Q1!$A:$AF,6,FALSE)+VLOOKUP($A13,T10_Prev68CCG_1415Q2!$A:$AF,6,FALSE)+VLOOKUP($A13,T11_Prev68CCG_1415Q3!$A:$AF,6,FALSE)+VLOOKUP($A13,T12_Prev68CCG_1415Q4!$A:$AF,6,FALSE)</f>
        <v>12312</v>
      </c>
      <c r="G13" s="339"/>
      <c r="H13" s="60" t="str">
        <f t="shared" si="2"/>
        <v/>
      </c>
      <c r="I13" s="338">
        <f>VLOOKUP($A13,T9_Prev68CCG_1415Q1!$A:$AF,9,FALSE)+VLOOKUP($A13,T10_Prev68CCG_1415Q2!$A:$AF,9,FALSE)+VLOOKUP($A13,T11_Prev68CCG_1415Q3!$A:$AF,9,FALSE)+VLOOKUP($A13,T12_Prev68CCG_1415Q4!$A:$AF,9,FALSE)</f>
        <v>8822</v>
      </c>
      <c r="J13" s="340"/>
      <c r="K13" s="338">
        <f>VLOOKUP($A13,T9_Prev68CCG_1415Q1!$A:$AF,11,FALSE)+VLOOKUP($A13,T10_Prev68CCG_1415Q2!$A:$AF,11,FALSE)+VLOOKUP($A13,T11_Prev68CCG_1415Q3!$A:$AF,11,FALSE)+VLOOKUP($A13,T12_Prev68CCG_1415Q4!$A:$AF,11,FALSE)</f>
        <v>3490</v>
      </c>
      <c r="L13" s="340"/>
      <c r="M13" s="338">
        <f>VLOOKUP($A13,T9_Prev68CCG_1415Q1!$A:$AF,13,FALSE)+VLOOKUP($A13,T10_Prev68CCG_1415Q2!$A:$AF,13,FALSE)+VLOOKUP($A13,T11_Prev68CCG_1415Q3!$A:$AF,13,FALSE)+VLOOKUP($A13,T12_Prev68CCG_1415Q4!$A:$AF,13,FALSE)</f>
        <v>17102</v>
      </c>
      <c r="N13" s="340"/>
      <c r="O13" s="338">
        <f>VLOOKUP($A13,T9_Prev68CCG_1415Q1!$A:$AF,15,FALSE)+VLOOKUP($A13,T10_Prev68CCG_1415Q2!$A:$AF,15,FALSE)+VLOOKUP($A13,T11_Prev68CCG_1415Q3!$A:$AF,15,FALSE)+VLOOKUP($A13,T12_Prev68CCG_1415Q4!$A:$AF,15,FALSE)</f>
        <v>5229</v>
      </c>
      <c r="P13" s="340">
        <f t="shared" si="6"/>
        <v>0.15093958375429381</v>
      </c>
      <c r="Q13" s="341"/>
      <c r="R13" s="274">
        <f t="shared" si="0"/>
        <v>0</v>
      </c>
      <c r="S13" s="412">
        <v>-7.3220973782771481E-2</v>
      </c>
      <c r="T13" s="412">
        <v>-9.4111186653417667E-2</v>
      </c>
    </row>
    <row r="14" spans="1:21" x14ac:dyDescent="0.2">
      <c r="A14" s="273" t="s">
        <v>519</v>
      </c>
      <c r="B14" s="273" t="s">
        <v>520</v>
      </c>
      <c r="C14" s="273"/>
      <c r="D14" s="273"/>
      <c r="E14" s="337">
        <f>VLOOKUP(A14,T9_Prev68CCG_1415Q1!$A:$AF,5,FALSE)+VLOOKUP(A14,T10_Prev68CCG_1415Q2!$A:$AF,5,FALSE)+VLOOKUP(A14,T11_Prev68CCG_1415Q3!$A:$AF,5,FALSE)+VLOOKUP(A14,T12_Prev68CCG_1415Q4!$A:$AF,5,FALSE)</f>
        <v>16915</v>
      </c>
      <c r="F14" s="338">
        <f>VLOOKUP($A14,T9_Prev68CCG_1415Q1!$A:$AF,6,FALSE)+VLOOKUP($A14,T10_Prev68CCG_1415Q2!$A:$AF,6,FALSE)+VLOOKUP($A14,T11_Prev68CCG_1415Q3!$A:$AF,6,FALSE)+VLOOKUP($A14,T12_Prev68CCG_1415Q4!$A:$AF,6,FALSE)</f>
        <v>4429</v>
      </c>
      <c r="G14" s="339"/>
      <c r="H14" s="60" t="str">
        <f t="shared" si="2"/>
        <v/>
      </c>
      <c r="I14" s="338">
        <f>VLOOKUP($A14,T9_Prev68CCG_1415Q1!$A:$AF,9,FALSE)+VLOOKUP($A14,T10_Prev68CCG_1415Q2!$A:$AF,9,FALSE)+VLOOKUP($A14,T11_Prev68CCG_1415Q3!$A:$AF,9,FALSE)+VLOOKUP($A14,T12_Prev68CCG_1415Q4!$A:$AF,9,FALSE)</f>
        <v>3115</v>
      </c>
      <c r="J14" s="340"/>
      <c r="K14" s="338">
        <f>VLOOKUP($A14,T9_Prev68CCG_1415Q1!$A:$AF,11,FALSE)+VLOOKUP($A14,T10_Prev68CCG_1415Q2!$A:$AF,11,FALSE)+VLOOKUP($A14,T11_Prev68CCG_1415Q3!$A:$AF,11,FALSE)+VLOOKUP($A14,T12_Prev68CCG_1415Q4!$A:$AF,11,FALSE)</f>
        <v>1314</v>
      </c>
      <c r="L14" s="340"/>
      <c r="M14" s="338">
        <f>VLOOKUP($A14,T9_Prev68CCG_1415Q1!$A:$AF,13,FALSE)+VLOOKUP($A14,T10_Prev68CCG_1415Q2!$A:$AF,13,FALSE)+VLOOKUP($A14,T11_Prev68CCG_1415Q3!$A:$AF,13,FALSE)+VLOOKUP($A14,T12_Prev68CCG_1415Q4!$A:$AF,13,FALSE)</f>
        <v>7665</v>
      </c>
      <c r="N14" s="340"/>
      <c r="O14" s="338">
        <f>VLOOKUP($A14,T9_Prev68CCG_1415Q1!$A:$AF,15,FALSE)+VLOOKUP($A14,T10_Prev68CCG_1415Q2!$A:$AF,15,FALSE)+VLOOKUP($A14,T11_Prev68CCG_1415Q3!$A:$AF,15,FALSE)+VLOOKUP($A14,T12_Prev68CCG_1415Q4!$A:$AF,15,FALSE)</f>
        <v>4821</v>
      </c>
      <c r="P14" s="340">
        <f t="shared" si="6"/>
        <v>0.28501330180313333</v>
      </c>
      <c r="Q14" s="341"/>
      <c r="R14" s="274">
        <f t="shared" si="0"/>
        <v>0</v>
      </c>
      <c r="S14" s="412">
        <v>-2.1405843216661835E-2</v>
      </c>
      <c r="T14" s="412">
        <v>-4.7095938256999648E-2</v>
      </c>
    </row>
    <row r="15" spans="1:21" x14ac:dyDescent="0.2">
      <c r="A15" s="273" t="s">
        <v>545</v>
      </c>
      <c r="B15" s="273" t="s">
        <v>546</v>
      </c>
      <c r="C15" s="273"/>
      <c r="D15" s="273"/>
      <c r="E15" s="337">
        <f>VLOOKUP(A15,T9_Prev68CCG_1415Q1!$A:$AF,5,FALSE)+VLOOKUP(A15,T10_Prev68CCG_1415Q2!$A:$AF,5,FALSE)+VLOOKUP(A15,T11_Prev68CCG_1415Q3!$A:$AF,5,FALSE)+VLOOKUP(A15,T12_Prev68CCG_1415Q4!$A:$AF,5,FALSE)</f>
        <v>13980</v>
      </c>
      <c r="F15" s="338">
        <f>VLOOKUP($A15,T9_Prev68CCG_1415Q1!$A:$AF,6,FALSE)+VLOOKUP($A15,T10_Prev68CCG_1415Q2!$A:$AF,6,FALSE)+VLOOKUP($A15,T11_Prev68CCG_1415Q3!$A:$AF,6,FALSE)+VLOOKUP($A15,T12_Prev68CCG_1415Q4!$A:$AF,6,FALSE)</f>
        <v>3859</v>
      </c>
      <c r="G15" s="339">
        <f t="shared" si="1"/>
        <v>0.27603719599427756</v>
      </c>
      <c r="H15" s="60" t="str">
        <f t="shared" si="2"/>
        <v>26.9% - 28.4%</v>
      </c>
      <c r="I15" s="338">
        <f>VLOOKUP($A15,T9_Prev68CCG_1415Q1!$A:$AF,9,FALSE)+VLOOKUP($A15,T10_Prev68CCG_1415Q2!$A:$AF,9,FALSE)+VLOOKUP($A15,T11_Prev68CCG_1415Q3!$A:$AF,9,FALSE)+VLOOKUP($A15,T12_Prev68CCG_1415Q4!$A:$AF,9,FALSE)</f>
        <v>2784</v>
      </c>
      <c r="J15" s="340">
        <f t="shared" si="3"/>
        <v>0.19914163090128756</v>
      </c>
      <c r="K15" s="338">
        <f>VLOOKUP($A15,T9_Prev68CCG_1415Q1!$A:$AF,11,FALSE)+VLOOKUP($A15,T10_Prev68CCG_1415Q2!$A:$AF,11,FALSE)+VLOOKUP($A15,T11_Prev68CCG_1415Q3!$A:$AF,11,FALSE)+VLOOKUP($A15,T12_Prev68CCG_1415Q4!$A:$AF,11,FALSE)</f>
        <v>1075</v>
      </c>
      <c r="L15" s="340">
        <f t="shared" si="4"/>
        <v>7.689556509298999E-2</v>
      </c>
      <c r="M15" s="338">
        <f>VLOOKUP($A15,T9_Prev68CCG_1415Q1!$A:$AF,13,FALSE)+VLOOKUP($A15,T10_Prev68CCG_1415Q2!$A:$AF,13,FALSE)+VLOOKUP($A15,T11_Prev68CCG_1415Q3!$A:$AF,13,FALSE)+VLOOKUP($A15,T12_Prev68CCG_1415Q4!$A:$AF,13,FALSE)</f>
        <v>9430</v>
      </c>
      <c r="N15" s="340">
        <f t="shared" si="5"/>
        <v>0.67453505007153081</v>
      </c>
      <c r="O15" s="338">
        <f>VLOOKUP($A15,T9_Prev68CCG_1415Q1!$A:$AF,15,FALSE)+VLOOKUP($A15,T10_Prev68CCG_1415Q2!$A:$AF,15,FALSE)+VLOOKUP($A15,T11_Prev68CCG_1415Q3!$A:$AF,15,FALSE)+VLOOKUP($A15,T12_Prev68CCG_1415Q4!$A:$AF,15,FALSE)</f>
        <v>691</v>
      </c>
      <c r="P15" s="340">
        <f t="shared" si="6"/>
        <v>4.9427753934191701E-2</v>
      </c>
      <c r="Q15" s="341"/>
      <c r="R15" s="274">
        <f t="shared" si="0"/>
        <v>0</v>
      </c>
      <c r="S15" s="412">
        <v>2.2223815327264695E-3</v>
      </c>
      <c r="T15" s="412">
        <v>-3.5862068965517246E-2</v>
      </c>
    </row>
    <row r="16" spans="1:21" x14ac:dyDescent="0.2">
      <c r="A16" s="273" t="s">
        <v>565</v>
      </c>
      <c r="B16" s="273" t="s">
        <v>1162</v>
      </c>
      <c r="C16" s="273"/>
      <c r="D16" s="273"/>
      <c r="E16" s="337">
        <f>VLOOKUP(A16,T9_Prev68CCG_1415Q1!$A:$AF,5,FALSE)+VLOOKUP(A16,T10_Prev68CCG_1415Q2!$A:$AF,5,FALSE)+VLOOKUP(A16,T11_Prev68CCG_1415Q3!$A:$AF,5,FALSE)+VLOOKUP(A16,T12_Prev68CCG_1415Q4!$A:$AF,5,FALSE)</f>
        <v>20241</v>
      </c>
      <c r="F16" s="338">
        <f>VLOOKUP($A16,T9_Prev68CCG_1415Q1!$A:$AF,6,FALSE)+VLOOKUP($A16,T10_Prev68CCG_1415Q2!$A:$AF,6,FALSE)+VLOOKUP($A16,T11_Prev68CCG_1415Q3!$A:$AF,6,FALSE)+VLOOKUP($A16,T12_Prev68CCG_1415Q4!$A:$AF,6,FALSE)</f>
        <v>6451</v>
      </c>
      <c r="G16" s="339"/>
      <c r="H16" s="60" t="str">
        <f t="shared" si="2"/>
        <v/>
      </c>
      <c r="I16" s="338">
        <f>VLOOKUP($A16,T9_Prev68CCG_1415Q1!$A:$AF,9,FALSE)+VLOOKUP($A16,T10_Prev68CCG_1415Q2!$A:$AF,9,FALSE)+VLOOKUP($A16,T11_Prev68CCG_1415Q3!$A:$AF,9,FALSE)+VLOOKUP($A16,T12_Prev68CCG_1415Q4!$A:$AF,9,FALSE)</f>
        <v>4877</v>
      </c>
      <c r="J16" s="340"/>
      <c r="K16" s="338">
        <f>VLOOKUP($A16,T9_Prev68CCG_1415Q1!$A:$AF,11,FALSE)+VLOOKUP($A16,T10_Prev68CCG_1415Q2!$A:$AF,11,FALSE)+VLOOKUP($A16,T11_Prev68CCG_1415Q3!$A:$AF,11,FALSE)+VLOOKUP($A16,T12_Prev68CCG_1415Q4!$A:$AF,11,FALSE)</f>
        <v>1574</v>
      </c>
      <c r="L16" s="340"/>
      <c r="M16" s="338">
        <f>VLOOKUP($A16,T9_Prev68CCG_1415Q1!$A:$AF,13,FALSE)+VLOOKUP($A16,T10_Prev68CCG_1415Q2!$A:$AF,13,FALSE)+VLOOKUP($A16,T11_Prev68CCG_1415Q3!$A:$AF,13,FALSE)+VLOOKUP($A16,T12_Prev68CCG_1415Q4!$A:$AF,13,FALSE)</f>
        <v>11217</v>
      </c>
      <c r="N16" s="340"/>
      <c r="O16" s="338">
        <f>VLOOKUP($A16,T9_Prev68CCG_1415Q1!$A:$AF,15,FALSE)+VLOOKUP($A16,T10_Prev68CCG_1415Q2!$A:$AF,15,FALSE)+VLOOKUP($A16,T11_Prev68CCG_1415Q3!$A:$AF,15,FALSE)+VLOOKUP($A16,T12_Prev68CCG_1415Q4!$A:$AF,15,FALSE)</f>
        <v>2573</v>
      </c>
      <c r="P16" s="340">
        <f t="shared" si="6"/>
        <v>0.12711822538412135</v>
      </c>
      <c r="Q16" s="341"/>
      <c r="R16" s="274">
        <f t="shared" si="0"/>
        <v>0</v>
      </c>
      <c r="S16" s="412">
        <v>-9.378084896347616E-4</v>
      </c>
      <c r="T16" s="412">
        <v>-3.673916147147005E-2</v>
      </c>
    </row>
    <row r="17" spans="1:21" x14ac:dyDescent="0.2">
      <c r="A17" s="273" t="s">
        <v>591</v>
      </c>
      <c r="B17" s="273" t="s">
        <v>1157</v>
      </c>
      <c r="C17" s="273"/>
      <c r="D17" s="273"/>
      <c r="E17" s="337">
        <f>VLOOKUP(A17,T9_Prev68CCG_1415Q1!$A:$AF,5,FALSE)+VLOOKUP(A17,T10_Prev68CCG_1415Q2!$A:$AF,5,FALSE)+VLOOKUP(A17,T11_Prev68CCG_1415Q3!$A:$AF,5,FALSE)+VLOOKUP(A17,T12_Prev68CCG_1415Q4!$A:$AF,5,FALSE)</f>
        <v>14668</v>
      </c>
      <c r="F17" s="338">
        <f>VLOOKUP($A17,T9_Prev68CCG_1415Q1!$A:$AF,6,FALSE)+VLOOKUP($A17,T10_Prev68CCG_1415Q2!$A:$AF,6,FALSE)+VLOOKUP($A17,T11_Prev68CCG_1415Q3!$A:$AF,6,FALSE)+VLOOKUP($A17,T12_Prev68CCG_1415Q4!$A:$AF,6,FALSE)</f>
        <v>5127</v>
      </c>
      <c r="G17" s="339"/>
      <c r="H17" s="60" t="str">
        <f t="shared" si="2"/>
        <v/>
      </c>
      <c r="I17" s="338">
        <f>VLOOKUP($A17,T9_Prev68CCG_1415Q1!$A:$AF,9,FALSE)+VLOOKUP($A17,T10_Prev68CCG_1415Q2!$A:$AF,9,FALSE)+VLOOKUP($A17,T11_Prev68CCG_1415Q3!$A:$AF,9,FALSE)+VLOOKUP($A17,T12_Prev68CCG_1415Q4!$A:$AF,9,FALSE)</f>
        <v>3884</v>
      </c>
      <c r="J17" s="340"/>
      <c r="K17" s="338">
        <f>VLOOKUP($A17,T9_Prev68CCG_1415Q1!$A:$AF,11,FALSE)+VLOOKUP($A17,T10_Prev68CCG_1415Q2!$A:$AF,11,FALSE)+VLOOKUP($A17,T11_Prev68CCG_1415Q3!$A:$AF,11,FALSE)+VLOOKUP($A17,T12_Prev68CCG_1415Q4!$A:$AF,11,FALSE)</f>
        <v>1243</v>
      </c>
      <c r="L17" s="340"/>
      <c r="M17" s="338">
        <f>VLOOKUP($A17,T9_Prev68CCG_1415Q1!$A:$AF,13,FALSE)+VLOOKUP($A17,T10_Prev68CCG_1415Q2!$A:$AF,13,FALSE)+VLOOKUP($A17,T11_Prev68CCG_1415Q3!$A:$AF,13,FALSE)+VLOOKUP($A17,T12_Prev68CCG_1415Q4!$A:$AF,13,FALSE)</f>
        <v>8369</v>
      </c>
      <c r="N17" s="340"/>
      <c r="O17" s="338">
        <f>VLOOKUP($A17,T9_Prev68CCG_1415Q1!$A:$AF,15,FALSE)+VLOOKUP($A17,T10_Prev68CCG_1415Q2!$A:$AF,15,FALSE)+VLOOKUP($A17,T11_Prev68CCG_1415Q3!$A:$AF,15,FALSE)+VLOOKUP($A17,T12_Prev68CCG_1415Q4!$A:$AF,15,FALSE)</f>
        <v>1172</v>
      </c>
      <c r="P17" s="340">
        <f t="shared" si="6"/>
        <v>7.9901827106626674E-2</v>
      </c>
      <c r="Q17" s="341"/>
      <c r="R17" s="274">
        <f t="shared" si="0"/>
        <v>1</v>
      </c>
      <c r="S17" s="412">
        <v>-0.16459733454835401</v>
      </c>
      <c r="T17" s="412">
        <v>-0.2087603840759521</v>
      </c>
    </row>
    <row r="18" spans="1:21" x14ac:dyDescent="0.2">
      <c r="A18" s="273" t="s">
        <v>617</v>
      </c>
      <c r="B18" s="273" t="s">
        <v>1135</v>
      </c>
      <c r="C18" s="273"/>
      <c r="D18" s="273"/>
      <c r="E18" s="337">
        <f>VLOOKUP(A18,T9_Prev68CCG_1415Q1!$A:$AF,5,FALSE)+VLOOKUP(A18,T10_Prev68CCG_1415Q2!$A:$AF,5,FALSE)+VLOOKUP(A18,T11_Prev68CCG_1415Q3!$A:$AF,5,FALSE)+VLOOKUP(A18,T12_Prev68CCG_1415Q4!$A:$AF,5,FALSE)</f>
        <v>17197</v>
      </c>
      <c r="F18" s="338">
        <f>VLOOKUP($A18,T9_Prev68CCG_1415Q1!$A:$AF,6,FALSE)+VLOOKUP($A18,T10_Prev68CCG_1415Q2!$A:$AF,6,FALSE)+VLOOKUP($A18,T11_Prev68CCG_1415Q3!$A:$AF,6,FALSE)+VLOOKUP($A18,T12_Prev68CCG_1415Q4!$A:$AF,6,FALSE)</f>
        <v>8214</v>
      </c>
      <c r="G18" s="339">
        <f t="shared" si="1"/>
        <v>0.47764144908995754</v>
      </c>
      <c r="H18" s="60" t="str">
        <f t="shared" si="2"/>
        <v>47.0% - 48.5%</v>
      </c>
      <c r="I18" s="338">
        <f>VLOOKUP($A18,T9_Prev68CCG_1415Q1!$A:$AF,9,FALSE)+VLOOKUP($A18,T10_Prev68CCG_1415Q2!$A:$AF,9,FALSE)+VLOOKUP($A18,T11_Prev68CCG_1415Q3!$A:$AF,9,FALSE)+VLOOKUP($A18,T12_Prev68CCG_1415Q4!$A:$AF,9,FALSE)</f>
        <v>5144</v>
      </c>
      <c r="J18" s="340">
        <f t="shared" si="3"/>
        <v>0.29912193987323371</v>
      </c>
      <c r="K18" s="338">
        <f>VLOOKUP($A18,T9_Prev68CCG_1415Q1!$A:$AF,11,FALSE)+VLOOKUP($A18,T10_Prev68CCG_1415Q2!$A:$AF,11,FALSE)+VLOOKUP($A18,T11_Prev68CCG_1415Q3!$A:$AF,11,FALSE)+VLOOKUP($A18,T12_Prev68CCG_1415Q4!$A:$AF,11,FALSE)</f>
        <v>3070</v>
      </c>
      <c r="L18" s="340">
        <f t="shared" si="4"/>
        <v>0.17851950921672385</v>
      </c>
      <c r="M18" s="338">
        <f>VLOOKUP($A18,T9_Prev68CCG_1415Q1!$A:$AF,13,FALSE)+VLOOKUP($A18,T10_Prev68CCG_1415Q2!$A:$AF,13,FALSE)+VLOOKUP($A18,T11_Prev68CCG_1415Q3!$A:$AF,13,FALSE)+VLOOKUP($A18,T12_Prev68CCG_1415Q4!$A:$AF,13,FALSE)</f>
        <v>8367</v>
      </c>
      <c r="N18" s="340">
        <f t="shared" si="5"/>
        <v>0.48653834971215909</v>
      </c>
      <c r="O18" s="338">
        <f>VLOOKUP($A18,T9_Prev68CCG_1415Q1!$A:$AF,15,FALSE)+VLOOKUP($A18,T10_Prev68CCG_1415Q2!$A:$AF,15,FALSE)+VLOOKUP($A18,T11_Prev68CCG_1415Q3!$A:$AF,15,FALSE)+VLOOKUP($A18,T12_Prev68CCG_1415Q4!$A:$AF,15,FALSE)</f>
        <v>616</v>
      </c>
      <c r="P18" s="340">
        <f t="shared" si="6"/>
        <v>3.5820201197883351E-2</v>
      </c>
      <c r="Q18" s="341"/>
      <c r="R18" s="274">
        <f t="shared" si="0"/>
        <v>0</v>
      </c>
      <c r="S18" s="412">
        <v>-9.2752621269731605E-3</v>
      </c>
      <c r="T18" s="412">
        <v>-5.0204352148459086E-2</v>
      </c>
    </row>
    <row r="19" spans="1:21" x14ac:dyDescent="0.2">
      <c r="A19" s="273" t="s">
        <v>634</v>
      </c>
      <c r="B19" s="273" t="s">
        <v>635</v>
      </c>
      <c r="C19" s="273"/>
      <c r="D19" s="273"/>
      <c r="E19" s="337">
        <f>VLOOKUP(A19,T9_Prev68CCG_1415Q1!$A:$AF,5,FALSE)+VLOOKUP(A19,T10_Prev68CCG_1415Q2!$A:$AF,5,FALSE)+VLOOKUP(A19,T11_Prev68CCG_1415Q3!$A:$AF,5,FALSE)+VLOOKUP(A19,T12_Prev68CCG_1415Q4!$A:$AF,5,FALSE)</f>
        <v>30335</v>
      </c>
      <c r="F19" s="338">
        <f>VLOOKUP($A19,T9_Prev68CCG_1415Q1!$A:$AF,6,FALSE)+VLOOKUP($A19,T10_Prev68CCG_1415Q2!$A:$AF,6,FALSE)+VLOOKUP($A19,T11_Prev68CCG_1415Q3!$A:$AF,6,FALSE)+VLOOKUP($A19,T12_Prev68CCG_1415Q4!$A:$AF,6,FALSE)</f>
        <v>12853</v>
      </c>
      <c r="G19" s="339">
        <f t="shared" si="1"/>
        <v>0.42370199439591233</v>
      </c>
      <c r="H19" s="60" t="str">
        <f t="shared" si="2"/>
        <v>41.8% - 42.9%</v>
      </c>
      <c r="I19" s="338">
        <f>VLOOKUP($A19,T9_Prev68CCG_1415Q1!$A:$AF,9,FALSE)+VLOOKUP($A19,T10_Prev68CCG_1415Q2!$A:$AF,9,FALSE)+VLOOKUP($A19,T11_Prev68CCG_1415Q3!$A:$AF,9,FALSE)+VLOOKUP($A19,T12_Prev68CCG_1415Q4!$A:$AF,9,FALSE)</f>
        <v>8929</v>
      </c>
      <c r="J19" s="340">
        <f t="shared" si="3"/>
        <v>0.29434646447997365</v>
      </c>
      <c r="K19" s="338">
        <f>VLOOKUP($A19,T9_Prev68CCG_1415Q1!$A:$AF,11,FALSE)+VLOOKUP($A19,T10_Prev68CCG_1415Q2!$A:$AF,11,FALSE)+VLOOKUP($A19,T11_Prev68CCG_1415Q3!$A:$AF,11,FALSE)+VLOOKUP($A19,T12_Prev68CCG_1415Q4!$A:$AF,11,FALSE)</f>
        <v>3924</v>
      </c>
      <c r="L19" s="340">
        <f t="shared" si="4"/>
        <v>0.12935552991593868</v>
      </c>
      <c r="M19" s="338">
        <f>VLOOKUP($A19,T9_Prev68CCG_1415Q1!$A:$AF,13,FALSE)+VLOOKUP($A19,T10_Prev68CCG_1415Q2!$A:$AF,13,FALSE)+VLOOKUP($A19,T11_Prev68CCG_1415Q3!$A:$AF,13,FALSE)+VLOOKUP($A19,T12_Prev68CCG_1415Q4!$A:$AF,13,FALSE)</f>
        <v>16535</v>
      </c>
      <c r="N19" s="340">
        <f t="shared" si="5"/>
        <v>0.5450799406626009</v>
      </c>
      <c r="O19" s="338">
        <f>VLOOKUP($A19,T9_Prev68CCG_1415Q1!$A:$AF,15,FALSE)+VLOOKUP($A19,T10_Prev68CCG_1415Q2!$A:$AF,15,FALSE)+VLOOKUP($A19,T11_Prev68CCG_1415Q3!$A:$AF,15,FALSE)+VLOOKUP($A19,T12_Prev68CCG_1415Q4!$A:$AF,15,FALSE)</f>
        <v>947</v>
      </c>
      <c r="P19" s="340">
        <f t="shared" si="6"/>
        <v>3.1218064941486733E-2</v>
      </c>
      <c r="Q19" s="341"/>
      <c r="R19" s="274">
        <f t="shared" si="0"/>
        <v>0</v>
      </c>
      <c r="S19" s="412">
        <v>-1.4873510213360142E-2</v>
      </c>
      <c r="T19" s="412">
        <v>-5.0547730829420989E-2</v>
      </c>
    </row>
    <row r="20" spans="1:21" s="115" customFormat="1" x14ac:dyDescent="0.2">
      <c r="A20" s="273" t="s">
        <v>666</v>
      </c>
      <c r="B20" s="273" t="s">
        <v>1132</v>
      </c>
      <c r="C20" s="273"/>
      <c r="D20" s="273"/>
      <c r="E20" s="337">
        <f>VLOOKUP(A20,T9_Prev68CCG_1415Q1!$A:$AF,5,FALSE)+VLOOKUP(A20,T10_Prev68CCG_1415Q2!$A:$AF,5,FALSE)+VLOOKUP(A20,T11_Prev68CCG_1415Q3!$A:$AF,5,FALSE)+VLOOKUP(A20,T12_Prev68CCG_1415Q4!$A:$AF,5,FALSE)</f>
        <v>17644</v>
      </c>
      <c r="F20" s="338">
        <f>VLOOKUP($A20,T9_Prev68CCG_1415Q1!$A:$AF,6,FALSE)+VLOOKUP($A20,T10_Prev68CCG_1415Q2!$A:$AF,6,FALSE)+VLOOKUP($A20,T11_Prev68CCG_1415Q3!$A:$AF,6,FALSE)+VLOOKUP($A20,T12_Prev68CCG_1415Q4!$A:$AF,6,FALSE)</f>
        <v>8072</v>
      </c>
      <c r="G20" s="339">
        <f t="shared" si="1"/>
        <v>0.45749263205622304</v>
      </c>
      <c r="H20" s="60" t="str">
        <f t="shared" si="2"/>
        <v>45.0% - 46.5%</v>
      </c>
      <c r="I20" s="338">
        <f>VLOOKUP($A20,T9_Prev68CCG_1415Q1!$A:$AF,9,FALSE)+VLOOKUP($A20,T10_Prev68CCG_1415Q2!$A:$AF,9,FALSE)+VLOOKUP($A20,T11_Prev68CCG_1415Q3!$A:$AF,9,FALSE)+VLOOKUP($A20,T12_Prev68CCG_1415Q4!$A:$AF,9,FALSE)</f>
        <v>5771</v>
      </c>
      <c r="J20" s="340">
        <f t="shared" si="3"/>
        <v>0.32708002720471546</v>
      </c>
      <c r="K20" s="338">
        <f>VLOOKUP($A20,T9_Prev68CCG_1415Q1!$A:$AF,11,FALSE)+VLOOKUP($A20,T10_Prev68CCG_1415Q2!$A:$AF,11,FALSE)+VLOOKUP($A20,T11_Prev68CCG_1415Q3!$A:$AF,11,FALSE)+VLOOKUP($A20,T12_Prev68CCG_1415Q4!$A:$AF,11,FALSE)</f>
        <v>2301</v>
      </c>
      <c r="L20" s="340">
        <f t="shared" si="4"/>
        <v>0.1304126048515076</v>
      </c>
      <c r="M20" s="338">
        <f>VLOOKUP($A20,T9_Prev68CCG_1415Q1!$A:$AF,13,FALSE)+VLOOKUP($A20,T10_Prev68CCG_1415Q2!$A:$AF,13,FALSE)+VLOOKUP($A20,T11_Prev68CCG_1415Q3!$A:$AF,13,FALSE)+VLOOKUP($A20,T12_Prev68CCG_1415Q4!$A:$AF,13,FALSE)</f>
        <v>9225</v>
      </c>
      <c r="N20" s="340">
        <f t="shared" si="5"/>
        <v>0.52284062570845613</v>
      </c>
      <c r="O20" s="338">
        <f>VLOOKUP($A20,T9_Prev68CCG_1415Q1!$A:$AF,15,FALSE)+VLOOKUP($A20,T10_Prev68CCG_1415Q2!$A:$AF,15,FALSE)+VLOOKUP($A20,T11_Prev68CCG_1415Q3!$A:$AF,15,FALSE)+VLOOKUP($A20,T12_Prev68CCG_1415Q4!$A:$AF,15,FALSE)</f>
        <v>347</v>
      </c>
      <c r="P20" s="340">
        <f t="shared" si="6"/>
        <v>1.9666742235320788E-2</v>
      </c>
      <c r="Q20" s="341"/>
      <c r="R20" s="274">
        <f t="shared" si="0"/>
        <v>0</v>
      </c>
      <c r="S20" s="412">
        <v>-4.5547982256842978E-2</v>
      </c>
      <c r="T20" s="412">
        <v>-9.3738764189223889E-2</v>
      </c>
      <c r="U20" s="352"/>
    </row>
    <row r="21" spans="1:21" s="115" customFormat="1" x14ac:dyDescent="0.2">
      <c r="A21" s="273" t="s">
        <v>689</v>
      </c>
      <c r="B21" s="273" t="s">
        <v>1138</v>
      </c>
      <c r="C21" s="273"/>
      <c r="D21" s="273"/>
      <c r="E21" s="337">
        <f>VLOOKUP(A21,T9_Prev68CCG_1415Q1!$A:$AF,5,FALSE)+VLOOKUP(A21,T10_Prev68CCG_1415Q2!$A:$AF,5,FALSE)+VLOOKUP(A21,T11_Prev68CCG_1415Q3!$A:$AF,5,FALSE)+VLOOKUP(A21,T12_Prev68CCG_1415Q4!$A:$AF,5,FALSE)</f>
        <v>33568</v>
      </c>
      <c r="F21" s="338">
        <f>VLOOKUP($A21,T9_Prev68CCG_1415Q1!$A:$AF,6,FALSE)+VLOOKUP($A21,T10_Prev68CCG_1415Q2!$A:$AF,6,FALSE)+VLOOKUP($A21,T11_Prev68CCG_1415Q3!$A:$AF,6,FALSE)+VLOOKUP($A21,T12_Prev68CCG_1415Q4!$A:$AF,6,FALSE)</f>
        <v>13689</v>
      </c>
      <c r="G21" s="339"/>
      <c r="H21" s="60" t="str">
        <f t="shared" si="2"/>
        <v/>
      </c>
      <c r="I21" s="338">
        <f>VLOOKUP($A21,T9_Prev68CCG_1415Q1!$A:$AF,9,FALSE)+VLOOKUP($A21,T10_Prev68CCG_1415Q2!$A:$AF,9,FALSE)+VLOOKUP($A21,T11_Prev68CCG_1415Q3!$A:$AF,9,FALSE)+VLOOKUP($A21,T12_Prev68CCG_1415Q4!$A:$AF,9,FALSE)</f>
        <v>8232</v>
      </c>
      <c r="J21" s="340"/>
      <c r="K21" s="338">
        <f>VLOOKUP($A21,T9_Prev68CCG_1415Q1!$A:$AF,11,FALSE)+VLOOKUP($A21,T10_Prev68CCG_1415Q2!$A:$AF,11,FALSE)+VLOOKUP($A21,T11_Prev68CCG_1415Q3!$A:$AF,11,FALSE)+VLOOKUP($A21,T12_Prev68CCG_1415Q4!$A:$AF,11,FALSE)</f>
        <v>5457</v>
      </c>
      <c r="L21" s="340"/>
      <c r="M21" s="338">
        <f>VLOOKUP($A21,T9_Prev68CCG_1415Q1!$A:$AF,13,FALSE)+VLOOKUP($A21,T10_Prev68CCG_1415Q2!$A:$AF,13,FALSE)+VLOOKUP($A21,T11_Prev68CCG_1415Q3!$A:$AF,13,FALSE)+VLOOKUP($A21,T12_Prev68CCG_1415Q4!$A:$AF,13,FALSE)</f>
        <v>15931</v>
      </c>
      <c r="N21" s="340"/>
      <c r="O21" s="338">
        <f>VLOOKUP($A21,T9_Prev68CCG_1415Q1!$A:$AF,15,FALSE)+VLOOKUP($A21,T10_Prev68CCG_1415Q2!$A:$AF,15,FALSE)+VLOOKUP($A21,T11_Prev68CCG_1415Q3!$A:$AF,15,FALSE)+VLOOKUP($A21,T12_Prev68CCG_1415Q4!$A:$AF,15,FALSE)</f>
        <v>3948</v>
      </c>
      <c r="P21" s="340">
        <f t="shared" si="6"/>
        <v>0.11761201143946616</v>
      </c>
      <c r="Q21" s="341"/>
      <c r="R21" s="274">
        <f t="shared" si="0"/>
        <v>0</v>
      </c>
      <c r="S21" s="412">
        <v>-5.4901739962835761E-2</v>
      </c>
      <c r="T21" s="412">
        <v>-8.0479921108858821E-2</v>
      </c>
      <c r="U21" s="352"/>
    </row>
    <row r="22" spans="1:21" s="115" customFormat="1" x14ac:dyDescent="0.2">
      <c r="A22" s="273" t="s">
        <v>712</v>
      </c>
      <c r="B22" s="273" t="s">
        <v>1147</v>
      </c>
      <c r="C22" s="273"/>
      <c r="D22" s="273"/>
      <c r="E22" s="337">
        <f>VLOOKUP(A22,T9_Prev68CCG_1415Q1!$A:$AF,5,FALSE)+VLOOKUP(A22,T10_Prev68CCG_1415Q2!$A:$AF,5,FALSE)+VLOOKUP(A22,T11_Prev68CCG_1415Q3!$A:$AF,5,FALSE)+VLOOKUP(A22,T12_Prev68CCG_1415Q4!$A:$AF,5,FALSE)</f>
        <v>18154</v>
      </c>
      <c r="F22" s="338">
        <f>VLOOKUP($A22,T9_Prev68CCG_1415Q1!$A:$AF,6,FALSE)+VLOOKUP($A22,T10_Prev68CCG_1415Q2!$A:$AF,6,FALSE)+VLOOKUP($A22,T11_Prev68CCG_1415Q3!$A:$AF,6,FALSE)+VLOOKUP($A22,T12_Prev68CCG_1415Q4!$A:$AF,6,FALSE)</f>
        <v>7607</v>
      </c>
      <c r="G22" s="339"/>
      <c r="H22" s="60" t="str">
        <f t="shared" si="2"/>
        <v/>
      </c>
      <c r="I22" s="338">
        <f>VLOOKUP($A22,T9_Prev68CCG_1415Q1!$A:$AF,9,FALSE)+VLOOKUP($A22,T10_Prev68CCG_1415Q2!$A:$AF,9,FALSE)+VLOOKUP($A22,T11_Prev68CCG_1415Q3!$A:$AF,9,FALSE)+VLOOKUP($A22,T12_Prev68CCG_1415Q4!$A:$AF,9,FALSE)</f>
        <v>5504</v>
      </c>
      <c r="J22" s="340"/>
      <c r="K22" s="338">
        <f>VLOOKUP($A22,T9_Prev68CCG_1415Q1!$A:$AF,11,FALSE)+VLOOKUP($A22,T10_Prev68CCG_1415Q2!$A:$AF,11,FALSE)+VLOOKUP($A22,T11_Prev68CCG_1415Q3!$A:$AF,11,FALSE)+VLOOKUP($A22,T12_Prev68CCG_1415Q4!$A:$AF,11,FALSE)</f>
        <v>2103</v>
      </c>
      <c r="L22" s="340"/>
      <c r="M22" s="338">
        <f>VLOOKUP($A22,T9_Prev68CCG_1415Q1!$A:$AF,13,FALSE)+VLOOKUP($A22,T10_Prev68CCG_1415Q2!$A:$AF,13,FALSE)+VLOOKUP($A22,T11_Prev68CCG_1415Q3!$A:$AF,13,FALSE)+VLOOKUP($A22,T12_Prev68CCG_1415Q4!$A:$AF,13,FALSE)</f>
        <v>10434</v>
      </c>
      <c r="N22" s="340"/>
      <c r="O22" s="338">
        <f>VLOOKUP($A22,T9_Prev68CCG_1415Q1!$A:$AF,15,FALSE)+VLOOKUP($A22,T10_Prev68CCG_1415Q2!$A:$AF,15,FALSE)+VLOOKUP($A22,T11_Prev68CCG_1415Q3!$A:$AF,15,FALSE)+VLOOKUP($A22,T12_Prev68CCG_1415Q4!$A:$AF,15,FALSE)</f>
        <v>113</v>
      </c>
      <c r="P22" s="340"/>
      <c r="Q22" s="341"/>
      <c r="R22" s="274">
        <f t="shared" si="0"/>
        <v>1</v>
      </c>
      <c r="S22" s="412">
        <v>-0.20195181994021449</v>
      </c>
      <c r="T22" s="412">
        <v>-0.24260503149901957</v>
      </c>
      <c r="U22" s="352"/>
    </row>
    <row r="23" spans="1:21" s="115" customFormat="1" x14ac:dyDescent="0.2">
      <c r="A23" s="273" t="s">
        <v>744</v>
      </c>
      <c r="B23" s="273" t="s">
        <v>745</v>
      </c>
      <c r="C23" s="273"/>
      <c r="D23" s="273"/>
      <c r="E23" s="337">
        <f>VLOOKUP(A23,T9_Prev68CCG_1415Q1!$A:$AF,5,FALSE)+VLOOKUP(A23,T10_Prev68CCG_1415Q2!$A:$AF,5,FALSE)+VLOOKUP(A23,T11_Prev68CCG_1415Q3!$A:$AF,5,FALSE)+VLOOKUP(A23,T12_Prev68CCG_1415Q4!$A:$AF,5,FALSE)</f>
        <v>23747</v>
      </c>
      <c r="F23" s="338">
        <f>VLOOKUP($A23,T9_Prev68CCG_1415Q1!$A:$AF,6,FALSE)+VLOOKUP($A23,T10_Prev68CCG_1415Q2!$A:$AF,6,FALSE)+VLOOKUP($A23,T11_Prev68CCG_1415Q3!$A:$AF,6,FALSE)+VLOOKUP($A23,T12_Prev68CCG_1415Q4!$A:$AF,6,FALSE)</f>
        <v>11692</v>
      </c>
      <c r="G23" s="339"/>
      <c r="H23" s="60" t="str">
        <f t="shared" si="2"/>
        <v/>
      </c>
      <c r="I23" s="338">
        <f>VLOOKUP($A23,T9_Prev68CCG_1415Q1!$A:$AF,9,FALSE)+VLOOKUP($A23,T10_Prev68CCG_1415Q2!$A:$AF,9,FALSE)+VLOOKUP($A23,T11_Prev68CCG_1415Q3!$A:$AF,9,FALSE)+VLOOKUP($A23,T12_Prev68CCG_1415Q4!$A:$AF,9,FALSE)</f>
        <v>8462</v>
      </c>
      <c r="J23" s="340"/>
      <c r="K23" s="338">
        <f>VLOOKUP($A23,T9_Prev68CCG_1415Q1!$A:$AF,11,FALSE)+VLOOKUP($A23,T10_Prev68CCG_1415Q2!$A:$AF,11,FALSE)+VLOOKUP($A23,T11_Prev68CCG_1415Q3!$A:$AF,11,FALSE)+VLOOKUP($A23,T12_Prev68CCG_1415Q4!$A:$AF,11,FALSE)</f>
        <v>3230</v>
      </c>
      <c r="L23" s="340"/>
      <c r="M23" s="338">
        <f>VLOOKUP($A23,T9_Prev68CCG_1415Q1!$A:$AF,13,FALSE)+VLOOKUP($A23,T10_Prev68CCG_1415Q2!$A:$AF,13,FALSE)+VLOOKUP($A23,T11_Prev68CCG_1415Q3!$A:$AF,13,FALSE)+VLOOKUP($A23,T12_Prev68CCG_1415Q4!$A:$AF,13,FALSE)</f>
        <v>11328</v>
      </c>
      <c r="N23" s="340"/>
      <c r="O23" s="338">
        <f>VLOOKUP($A23,T9_Prev68CCG_1415Q1!$A:$AF,15,FALSE)+VLOOKUP($A23,T10_Prev68CCG_1415Q2!$A:$AF,15,FALSE)+VLOOKUP($A23,T11_Prev68CCG_1415Q3!$A:$AF,15,FALSE)+VLOOKUP($A23,T12_Prev68CCG_1415Q4!$A:$AF,15,FALSE)</f>
        <v>727</v>
      </c>
      <c r="P23" s="340"/>
      <c r="Q23" s="341"/>
      <c r="R23" s="274">
        <f t="shared" si="0"/>
        <v>1</v>
      </c>
      <c r="S23" s="412">
        <v>-0.14915800788247935</v>
      </c>
      <c r="T23" s="412">
        <v>-0.19117847411444144</v>
      </c>
      <c r="U23" s="352"/>
    </row>
    <row r="24" spans="1:21" s="115" customFormat="1" x14ac:dyDescent="0.2">
      <c r="A24" s="273" t="s">
        <v>770</v>
      </c>
      <c r="B24" s="273" t="s">
        <v>771</v>
      </c>
      <c r="C24" s="273"/>
      <c r="D24" s="273"/>
      <c r="E24" s="337">
        <f>VLOOKUP(A24,T9_Prev68CCG_1415Q1!$A:$AF,5,FALSE)+VLOOKUP(A24,T10_Prev68CCG_1415Q2!$A:$AF,5,FALSE)+VLOOKUP(A24,T11_Prev68CCG_1415Q3!$A:$AF,5,FALSE)+VLOOKUP(A24,T12_Prev68CCG_1415Q4!$A:$AF,5,FALSE)</f>
        <v>22964</v>
      </c>
      <c r="F24" s="338">
        <f>VLOOKUP($A24,T9_Prev68CCG_1415Q1!$A:$AF,6,FALSE)+VLOOKUP($A24,T10_Prev68CCG_1415Q2!$A:$AF,6,FALSE)+VLOOKUP($A24,T11_Prev68CCG_1415Q3!$A:$AF,6,FALSE)+VLOOKUP($A24,T12_Prev68CCG_1415Q4!$A:$AF,6,FALSE)</f>
        <v>10052</v>
      </c>
      <c r="G24" s="339">
        <f t="shared" si="1"/>
        <v>0.43772861870754221</v>
      </c>
      <c r="H24" s="60" t="str">
        <f t="shared" si="2"/>
        <v>43.1% - 44.4%</v>
      </c>
      <c r="I24" s="338">
        <f>VLOOKUP($A24,T9_Prev68CCG_1415Q1!$A:$AF,9,FALSE)+VLOOKUP($A24,T10_Prev68CCG_1415Q2!$A:$AF,9,FALSE)+VLOOKUP($A24,T11_Prev68CCG_1415Q3!$A:$AF,9,FALSE)+VLOOKUP($A24,T12_Prev68CCG_1415Q4!$A:$AF,9,FALSE)</f>
        <v>7073</v>
      </c>
      <c r="J24" s="340">
        <f t="shared" si="3"/>
        <v>0.30800383208500259</v>
      </c>
      <c r="K24" s="338">
        <f>VLOOKUP($A24,T9_Prev68CCG_1415Q1!$A:$AF,11,FALSE)+VLOOKUP($A24,T10_Prev68CCG_1415Q2!$A:$AF,11,FALSE)+VLOOKUP($A24,T11_Prev68CCG_1415Q3!$A:$AF,11,FALSE)+VLOOKUP($A24,T12_Prev68CCG_1415Q4!$A:$AF,11,FALSE)</f>
        <v>2979</v>
      </c>
      <c r="L24" s="340">
        <f t="shared" si="4"/>
        <v>0.12972478662253964</v>
      </c>
      <c r="M24" s="338">
        <f>VLOOKUP($A24,T9_Prev68CCG_1415Q1!$A:$AF,13,FALSE)+VLOOKUP($A24,T10_Prev68CCG_1415Q2!$A:$AF,13,FALSE)+VLOOKUP($A24,T11_Prev68CCG_1415Q3!$A:$AF,13,FALSE)+VLOOKUP($A24,T12_Prev68CCG_1415Q4!$A:$AF,13,FALSE)</f>
        <v>11902</v>
      </c>
      <c r="N24" s="340">
        <f t="shared" si="5"/>
        <v>0.5182894966033792</v>
      </c>
      <c r="O24" s="338">
        <f>VLOOKUP($A24,T9_Prev68CCG_1415Q1!$A:$AF,15,FALSE)+VLOOKUP($A24,T10_Prev68CCG_1415Q2!$A:$AF,15,FALSE)+VLOOKUP($A24,T11_Prev68CCG_1415Q3!$A:$AF,15,FALSE)+VLOOKUP($A24,T12_Prev68CCG_1415Q4!$A:$AF,15,FALSE)</f>
        <v>1010</v>
      </c>
      <c r="P24" s="340">
        <f t="shared" si="6"/>
        <v>4.3981884689078557E-2</v>
      </c>
      <c r="Q24" s="341"/>
      <c r="R24" s="274">
        <f t="shared" si="0"/>
        <v>0</v>
      </c>
      <c r="S24" s="412">
        <v>0.11997658993367155</v>
      </c>
      <c r="T24" s="412">
        <v>5.9176237258429021E-2</v>
      </c>
      <c r="U24" s="352"/>
    </row>
    <row r="25" spans="1:21" s="115" customFormat="1" x14ac:dyDescent="0.2">
      <c r="A25" s="273" t="s">
        <v>793</v>
      </c>
      <c r="B25" s="273" t="s">
        <v>1145</v>
      </c>
      <c r="C25" s="273"/>
      <c r="D25" s="273"/>
      <c r="E25" s="337">
        <f>VLOOKUP(A25,T9_Prev68CCG_1415Q1!$A:$AF,5,FALSE)+VLOOKUP(A25,T10_Prev68CCG_1415Q2!$A:$AF,5,FALSE)+VLOOKUP(A25,T11_Prev68CCG_1415Q3!$A:$AF,5,FALSE)+VLOOKUP(A25,T12_Prev68CCG_1415Q4!$A:$AF,5,FALSE)</f>
        <v>35708</v>
      </c>
      <c r="F25" s="338">
        <f>VLOOKUP($A25,T9_Prev68CCG_1415Q1!$A:$AF,6,FALSE)+VLOOKUP($A25,T10_Prev68CCG_1415Q2!$A:$AF,6,FALSE)+VLOOKUP($A25,T11_Prev68CCG_1415Q3!$A:$AF,6,FALSE)+VLOOKUP($A25,T12_Prev68CCG_1415Q4!$A:$AF,6,FALSE)</f>
        <v>15098</v>
      </c>
      <c r="G25" s="339"/>
      <c r="H25" s="60" t="str">
        <f t="shared" si="2"/>
        <v/>
      </c>
      <c r="I25" s="338">
        <f>VLOOKUP($A25,T9_Prev68CCG_1415Q1!$A:$AF,9,FALSE)+VLOOKUP($A25,T10_Prev68CCG_1415Q2!$A:$AF,9,FALSE)+VLOOKUP($A25,T11_Prev68CCG_1415Q3!$A:$AF,9,FALSE)+VLOOKUP($A25,T12_Prev68CCG_1415Q4!$A:$AF,9,FALSE)</f>
        <v>10165</v>
      </c>
      <c r="J25" s="340"/>
      <c r="K25" s="338">
        <f>VLOOKUP($A25,T9_Prev68CCG_1415Q1!$A:$AF,11,FALSE)+VLOOKUP($A25,T10_Prev68CCG_1415Q2!$A:$AF,11,FALSE)+VLOOKUP($A25,T11_Prev68CCG_1415Q3!$A:$AF,11,FALSE)+VLOOKUP($A25,T12_Prev68CCG_1415Q4!$A:$AF,11,FALSE)</f>
        <v>4933</v>
      </c>
      <c r="L25" s="340"/>
      <c r="M25" s="338">
        <f>VLOOKUP($A25,T9_Prev68CCG_1415Q1!$A:$AF,13,FALSE)+VLOOKUP($A25,T10_Prev68CCG_1415Q2!$A:$AF,13,FALSE)+VLOOKUP($A25,T11_Prev68CCG_1415Q3!$A:$AF,13,FALSE)+VLOOKUP($A25,T12_Prev68CCG_1415Q4!$A:$AF,13,FALSE)</f>
        <v>13971</v>
      </c>
      <c r="N25" s="340"/>
      <c r="O25" s="338">
        <f>VLOOKUP($A25,T9_Prev68CCG_1415Q1!$A:$AF,15,FALSE)+VLOOKUP($A25,T10_Prev68CCG_1415Q2!$A:$AF,15,FALSE)+VLOOKUP($A25,T11_Prev68CCG_1415Q3!$A:$AF,15,FALSE)+VLOOKUP($A25,T12_Prev68CCG_1415Q4!$A:$AF,15,FALSE)</f>
        <v>6639</v>
      </c>
      <c r="P25" s="340">
        <f t="shared" si="6"/>
        <v>0.18592472275120422</v>
      </c>
      <c r="Q25" s="341"/>
      <c r="R25" s="274">
        <f t="shared" si="0"/>
        <v>0</v>
      </c>
      <c r="S25" s="412">
        <v>-2.9318962387959724E-3</v>
      </c>
      <c r="T25" s="412">
        <v>-2.8168630759600521E-2</v>
      </c>
      <c r="U25" s="352"/>
    </row>
    <row r="26" spans="1:21" s="115" customFormat="1" x14ac:dyDescent="0.2">
      <c r="A26" s="273" t="s">
        <v>816</v>
      </c>
      <c r="B26" s="273" t="s">
        <v>1186</v>
      </c>
      <c r="C26" s="273"/>
      <c r="D26" s="273"/>
      <c r="E26" s="337">
        <f>VLOOKUP(A26,T9_Prev68CCG_1415Q1!$A:$AF,5,FALSE)+VLOOKUP(A26,T10_Prev68CCG_1415Q2!$A:$AF,5,FALSE)+VLOOKUP(A26,T11_Prev68CCG_1415Q3!$A:$AF,5,FALSE)+VLOOKUP(A26,T12_Prev68CCG_1415Q4!$A:$AF,5,FALSE)</f>
        <v>20004</v>
      </c>
      <c r="F26" s="338">
        <f>VLOOKUP($A26,T9_Prev68CCG_1415Q1!$A:$AF,6,FALSE)+VLOOKUP($A26,T10_Prev68CCG_1415Q2!$A:$AF,6,FALSE)+VLOOKUP($A26,T11_Prev68CCG_1415Q3!$A:$AF,6,FALSE)+VLOOKUP($A26,T12_Prev68CCG_1415Q4!$A:$AF,6,FALSE)</f>
        <v>9513</v>
      </c>
      <c r="G26" s="339">
        <f t="shared" si="1"/>
        <v>0.47555488902219556</v>
      </c>
      <c r="H26" s="60" t="str">
        <f t="shared" si="2"/>
        <v>46.9% - 48.2%</v>
      </c>
      <c r="I26" s="338">
        <f>VLOOKUP($A26,T9_Prev68CCG_1415Q1!$A:$AF,9,FALSE)+VLOOKUP($A26,T10_Prev68CCG_1415Q2!$A:$AF,9,FALSE)+VLOOKUP($A26,T11_Prev68CCG_1415Q3!$A:$AF,9,FALSE)+VLOOKUP($A26,T12_Prev68CCG_1415Q4!$A:$AF,9,FALSE)</f>
        <v>7047</v>
      </c>
      <c r="J26" s="340">
        <f t="shared" si="3"/>
        <v>0.35227954409118178</v>
      </c>
      <c r="K26" s="338">
        <f>VLOOKUP($A26,T9_Prev68CCG_1415Q1!$A:$AF,11,FALSE)+VLOOKUP($A26,T10_Prev68CCG_1415Q2!$A:$AF,11,FALSE)+VLOOKUP($A26,T11_Prev68CCG_1415Q3!$A:$AF,11,FALSE)+VLOOKUP($A26,T12_Prev68CCG_1415Q4!$A:$AF,11,FALSE)</f>
        <v>2466</v>
      </c>
      <c r="L26" s="340">
        <f t="shared" si="4"/>
        <v>0.1232753449310138</v>
      </c>
      <c r="M26" s="338">
        <f>VLOOKUP($A26,T9_Prev68CCG_1415Q1!$A:$AF,13,FALSE)+VLOOKUP($A26,T10_Prev68CCG_1415Q2!$A:$AF,13,FALSE)+VLOOKUP($A26,T11_Prev68CCG_1415Q3!$A:$AF,13,FALSE)+VLOOKUP($A26,T12_Prev68CCG_1415Q4!$A:$AF,13,FALSE)</f>
        <v>10006</v>
      </c>
      <c r="N26" s="340">
        <f t="shared" si="5"/>
        <v>0.50019996000799838</v>
      </c>
      <c r="O26" s="338">
        <f>VLOOKUP($A26,T9_Prev68CCG_1415Q1!$A:$AF,15,FALSE)+VLOOKUP($A26,T10_Prev68CCG_1415Q2!$A:$AF,15,FALSE)+VLOOKUP($A26,T11_Prev68CCG_1415Q3!$A:$AF,15,FALSE)+VLOOKUP($A26,T12_Prev68CCG_1415Q4!$A:$AF,15,FALSE)</f>
        <v>485</v>
      </c>
      <c r="P26" s="340">
        <f t="shared" si="6"/>
        <v>2.4245150969806038E-2</v>
      </c>
      <c r="Q26" s="341"/>
      <c r="R26" s="274">
        <f t="shared" si="0"/>
        <v>0</v>
      </c>
      <c r="S26" s="412">
        <v>2.1498238267885439E-2</v>
      </c>
      <c r="T26" s="412">
        <v>-3.6462598140744706E-2</v>
      </c>
      <c r="U26" s="352"/>
    </row>
    <row r="27" spans="1:21" s="115" customFormat="1" x14ac:dyDescent="0.2">
      <c r="A27" s="273" t="s">
        <v>839</v>
      </c>
      <c r="B27" s="273" t="s">
        <v>1150</v>
      </c>
      <c r="C27" s="273"/>
      <c r="D27" s="273"/>
      <c r="E27" s="337">
        <f>VLOOKUP(A27,T9_Prev68CCG_1415Q1!$A:$AF,5,FALSE)+VLOOKUP(A27,T10_Prev68CCG_1415Q2!$A:$AF,5,FALSE)+VLOOKUP(A27,T11_Prev68CCG_1415Q3!$A:$AF,5,FALSE)+VLOOKUP(A27,T12_Prev68CCG_1415Q4!$A:$AF,5,FALSE)</f>
        <v>16530</v>
      </c>
      <c r="F27" s="338">
        <f>VLOOKUP($A27,T9_Prev68CCG_1415Q1!$A:$AF,6,FALSE)+VLOOKUP($A27,T10_Prev68CCG_1415Q2!$A:$AF,6,FALSE)+VLOOKUP($A27,T11_Prev68CCG_1415Q3!$A:$AF,6,FALSE)+VLOOKUP($A27,T12_Prev68CCG_1415Q4!$A:$AF,6,FALSE)</f>
        <v>5997</v>
      </c>
      <c r="G27" s="339"/>
      <c r="H27" s="60" t="str">
        <f t="shared" si="2"/>
        <v/>
      </c>
      <c r="I27" s="338">
        <f>VLOOKUP($A27,T9_Prev68CCG_1415Q1!$A:$AF,9,FALSE)+VLOOKUP($A27,T10_Prev68CCG_1415Q2!$A:$AF,9,FALSE)+VLOOKUP($A27,T11_Prev68CCG_1415Q3!$A:$AF,9,FALSE)+VLOOKUP($A27,T12_Prev68CCG_1415Q4!$A:$AF,9,FALSE)</f>
        <v>4531</v>
      </c>
      <c r="J27" s="340"/>
      <c r="K27" s="338">
        <f>VLOOKUP($A27,T9_Prev68CCG_1415Q1!$A:$AF,11,FALSE)+VLOOKUP($A27,T10_Prev68CCG_1415Q2!$A:$AF,11,FALSE)+VLOOKUP($A27,T11_Prev68CCG_1415Q3!$A:$AF,11,FALSE)+VLOOKUP($A27,T12_Prev68CCG_1415Q4!$A:$AF,11,FALSE)</f>
        <v>1466</v>
      </c>
      <c r="L27" s="340"/>
      <c r="M27" s="338">
        <f>VLOOKUP($A27,T9_Prev68CCG_1415Q1!$A:$AF,13,FALSE)+VLOOKUP($A27,T10_Prev68CCG_1415Q2!$A:$AF,13,FALSE)+VLOOKUP($A27,T11_Prev68CCG_1415Q3!$A:$AF,13,FALSE)+VLOOKUP($A27,T12_Prev68CCG_1415Q4!$A:$AF,13,FALSE)</f>
        <v>9318</v>
      </c>
      <c r="N27" s="340"/>
      <c r="O27" s="338">
        <f>VLOOKUP($A27,T9_Prev68CCG_1415Q1!$A:$AF,15,FALSE)+VLOOKUP($A27,T10_Prev68CCG_1415Q2!$A:$AF,15,FALSE)+VLOOKUP($A27,T11_Prev68CCG_1415Q3!$A:$AF,15,FALSE)+VLOOKUP($A27,T12_Prev68CCG_1415Q4!$A:$AF,15,FALSE)</f>
        <v>1215</v>
      </c>
      <c r="P27" s="340">
        <f t="shared" si="6"/>
        <v>7.3502722323048997E-2</v>
      </c>
      <c r="Q27" s="341"/>
      <c r="R27" s="274">
        <f t="shared" si="0"/>
        <v>0</v>
      </c>
      <c r="S27" s="412">
        <v>-3.6937776742018147E-2</v>
      </c>
      <c r="T27" s="412">
        <v>-7.9877539660450858E-2</v>
      </c>
      <c r="U27" s="352"/>
    </row>
    <row r="28" spans="1:21" s="115" customFormat="1" x14ac:dyDescent="0.2">
      <c r="A28" s="273" t="s">
        <v>865</v>
      </c>
      <c r="B28" s="273" t="s">
        <v>1164</v>
      </c>
      <c r="C28" s="273"/>
      <c r="D28" s="273"/>
      <c r="E28" s="337">
        <f>VLOOKUP(A28,T9_Prev68CCG_1415Q1!$A:$AF,5,FALSE)+VLOOKUP(A28,T10_Prev68CCG_1415Q2!$A:$AF,5,FALSE)+VLOOKUP(A28,T11_Prev68CCG_1415Q3!$A:$AF,5,FALSE)+VLOOKUP(A28,T12_Prev68CCG_1415Q4!$A:$AF,5,FALSE)</f>
        <v>16023</v>
      </c>
      <c r="F28" s="338">
        <f>VLOOKUP($A28,T9_Prev68CCG_1415Q1!$A:$AF,6,FALSE)+VLOOKUP($A28,T10_Prev68CCG_1415Q2!$A:$AF,6,FALSE)+VLOOKUP($A28,T11_Prev68CCG_1415Q3!$A:$AF,6,FALSE)+VLOOKUP($A28,T12_Prev68CCG_1415Q4!$A:$AF,6,FALSE)</f>
        <v>7839</v>
      </c>
      <c r="G28" s="339">
        <f t="shared" si="1"/>
        <v>0.48923422580041193</v>
      </c>
      <c r="H28" s="60" t="str">
        <f t="shared" si="2"/>
        <v>48.1% - 49.7%</v>
      </c>
      <c r="I28" s="338">
        <f>VLOOKUP($A28,T9_Prev68CCG_1415Q1!$A:$AF,9,FALSE)+VLOOKUP($A28,T10_Prev68CCG_1415Q2!$A:$AF,9,FALSE)+VLOOKUP($A28,T11_Prev68CCG_1415Q3!$A:$AF,9,FALSE)+VLOOKUP($A28,T12_Prev68CCG_1415Q4!$A:$AF,9,FALSE)</f>
        <v>5795</v>
      </c>
      <c r="J28" s="340">
        <f t="shared" si="3"/>
        <v>0.3616676028209449</v>
      </c>
      <c r="K28" s="338">
        <f>VLOOKUP($A28,T9_Prev68CCG_1415Q1!$A:$AF,11,FALSE)+VLOOKUP($A28,T10_Prev68CCG_1415Q2!$A:$AF,11,FALSE)+VLOOKUP($A28,T11_Prev68CCG_1415Q3!$A:$AF,11,FALSE)+VLOOKUP($A28,T12_Prev68CCG_1415Q4!$A:$AF,11,FALSE)</f>
        <v>2044</v>
      </c>
      <c r="L28" s="340">
        <f t="shared" si="4"/>
        <v>0.12756662297946703</v>
      </c>
      <c r="M28" s="338">
        <f>VLOOKUP($A28,T9_Prev68CCG_1415Q1!$A:$AF,13,FALSE)+VLOOKUP($A28,T10_Prev68CCG_1415Q2!$A:$AF,13,FALSE)+VLOOKUP($A28,T11_Prev68CCG_1415Q3!$A:$AF,13,FALSE)+VLOOKUP($A28,T12_Prev68CCG_1415Q4!$A:$AF,13,FALSE)</f>
        <v>7456</v>
      </c>
      <c r="N28" s="340">
        <f t="shared" si="5"/>
        <v>0.4653310865630656</v>
      </c>
      <c r="O28" s="338">
        <f>VLOOKUP($A28,T9_Prev68CCG_1415Q1!$A:$AF,15,FALSE)+VLOOKUP($A28,T10_Prev68CCG_1415Q2!$A:$AF,15,FALSE)+VLOOKUP($A28,T11_Prev68CCG_1415Q3!$A:$AF,15,FALSE)+VLOOKUP($A28,T12_Prev68CCG_1415Q4!$A:$AF,15,FALSE)</f>
        <v>728</v>
      </c>
      <c r="P28" s="340">
        <f t="shared" si="6"/>
        <v>4.5434687636522496E-2</v>
      </c>
      <c r="Q28" s="341"/>
      <c r="R28" s="274">
        <f t="shared" si="0"/>
        <v>0</v>
      </c>
      <c r="S28" s="412">
        <v>-3.0964620501965578E-2</v>
      </c>
      <c r="T28" s="412">
        <v>-7.3172142526608086E-2</v>
      </c>
      <c r="U28" s="352"/>
    </row>
    <row r="29" spans="1:21" s="115" customFormat="1" x14ac:dyDescent="0.2">
      <c r="A29" s="273" t="s">
        <v>879</v>
      </c>
      <c r="B29" s="273" t="s">
        <v>1199</v>
      </c>
      <c r="C29" s="273"/>
      <c r="D29" s="273"/>
      <c r="E29" s="337">
        <f>VLOOKUP(A29,T9_Prev68CCG_1415Q1!$A:$AF,5,FALSE)+VLOOKUP(A29,T10_Prev68CCG_1415Q2!$A:$AF,5,FALSE)+VLOOKUP(A29,T11_Prev68CCG_1415Q3!$A:$AF,5,FALSE)+VLOOKUP(A29,T12_Prev68CCG_1415Q4!$A:$AF,5,FALSE)</f>
        <v>16574</v>
      </c>
      <c r="F29" s="338">
        <f>VLOOKUP($A29,T9_Prev68CCG_1415Q1!$A:$AF,6,FALSE)+VLOOKUP($A29,T10_Prev68CCG_1415Q2!$A:$AF,6,FALSE)+VLOOKUP($A29,T11_Prev68CCG_1415Q3!$A:$AF,6,FALSE)+VLOOKUP($A29,T12_Prev68CCG_1415Q4!$A:$AF,6,FALSE)</f>
        <v>8728</v>
      </c>
      <c r="G29" s="339">
        <f t="shared" si="1"/>
        <v>0.52660794014721857</v>
      </c>
      <c r="H29" s="60" t="str">
        <f t="shared" si="2"/>
        <v>51.9% - 53.4%</v>
      </c>
      <c r="I29" s="338">
        <f>VLOOKUP($A29,T9_Prev68CCG_1415Q1!$A:$AF,9,FALSE)+VLOOKUP($A29,T10_Prev68CCG_1415Q2!$A:$AF,9,FALSE)+VLOOKUP($A29,T11_Prev68CCG_1415Q3!$A:$AF,9,FALSE)+VLOOKUP($A29,T12_Prev68CCG_1415Q4!$A:$AF,9,FALSE)</f>
        <v>6317</v>
      </c>
      <c r="J29" s="340">
        <f t="shared" si="3"/>
        <v>0.38113913358271995</v>
      </c>
      <c r="K29" s="338">
        <f>VLOOKUP($A29,T9_Prev68CCG_1415Q1!$A:$AF,11,FALSE)+VLOOKUP($A29,T10_Prev68CCG_1415Q2!$A:$AF,11,FALSE)+VLOOKUP($A29,T11_Prev68CCG_1415Q3!$A:$AF,11,FALSE)+VLOOKUP($A29,T12_Prev68CCG_1415Q4!$A:$AF,11,FALSE)</f>
        <v>2411</v>
      </c>
      <c r="L29" s="340">
        <f t="shared" si="4"/>
        <v>0.14546880656449862</v>
      </c>
      <c r="M29" s="338">
        <f>VLOOKUP($A29,T9_Prev68CCG_1415Q1!$A:$AF,13,FALSE)+VLOOKUP($A29,T10_Prev68CCG_1415Q2!$A:$AF,13,FALSE)+VLOOKUP($A29,T11_Prev68CCG_1415Q3!$A:$AF,13,FALSE)+VLOOKUP($A29,T12_Prev68CCG_1415Q4!$A:$AF,13,FALSE)</f>
        <v>7605</v>
      </c>
      <c r="N29" s="340">
        <f t="shared" si="5"/>
        <v>0.45885121274285023</v>
      </c>
      <c r="O29" s="338">
        <f>VLOOKUP($A29,T9_Prev68CCG_1415Q1!$A:$AF,15,FALSE)+VLOOKUP($A29,T10_Prev68CCG_1415Q2!$A:$AF,15,FALSE)+VLOOKUP($A29,T11_Prev68CCG_1415Q3!$A:$AF,15,FALSE)+VLOOKUP($A29,T12_Prev68CCG_1415Q4!$A:$AF,15,FALSE)</f>
        <v>241</v>
      </c>
      <c r="P29" s="340">
        <f t="shared" si="6"/>
        <v>1.4540847109931218E-2</v>
      </c>
      <c r="Q29" s="341"/>
      <c r="R29" s="274">
        <f t="shared" si="0"/>
        <v>0</v>
      </c>
      <c r="S29" s="412">
        <v>-4.1632936278478083E-2</v>
      </c>
      <c r="T29" s="412">
        <v>-8.2027139296593776E-2</v>
      </c>
      <c r="U29" s="352"/>
    </row>
    <row r="30" spans="1:21" s="115" customFormat="1" x14ac:dyDescent="0.2">
      <c r="A30" s="273" t="s">
        <v>893</v>
      </c>
      <c r="B30" s="273" t="s">
        <v>1209</v>
      </c>
      <c r="C30" s="273"/>
      <c r="D30" s="273"/>
      <c r="E30" s="337">
        <f>VLOOKUP(A30,T9_Prev68CCG_1415Q1!$A:$AF,5,FALSE)+VLOOKUP(A30,T10_Prev68CCG_1415Q2!$A:$AF,5,FALSE)+VLOOKUP(A30,T11_Prev68CCG_1415Q3!$A:$AF,5,FALSE)+VLOOKUP(A30,T12_Prev68CCG_1415Q4!$A:$AF,5,FALSE)</f>
        <v>16794</v>
      </c>
      <c r="F30" s="338">
        <f>VLOOKUP($A30,T9_Prev68CCG_1415Q1!$A:$AF,6,FALSE)+VLOOKUP($A30,T10_Prev68CCG_1415Q2!$A:$AF,6,FALSE)+VLOOKUP($A30,T11_Prev68CCG_1415Q3!$A:$AF,6,FALSE)+VLOOKUP($A30,T12_Prev68CCG_1415Q4!$A:$AF,6,FALSE)</f>
        <v>7005</v>
      </c>
      <c r="G30" s="339"/>
      <c r="H30" s="60" t="str">
        <f t="shared" si="2"/>
        <v/>
      </c>
      <c r="I30" s="338">
        <f>VLOOKUP($A30,T9_Prev68CCG_1415Q1!$A:$AF,9,FALSE)+VLOOKUP($A30,T10_Prev68CCG_1415Q2!$A:$AF,9,FALSE)+VLOOKUP($A30,T11_Prev68CCG_1415Q3!$A:$AF,9,FALSE)+VLOOKUP($A30,T12_Prev68CCG_1415Q4!$A:$AF,9,FALSE)</f>
        <v>5452</v>
      </c>
      <c r="J30" s="340"/>
      <c r="K30" s="338">
        <f>VLOOKUP($A30,T9_Prev68CCG_1415Q1!$A:$AF,11,FALSE)+VLOOKUP($A30,T10_Prev68CCG_1415Q2!$A:$AF,11,FALSE)+VLOOKUP($A30,T11_Prev68CCG_1415Q3!$A:$AF,11,FALSE)+VLOOKUP($A30,T12_Prev68CCG_1415Q4!$A:$AF,11,FALSE)</f>
        <v>1553</v>
      </c>
      <c r="L30" s="340"/>
      <c r="M30" s="338">
        <f>VLOOKUP($A30,T9_Prev68CCG_1415Q1!$A:$AF,13,FALSE)+VLOOKUP($A30,T10_Prev68CCG_1415Q2!$A:$AF,13,FALSE)+VLOOKUP($A30,T11_Prev68CCG_1415Q3!$A:$AF,13,FALSE)+VLOOKUP($A30,T12_Prev68CCG_1415Q4!$A:$AF,13,FALSE)</f>
        <v>7417</v>
      </c>
      <c r="N30" s="340"/>
      <c r="O30" s="338">
        <f>VLOOKUP($A30,T9_Prev68CCG_1415Q1!$A:$AF,15,FALSE)+VLOOKUP($A30,T10_Prev68CCG_1415Q2!$A:$AF,15,FALSE)+VLOOKUP($A30,T11_Prev68CCG_1415Q3!$A:$AF,15,FALSE)+VLOOKUP($A30,T12_Prev68CCG_1415Q4!$A:$AF,15,FALSE)</f>
        <v>2372</v>
      </c>
      <c r="P30" s="340">
        <f t="shared" si="6"/>
        <v>0.14124091937596761</v>
      </c>
      <c r="Q30" s="341"/>
      <c r="R30" s="274">
        <f t="shared" si="0"/>
        <v>0</v>
      </c>
      <c r="S30" s="412">
        <v>-3.6157024793388448E-2</v>
      </c>
      <c r="T30" s="412">
        <v>-7.6542395249092676E-2</v>
      </c>
      <c r="U30" s="352"/>
    </row>
    <row r="31" spans="1:21" s="115" customFormat="1" x14ac:dyDescent="0.2">
      <c r="A31" s="273" t="s">
        <v>904</v>
      </c>
      <c r="B31" s="273" t="s">
        <v>1207</v>
      </c>
      <c r="C31" s="273"/>
      <c r="D31" s="273"/>
      <c r="E31" s="337">
        <f>VLOOKUP(A31,T9_Prev68CCG_1415Q1!$A:$AF,5,FALSE)+VLOOKUP(A31,T10_Prev68CCG_1415Q2!$A:$AF,5,FALSE)+VLOOKUP(A31,T11_Prev68CCG_1415Q3!$A:$AF,5,FALSE)+VLOOKUP(A31,T12_Prev68CCG_1415Q4!$A:$AF,5,FALSE)</f>
        <v>20568</v>
      </c>
      <c r="F31" s="338">
        <f>VLOOKUP($A31,T9_Prev68CCG_1415Q1!$A:$AF,6,FALSE)+VLOOKUP($A31,T10_Prev68CCG_1415Q2!$A:$AF,6,FALSE)+VLOOKUP($A31,T11_Prev68CCG_1415Q3!$A:$AF,6,FALSE)+VLOOKUP($A31,T12_Prev68CCG_1415Q4!$A:$AF,6,FALSE)</f>
        <v>6986</v>
      </c>
      <c r="G31" s="339"/>
      <c r="H31" s="60" t="str">
        <f t="shared" si="2"/>
        <v/>
      </c>
      <c r="I31" s="338">
        <f>VLOOKUP($A31,T9_Prev68CCG_1415Q1!$A:$AF,9,FALSE)+VLOOKUP($A31,T10_Prev68CCG_1415Q2!$A:$AF,9,FALSE)+VLOOKUP($A31,T11_Prev68CCG_1415Q3!$A:$AF,9,FALSE)+VLOOKUP($A31,T12_Prev68CCG_1415Q4!$A:$AF,9,FALSE)</f>
        <v>4928</v>
      </c>
      <c r="J31" s="340"/>
      <c r="K31" s="338">
        <f>VLOOKUP($A31,T9_Prev68CCG_1415Q1!$A:$AF,11,FALSE)+VLOOKUP($A31,T10_Prev68CCG_1415Q2!$A:$AF,11,FALSE)+VLOOKUP($A31,T11_Prev68CCG_1415Q3!$A:$AF,11,FALSE)+VLOOKUP($A31,T12_Prev68CCG_1415Q4!$A:$AF,11,FALSE)</f>
        <v>2058</v>
      </c>
      <c r="L31" s="340"/>
      <c r="M31" s="338">
        <f>VLOOKUP($A31,T9_Prev68CCG_1415Q1!$A:$AF,13,FALSE)+VLOOKUP($A31,T10_Prev68CCG_1415Q2!$A:$AF,13,FALSE)+VLOOKUP($A31,T11_Prev68CCG_1415Q3!$A:$AF,13,FALSE)+VLOOKUP($A31,T12_Prev68CCG_1415Q4!$A:$AF,13,FALSE)</f>
        <v>8035</v>
      </c>
      <c r="N31" s="340"/>
      <c r="O31" s="338">
        <f>VLOOKUP($A31,T9_Prev68CCG_1415Q1!$A:$AF,15,FALSE)+VLOOKUP($A31,T10_Prev68CCG_1415Q2!$A:$AF,15,FALSE)+VLOOKUP($A31,T11_Prev68CCG_1415Q3!$A:$AF,15,FALSE)+VLOOKUP($A31,T12_Prev68CCG_1415Q4!$A:$AF,15,FALSE)</f>
        <v>5547</v>
      </c>
      <c r="P31" s="340">
        <f t="shared" si="6"/>
        <v>0.26969078179696615</v>
      </c>
      <c r="Q31" s="341"/>
      <c r="R31" s="274">
        <f t="shared" si="0"/>
        <v>0</v>
      </c>
      <c r="S31" s="412">
        <v>5.5243216817404406E-3</v>
      </c>
      <c r="T31" s="412">
        <v>-5.8241758241758257E-2</v>
      </c>
      <c r="U31" s="352"/>
    </row>
    <row r="32" spans="1:21" s="115" customFormat="1" x14ac:dyDescent="0.2">
      <c r="A32" s="273" t="s">
        <v>930</v>
      </c>
      <c r="B32" s="273" t="s">
        <v>1169</v>
      </c>
      <c r="C32" s="273"/>
      <c r="D32" s="273"/>
      <c r="E32" s="337">
        <f>VLOOKUP(A32,T9_Prev68CCG_1415Q1!$A:$AF,5,FALSE)+VLOOKUP(A32,T10_Prev68CCG_1415Q2!$A:$AF,5,FALSE)+VLOOKUP(A32,T11_Prev68CCG_1415Q3!$A:$AF,5,FALSE)+VLOOKUP(A32,T12_Prev68CCG_1415Q4!$A:$AF,5,FALSE)</f>
        <v>29332</v>
      </c>
      <c r="F32" s="338">
        <f>VLOOKUP($A32,T9_Prev68CCG_1415Q1!$A:$AF,6,FALSE)+VLOOKUP($A32,T10_Prev68CCG_1415Q2!$A:$AF,6,FALSE)+VLOOKUP($A32,T11_Prev68CCG_1415Q3!$A:$AF,6,FALSE)+VLOOKUP($A32,T12_Prev68CCG_1415Q4!$A:$AF,6,FALSE)</f>
        <v>13577</v>
      </c>
      <c r="G32" s="339"/>
      <c r="H32" s="60" t="str">
        <f t="shared" si="2"/>
        <v/>
      </c>
      <c r="I32" s="338">
        <f>VLOOKUP($A32,T9_Prev68CCG_1415Q1!$A:$AF,9,FALSE)+VLOOKUP($A32,T10_Prev68CCG_1415Q2!$A:$AF,9,FALSE)+VLOOKUP($A32,T11_Prev68CCG_1415Q3!$A:$AF,9,FALSE)+VLOOKUP($A32,T12_Prev68CCG_1415Q4!$A:$AF,9,FALSE)</f>
        <v>10098</v>
      </c>
      <c r="J32" s="340"/>
      <c r="K32" s="338">
        <f>VLOOKUP($A32,T9_Prev68CCG_1415Q1!$A:$AF,11,FALSE)+VLOOKUP($A32,T10_Prev68CCG_1415Q2!$A:$AF,11,FALSE)+VLOOKUP($A32,T11_Prev68CCG_1415Q3!$A:$AF,11,FALSE)+VLOOKUP($A32,T12_Prev68CCG_1415Q4!$A:$AF,11,FALSE)</f>
        <v>3479</v>
      </c>
      <c r="L32" s="340"/>
      <c r="M32" s="338">
        <f>VLOOKUP($A32,T9_Prev68CCG_1415Q1!$A:$AF,13,FALSE)+VLOOKUP($A32,T10_Prev68CCG_1415Q2!$A:$AF,13,FALSE)+VLOOKUP($A32,T11_Prev68CCG_1415Q3!$A:$AF,13,FALSE)+VLOOKUP($A32,T12_Prev68CCG_1415Q4!$A:$AF,13,FALSE)</f>
        <v>8718</v>
      </c>
      <c r="N32" s="340"/>
      <c r="O32" s="338">
        <f>VLOOKUP($A32,T9_Prev68CCG_1415Q1!$A:$AF,15,FALSE)+VLOOKUP($A32,T10_Prev68CCG_1415Q2!$A:$AF,15,FALSE)+VLOOKUP($A32,T11_Prev68CCG_1415Q3!$A:$AF,15,FALSE)+VLOOKUP($A32,T12_Prev68CCG_1415Q4!$A:$AF,15,FALSE)</f>
        <v>7037</v>
      </c>
      <c r="P32" s="340">
        <f t="shared" si="6"/>
        <v>0.23990863221055503</v>
      </c>
      <c r="Q32" s="341"/>
      <c r="R32" s="274">
        <f t="shared" si="0"/>
        <v>0</v>
      </c>
      <c r="S32" s="412">
        <v>-2.719554258423984E-2</v>
      </c>
      <c r="T32" s="412">
        <v>-6.8914071675713395E-2</v>
      </c>
      <c r="U32" s="352"/>
    </row>
    <row r="33" spans="1:21" s="115" customFormat="1" x14ac:dyDescent="0.2">
      <c r="A33" s="273" t="s">
        <v>968</v>
      </c>
      <c r="B33" s="273" t="s">
        <v>969</v>
      </c>
      <c r="C33" s="273"/>
      <c r="D33" s="273"/>
      <c r="E33" s="337">
        <f>VLOOKUP(A33,T9_Prev68CCG_1415Q1!$A:$AF,5,FALSE)+VLOOKUP(A33,T10_Prev68CCG_1415Q2!$A:$AF,5,FALSE)+VLOOKUP(A33,T11_Prev68CCG_1415Q3!$A:$AF,5,FALSE)+VLOOKUP(A33,T12_Prev68CCG_1415Q4!$A:$AF,5,FALSE)</f>
        <v>25727</v>
      </c>
      <c r="F33" s="338">
        <f>VLOOKUP($A33,T9_Prev68CCG_1415Q1!$A:$AF,6,FALSE)+VLOOKUP($A33,T10_Prev68CCG_1415Q2!$A:$AF,6,FALSE)+VLOOKUP($A33,T11_Prev68CCG_1415Q3!$A:$AF,6,FALSE)+VLOOKUP($A33,T12_Prev68CCG_1415Q4!$A:$AF,6,FALSE)</f>
        <v>13541</v>
      </c>
      <c r="G33" s="339"/>
      <c r="H33" s="60" t="str">
        <f t="shared" si="2"/>
        <v/>
      </c>
      <c r="I33" s="338">
        <f>VLOOKUP($A33,T9_Prev68CCG_1415Q1!$A:$AF,9,FALSE)+VLOOKUP($A33,T10_Prev68CCG_1415Q2!$A:$AF,9,FALSE)+VLOOKUP($A33,T11_Prev68CCG_1415Q3!$A:$AF,9,FALSE)+VLOOKUP($A33,T12_Prev68CCG_1415Q4!$A:$AF,9,FALSE)</f>
        <v>9330</v>
      </c>
      <c r="J33" s="340"/>
      <c r="K33" s="338">
        <f>VLOOKUP($A33,T9_Prev68CCG_1415Q1!$A:$AF,11,FALSE)+VLOOKUP($A33,T10_Prev68CCG_1415Q2!$A:$AF,11,FALSE)+VLOOKUP($A33,T11_Prev68CCG_1415Q3!$A:$AF,11,FALSE)+VLOOKUP($A33,T12_Prev68CCG_1415Q4!$A:$AF,11,FALSE)</f>
        <v>4211</v>
      </c>
      <c r="L33" s="340"/>
      <c r="M33" s="338">
        <f>VLOOKUP($A33,T9_Prev68CCG_1415Q1!$A:$AF,13,FALSE)+VLOOKUP($A33,T10_Prev68CCG_1415Q2!$A:$AF,13,FALSE)+VLOOKUP($A33,T11_Prev68CCG_1415Q3!$A:$AF,13,FALSE)+VLOOKUP($A33,T12_Prev68CCG_1415Q4!$A:$AF,13,FALSE)</f>
        <v>8859</v>
      </c>
      <c r="N33" s="340"/>
      <c r="O33" s="338">
        <f>VLOOKUP($A33,T9_Prev68CCG_1415Q1!$A:$AF,15,FALSE)+VLOOKUP($A33,T10_Prev68CCG_1415Q2!$A:$AF,15,FALSE)+VLOOKUP($A33,T11_Prev68CCG_1415Q3!$A:$AF,15,FALSE)+VLOOKUP($A33,T12_Prev68CCG_1415Q4!$A:$AF,15,FALSE)</f>
        <v>3327</v>
      </c>
      <c r="P33" s="340">
        <f t="shared" si="6"/>
        <v>0.12931939207836127</v>
      </c>
      <c r="Q33" s="341"/>
      <c r="R33" s="274">
        <f t="shared" si="0"/>
        <v>0</v>
      </c>
      <c r="S33" s="412">
        <v>7.0458370845891682E-3</v>
      </c>
      <c r="T33" s="412">
        <v>-5.0068308533028127E-2</v>
      </c>
      <c r="U33" s="352"/>
    </row>
    <row r="34" spans="1:21" s="115" customFormat="1" x14ac:dyDescent="0.2">
      <c r="A34" s="273" t="s">
        <v>1000</v>
      </c>
      <c r="B34" s="273" t="s">
        <v>1001</v>
      </c>
      <c r="C34" s="273"/>
      <c r="D34" s="273"/>
      <c r="E34" s="337">
        <f>VLOOKUP(A34,T9_Prev68CCG_1415Q1!$A:$AF,5,FALSE)+VLOOKUP(A34,T10_Prev68CCG_1415Q2!$A:$AF,5,FALSE)+VLOOKUP(A34,T11_Prev68CCG_1415Q3!$A:$AF,5,FALSE)+VLOOKUP(A34,T12_Prev68CCG_1415Q4!$A:$AF,5,FALSE)</f>
        <v>30047</v>
      </c>
      <c r="F34" s="338">
        <f>VLOOKUP($A34,T9_Prev68CCG_1415Q1!$A:$AF,6,FALSE)+VLOOKUP($A34,T10_Prev68CCG_1415Q2!$A:$AF,6,FALSE)+VLOOKUP($A34,T11_Prev68CCG_1415Q3!$A:$AF,6,FALSE)+VLOOKUP($A34,T12_Prev68CCG_1415Q4!$A:$AF,6,FALSE)</f>
        <v>14276</v>
      </c>
      <c r="G34" s="339"/>
      <c r="H34" s="60" t="str">
        <f t="shared" si="2"/>
        <v/>
      </c>
      <c r="I34" s="338">
        <f>VLOOKUP($A34,T9_Prev68CCG_1415Q1!$A:$AF,9,FALSE)+VLOOKUP($A34,T10_Prev68CCG_1415Q2!$A:$AF,9,FALSE)+VLOOKUP($A34,T11_Prev68CCG_1415Q3!$A:$AF,9,FALSE)+VLOOKUP($A34,T12_Prev68CCG_1415Q4!$A:$AF,9,FALSE)</f>
        <v>10288</v>
      </c>
      <c r="J34" s="340"/>
      <c r="K34" s="338">
        <f>VLOOKUP($A34,T9_Prev68CCG_1415Q1!$A:$AF,11,FALSE)+VLOOKUP($A34,T10_Prev68CCG_1415Q2!$A:$AF,11,FALSE)+VLOOKUP($A34,T11_Prev68CCG_1415Q3!$A:$AF,11,FALSE)+VLOOKUP($A34,T12_Prev68CCG_1415Q4!$A:$AF,11,FALSE)</f>
        <v>3988</v>
      </c>
      <c r="L34" s="340"/>
      <c r="M34" s="338">
        <f>VLOOKUP($A34,T9_Prev68CCG_1415Q1!$A:$AF,13,FALSE)+VLOOKUP($A34,T10_Prev68CCG_1415Q2!$A:$AF,13,FALSE)+VLOOKUP($A34,T11_Prev68CCG_1415Q3!$A:$AF,13,FALSE)+VLOOKUP($A34,T12_Prev68CCG_1415Q4!$A:$AF,13,FALSE)</f>
        <v>14214</v>
      </c>
      <c r="N34" s="340"/>
      <c r="O34" s="338">
        <f>VLOOKUP($A34,T9_Prev68CCG_1415Q1!$A:$AF,15,FALSE)+VLOOKUP($A34,T10_Prev68CCG_1415Q2!$A:$AF,15,FALSE)+VLOOKUP($A34,T11_Prev68CCG_1415Q3!$A:$AF,15,FALSE)+VLOOKUP($A34,T12_Prev68CCG_1415Q4!$A:$AF,15,FALSE)</f>
        <v>1557</v>
      </c>
      <c r="P34" s="340">
        <f t="shared" si="6"/>
        <v>5.1818817186407962E-2</v>
      </c>
      <c r="Q34" s="341"/>
      <c r="R34" s="274">
        <f t="shared" si="0"/>
        <v>0</v>
      </c>
      <c r="S34" s="412">
        <v>1.7473163793979118E-2</v>
      </c>
      <c r="T34" s="412">
        <v>-3.4106982126784091E-2</v>
      </c>
      <c r="U34" s="352"/>
    </row>
    <row r="35" spans="1:21" s="115" customFormat="1" x14ac:dyDescent="0.2">
      <c r="A35" s="273" t="s">
        <v>1029</v>
      </c>
      <c r="B35" s="273" t="s">
        <v>1030</v>
      </c>
      <c r="C35" s="273"/>
      <c r="D35" s="273"/>
      <c r="E35" s="337">
        <f>VLOOKUP(A35,T9_Prev68CCG_1415Q1!$A:$AF,5,FALSE)+VLOOKUP(A35,T10_Prev68CCG_1415Q2!$A:$AF,5,FALSE)+VLOOKUP(A35,T11_Prev68CCG_1415Q3!$A:$AF,5,FALSE)+VLOOKUP(A35,T12_Prev68CCG_1415Q4!$A:$AF,5,FALSE)</f>
        <v>113043</v>
      </c>
      <c r="F35" s="338">
        <f>VLOOKUP($A35,T9_Prev68CCG_1415Q1!$A:$AF,6,FALSE)+VLOOKUP($A35,T10_Prev68CCG_1415Q2!$A:$AF,6,FALSE)+VLOOKUP($A35,T11_Prev68CCG_1415Q3!$A:$AF,6,FALSE)+VLOOKUP($A35,T12_Prev68CCG_1415Q4!$A:$AF,6,FALSE)</f>
        <v>60960</v>
      </c>
      <c r="G35" s="339"/>
      <c r="H35" s="60" t="str">
        <f t="shared" si="2"/>
        <v/>
      </c>
      <c r="I35" s="338">
        <f>VLOOKUP($A35,T9_Prev68CCG_1415Q1!$A:$AF,9,FALSE)+VLOOKUP($A35,T10_Prev68CCG_1415Q2!$A:$AF,9,FALSE)+VLOOKUP($A35,T11_Prev68CCG_1415Q3!$A:$AF,9,FALSE)+VLOOKUP($A35,T12_Prev68CCG_1415Q4!$A:$AF,9,FALSE)</f>
        <v>36793</v>
      </c>
      <c r="J35" s="340"/>
      <c r="K35" s="338">
        <f>VLOOKUP($A35,T9_Prev68CCG_1415Q1!$A:$AF,11,FALSE)+VLOOKUP($A35,T10_Prev68CCG_1415Q2!$A:$AF,11,FALSE)+VLOOKUP($A35,T11_Prev68CCG_1415Q3!$A:$AF,11,FALSE)+VLOOKUP($A35,T12_Prev68CCG_1415Q4!$A:$AF,11,FALSE)</f>
        <v>24167</v>
      </c>
      <c r="L35" s="340"/>
      <c r="M35" s="338">
        <f>VLOOKUP($A35,T9_Prev68CCG_1415Q1!$A:$AF,13,FALSE)+VLOOKUP($A35,T10_Prev68CCG_1415Q2!$A:$AF,13,FALSE)+VLOOKUP($A35,T11_Prev68CCG_1415Q3!$A:$AF,13,FALSE)+VLOOKUP($A35,T12_Prev68CCG_1415Q4!$A:$AF,13,FALSE)</f>
        <v>23098</v>
      </c>
      <c r="N35" s="340"/>
      <c r="O35" s="338">
        <f>VLOOKUP($A35,T9_Prev68CCG_1415Q1!$A:$AF,15,FALSE)+VLOOKUP($A35,T10_Prev68CCG_1415Q2!$A:$AF,15,FALSE)+VLOOKUP($A35,T11_Prev68CCG_1415Q3!$A:$AF,15,FALSE)+VLOOKUP($A35,T12_Prev68CCG_1415Q4!$A:$AF,15,FALSE)</f>
        <v>28985</v>
      </c>
      <c r="P35" s="340">
        <f t="shared" si="6"/>
        <v>0.25640685402899782</v>
      </c>
      <c r="Q35" s="341"/>
      <c r="R35" s="274">
        <f t="shared" si="0"/>
        <v>1</v>
      </c>
      <c r="S35" s="412">
        <v>-0.11859371710603261</v>
      </c>
      <c r="T35" s="412">
        <v>-0.15757115070759464</v>
      </c>
      <c r="U35" s="352"/>
    </row>
    <row r="36" spans="1:21" s="115" customFormat="1" x14ac:dyDescent="0.2">
      <c r="A36" s="273"/>
      <c r="B36" s="273"/>
      <c r="C36" s="273"/>
      <c r="D36" s="273"/>
      <c r="E36" s="343"/>
      <c r="F36" s="338"/>
      <c r="G36" s="339"/>
      <c r="H36" s="60"/>
      <c r="I36" s="114"/>
      <c r="J36" s="340"/>
      <c r="K36" s="342"/>
      <c r="L36" s="340"/>
      <c r="M36" s="114"/>
      <c r="N36" s="340"/>
      <c r="O36" s="114"/>
      <c r="P36" s="340"/>
      <c r="Q36" s="341"/>
      <c r="R36" s="274">
        <f t="shared" si="0"/>
        <v>0</v>
      </c>
      <c r="S36" s="210"/>
      <c r="T36" s="208"/>
      <c r="U36" s="352"/>
    </row>
    <row r="37" spans="1:21" s="115" customFormat="1" x14ac:dyDescent="0.2">
      <c r="A37" s="110" t="s">
        <v>442</v>
      </c>
      <c r="B37" s="110" t="s">
        <v>443</v>
      </c>
      <c r="C37" s="110" t="s">
        <v>444</v>
      </c>
      <c r="D37" s="110" t="s">
        <v>1130</v>
      </c>
      <c r="E37" s="337">
        <f>VLOOKUP(A37,T9_Prev68CCG_1415Q1!$A:$AF,5,FALSE)+VLOOKUP(A37,T10_Prev68CCG_1415Q2!$A:$AF,5,FALSE)+VLOOKUP(A37,T11_Prev68CCG_1415Q3!$A:$AF,5,FALSE)+VLOOKUP(A37,T12_Prev68CCG_1415Q4!$A:$AF,5,FALSE)</f>
        <v>1876</v>
      </c>
      <c r="F37" s="338">
        <f>VLOOKUP($A37,T9_Prev68CCG_1415Q1!$A:$AF,6,FALSE)+VLOOKUP($A37,T10_Prev68CCG_1415Q2!$A:$AF,6,FALSE)+VLOOKUP($A37,T11_Prev68CCG_1415Q3!$A:$AF,6,FALSE)+VLOOKUP($A37,T12_Prev68CCG_1415Q4!$A:$AF,6,FALSE)</f>
        <v>1000</v>
      </c>
      <c r="G37" s="339">
        <f>J37+L37</f>
        <v>0.53304904051172708</v>
      </c>
      <c r="H37" s="60" t="str">
        <f>IF(ISNUMBER(G37),TEXT(((2*F37)+(1.96^2)-(1.96*((1.96^2)+(4*F37*(100%-G37)))^0.5))/(2*(E37+(1.96^2))),"0.0%")&amp;" - "&amp;TEXT(((2*F37)+(1.96^2)+(1.96*((1.96^2)+(4*F37*(100%-G37)))^0.5))/(2*(E37+(1.96^2))),"0.0%"),"")</f>
        <v>51.0% - 55.6%</v>
      </c>
      <c r="I37" s="338">
        <f>VLOOKUP($A37,T9_Prev68CCG_1415Q1!$A:$AF,9,FALSE)+VLOOKUP($A37,T10_Prev68CCG_1415Q2!$A:$AF,9,FALSE)+VLOOKUP($A37,T11_Prev68CCG_1415Q3!$A:$AF,9,FALSE)+VLOOKUP($A37,T12_Prev68CCG_1415Q4!$A:$AF,9,FALSE)</f>
        <v>756</v>
      </c>
      <c r="J37" s="340">
        <f>I37/E37</f>
        <v>0.40298507462686567</v>
      </c>
      <c r="K37" s="338">
        <f>VLOOKUP($A37,T9_Prev68CCG_1415Q1!$A:$AF,11,FALSE)+VLOOKUP($A37,T10_Prev68CCG_1415Q2!$A:$AF,11,FALSE)+VLOOKUP($A37,T11_Prev68CCG_1415Q3!$A:$AF,11,FALSE)+VLOOKUP($A37,T12_Prev68CCG_1415Q4!$A:$AF,11,FALSE)</f>
        <v>244</v>
      </c>
      <c r="L37" s="340">
        <f>K37/E37</f>
        <v>0.13006396588486141</v>
      </c>
      <c r="M37" s="338">
        <f>VLOOKUP($A37,T9_Prev68CCG_1415Q1!$A:$AF,13,FALSE)+VLOOKUP($A37,T10_Prev68CCG_1415Q2!$A:$AF,13,FALSE)+VLOOKUP($A37,T11_Prev68CCG_1415Q3!$A:$AF,13,FALSE)+VLOOKUP($A37,T12_Prev68CCG_1415Q4!$A:$AF,13,FALSE)</f>
        <v>828</v>
      </c>
      <c r="N37" s="340">
        <f>M37/E37</f>
        <v>0.44136460554371004</v>
      </c>
      <c r="O37" s="338">
        <f>VLOOKUP($A37,T9_Prev68CCG_1415Q1!$A:$AF,15,FALSE)+VLOOKUP($A37,T10_Prev68CCG_1415Q2!$A:$AF,15,FALSE)+VLOOKUP($A37,T11_Prev68CCG_1415Q3!$A:$AF,15,FALSE)+VLOOKUP($A37,T12_Prev68CCG_1415Q4!$A:$AF,15,FALSE)</f>
        <v>48</v>
      </c>
      <c r="P37" s="340">
        <f>O37/E37</f>
        <v>2.5586353944562899E-2</v>
      </c>
      <c r="Q37" s="189" t="s">
        <v>446</v>
      </c>
      <c r="R37" s="274">
        <f t="shared" si="0"/>
        <v>0</v>
      </c>
      <c r="S37" s="412">
        <v>-5.8705469141997035E-2</v>
      </c>
      <c r="T37" s="412">
        <v>-0.1142587346553352</v>
      </c>
      <c r="U37" s="352"/>
    </row>
    <row r="38" spans="1:21" s="115" customFormat="1" x14ac:dyDescent="0.2">
      <c r="A38" s="110" t="s">
        <v>447</v>
      </c>
      <c r="B38" s="110" t="s">
        <v>448</v>
      </c>
      <c r="C38" s="110" t="s">
        <v>444</v>
      </c>
      <c r="D38" s="110" t="s">
        <v>1130</v>
      </c>
      <c r="E38" s="337">
        <f>VLOOKUP(A38,T9_Prev68CCG_1415Q1!$A:$AF,5,FALSE)+VLOOKUP(A38,T10_Prev68CCG_1415Q2!$A:$AF,5,FALSE)+VLOOKUP(A38,T11_Prev68CCG_1415Q3!$A:$AF,5,FALSE)+VLOOKUP(A38,T12_Prev68CCG_1415Q4!$A:$AF,5,FALSE)</f>
        <v>1756</v>
      </c>
      <c r="F38" s="338">
        <f>VLOOKUP($A38,T9_Prev68CCG_1415Q1!$A:$AF,6,FALSE)+VLOOKUP($A38,T10_Prev68CCG_1415Q2!$A:$AF,6,FALSE)+VLOOKUP($A38,T11_Prev68CCG_1415Q3!$A:$AF,6,FALSE)+VLOOKUP($A38,T12_Prev68CCG_1415Q4!$A:$AF,6,FALSE)</f>
        <v>643</v>
      </c>
      <c r="G38" s="339">
        <f t="shared" ref="G38:G101" si="7">J38+L38</f>
        <v>0.36617312072892938</v>
      </c>
      <c r="H38" s="60" t="str">
        <f t="shared" ref="H38:H101" si="8">IF(ISNUMBER(G38),TEXT(((2*F38)+(1.96^2)-(1.96*((1.96^2)+(4*F38*(100%-G38)))^0.5))/(2*(E38+(1.96^2))),"0.0%")&amp;" - "&amp;TEXT(((2*F38)+(1.96^2)+(1.96*((1.96^2)+(4*F38*(100%-G38)))^0.5))/(2*(E38+(1.96^2))),"0.0%"),"")</f>
        <v>34.4% - 38.9%</v>
      </c>
      <c r="I38" s="338">
        <f>VLOOKUP($A38,T9_Prev68CCG_1415Q1!$A:$AF,9,FALSE)+VLOOKUP($A38,T10_Prev68CCG_1415Q2!$A:$AF,9,FALSE)+VLOOKUP($A38,T11_Prev68CCG_1415Q3!$A:$AF,9,FALSE)+VLOOKUP($A38,T12_Prev68CCG_1415Q4!$A:$AF,9,FALSE)</f>
        <v>495</v>
      </c>
      <c r="J38" s="340">
        <f t="shared" ref="J38:J101" si="9">I38/E38</f>
        <v>0.28189066059225515</v>
      </c>
      <c r="K38" s="338">
        <f>VLOOKUP($A38,T9_Prev68CCG_1415Q1!$A:$AF,11,FALSE)+VLOOKUP($A38,T10_Prev68CCG_1415Q2!$A:$AF,11,FALSE)+VLOOKUP($A38,T11_Prev68CCG_1415Q3!$A:$AF,11,FALSE)+VLOOKUP($A38,T12_Prev68CCG_1415Q4!$A:$AF,11,FALSE)</f>
        <v>148</v>
      </c>
      <c r="L38" s="340">
        <f t="shared" ref="L38:L101" si="10">K38/E38</f>
        <v>8.4282460136674259E-2</v>
      </c>
      <c r="M38" s="338">
        <f>VLOOKUP($A38,T9_Prev68CCG_1415Q1!$A:$AF,13,FALSE)+VLOOKUP($A38,T10_Prev68CCG_1415Q2!$A:$AF,13,FALSE)+VLOOKUP($A38,T11_Prev68CCG_1415Q3!$A:$AF,13,FALSE)+VLOOKUP($A38,T12_Prev68CCG_1415Q4!$A:$AF,13,FALSE)</f>
        <v>1071</v>
      </c>
      <c r="N38" s="340">
        <f t="shared" ref="N38:N101" si="11">M38/E38</f>
        <v>0.60990888382687924</v>
      </c>
      <c r="O38" s="338">
        <f>VLOOKUP($A38,T9_Prev68CCG_1415Q1!$A:$AF,15,FALSE)+VLOOKUP($A38,T10_Prev68CCG_1415Q2!$A:$AF,15,FALSE)+VLOOKUP($A38,T11_Prev68CCG_1415Q3!$A:$AF,15,FALSE)+VLOOKUP($A38,T12_Prev68CCG_1415Q4!$A:$AF,15,FALSE)</f>
        <v>42</v>
      </c>
      <c r="P38" s="340">
        <f t="shared" ref="P38:P101" si="12">O38/E38</f>
        <v>2.3917995444191344E-2</v>
      </c>
      <c r="Q38" s="189" t="s">
        <v>449</v>
      </c>
      <c r="R38" s="274">
        <f t="shared" si="0"/>
        <v>0</v>
      </c>
      <c r="S38" s="412">
        <v>-1.1817670230725996E-2</v>
      </c>
      <c r="T38" s="412">
        <v>-0.11935807422266798</v>
      </c>
      <c r="U38" s="352"/>
    </row>
    <row r="39" spans="1:21" s="115" customFormat="1" x14ac:dyDescent="0.2">
      <c r="A39" s="110" t="s">
        <v>450</v>
      </c>
      <c r="B39" s="110" t="s">
        <v>451</v>
      </c>
      <c r="C39" s="110" t="s">
        <v>444</v>
      </c>
      <c r="D39" s="110" t="s">
        <v>1130</v>
      </c>
      <c r="E39" s="337">
        <f>VLOOKUP(A39,T9_Prev68CCG_1415Q1!$A:$AF,5,FALSE)+VLOOKUP(A39,T10_Prev68CCG_1415Q2!$A:$AF,5,FALSE)+VLOOKUP(A39,T11_Prev68CCG_1415Q3!$A:$AF,5,FALSE)+VLOOKUP(A39,T12_Prev68CCG_1415Q4!$A:$AF,5,FALSE)</f>
        <v>1062</v>
      </c>
      <c r="F39" s="338">
        <f>VLOOKUP($A39,T9_Prev68CCG_1415Q1!$A:$AF,6,FALSE)+VLOOKUP($A39,T10_Prev68CCG_1415Q2!$A:$AF,6,FALSE)+VLOOKUP($A39,T11_Prev68CCG_1415Q3!$A:$AF,6,FALSE)+VLOOKUP($A39,T12_Prev68CCG_1415Q4!$A:$AF,6,FALSE)</f>
        <v>328</v>
      </c>
      <c r="G39" s="339">
        <f t="shared" si="7"/>
        <v>0.3088512241054614</v>
      </c>
      <c r="H39" s="60" t="str">
        <f t="shared" si="8"/>
        <v>28.2% - 33.7%</v>
      </c>
      <c r="I39" s="338">
        <f>VLOOKUP($A39,T9_Prev68CCG_1415Q1!$A:$AF,9,FALSE)+VLOOKUP($A39,T10_Prev68CCG_1415Q2!$A:$AF,9,FALSE)+VLOOKUP($A39,T11_Prev68CCG_1415Q3!$A:$AF,9,FALSE)+VLOOKUP($A39,T12_Prev68CCG_1415Q4!$A:$AF,9,FALSE)</f>
        <v>228</v>
      </c>
      <c r="J39" s="340">
        <f t="shared" si="9"/>
        <v>0.21468926553672316</v>
      </c>
      <c r="K39" s="338">
        <f>VLOOKUP($A39,T9_Prev68CCG_1415Q1!$A:$AF,11,FALSE)+VLOOKUP($A39,T10_Prev68CCG_1415Q2!$A:$AF,11,FALSE)+VLOOKUP($A39,T11_Prev68CCG_1415Q3!$A:$AF,11,FALSE)+VLOOKUP($A39,T12_Prev68CCG_1415Q4!$A:$AF,11,FALSE)</f>
        <v>100</v>
      </c>
      <c r="L39" s="340">
        <f t="shared" si="10"/>
        <v>9.4161958568738227E-2</v>
      </c>
      <c r="M39" s="338">
        <f>VLOOKUP($A39,T9_Prev68CCG_1415Q1!$A:$AF,13,FALSE)+VLOOKUP($A39,T10_Prev68CCG_1415Q2!$A:$AF,13,FALSE)+VLOOKUP($A39,T11_Prev68CCG_1415Q3!$A:$AF,13,FALSE)+VLOOKUP($A39,T12_Prev68CCG_1415Q4!$A:$AF,13,FALSE)</f>
        <v>720</v>
      </c>
      <c r="N39" s="340">
        <f t="shared" si="11"/>
        <v>0.67796610169491522</v>
      </c>
      <c r="O39" s="338">
        <f>VLOOKUP($A39,T9_Prev68CCG_1415Q1!$A:$AF,15,FALSE)+VLOOKUP($A39,T10_Prev68CCG_1415Q2!$A:$AF,15,FALSE)+VLOOKUP($A39,T11_Prev68CCG_1415Q3!$A:$AF,15,FALSE)+VLOOKUP($A39,T12_Prev68CCG_1415Q4!$A:$AF,15,FALSE)</f>
        <v>14</v>
      </c>
      <c r="P39" s="340">
        <f t="shared" si="12"/>
        <v>1.3182674199623353E-2</v>
      </c>
      <c r="Q39" s="189" t="s">
        <v>452</v>
      </c>
      <c r="R39" s="274">
        <f t="shared" si="0"/>
        <v>0</v>
      </c>
      <c r="S39" s="412">
        <v>-8.1314878892733589E-2</v>
      </c>
      <c r="T39" s="412">
        <v>-0.13938411669367912</v>
      </c>
      <c r="U39" s="352"/>
    </row>
    <row r="40" spans="1:21" s="115" customFormat="1" x14ac:dyDescent="0.2">
      <c r="A40" s="110" t="s">
        <v>453</v>
      </c>
      <c r="B40" s="110" t="s">
        <v>454</v>
      </c>
      <c r="C40" s="110" t="s">
        <v>444</v>
      </c>
      <c r="D40" s="110" t="s">
        <v>1130</v>
      </c>
      <c r="E40" s="337">
        <f>VLOOKUP(A40,T9_Prev68CCG_1415Q1!$A:$AF,5,FALSE)+VLOOKUP(A40,T10_Prev68CCG_1415Q2!$A:$AF,5,FALSE)+VLOOKUP(A40,T11_Prev68CCG_1415Q3!$A:$AF,5,FALSE)+VLOOKUP(A40,T12_Prev68CCG_1415Q4!$A:$AF,5,FALSE)</f>
        <v>2273</v>
      </c>
      <c r="F40" s="338">
        <f>VLOOKUP($A40,T9_Prev68CCG_1415Q1!$A:$AF,6,FALSE)+VLOOKUP($A40,T10_Prev68CCG_1415Q2!$A:$AF,6,FALSE)+VLOOKUP($A40,T11_Prev68CCG_1415Q3!$A:$AF,6,FALSE)+VLOOKUP($A40,T12_Prev68CCG_1415Q4!$A:$AF,6,FALSE)</f>
        <v>852</v>
      </c>
      <c r="G40" s="339">
        <f t="shared" si="7"/>
        <v>0.37483501979762424</v>
      </c>
      <c r="H40" s="60" t="str">
        <f t="shared" si="8"/>
        <v>35.5% - 39.5%</v>
      </c>
      <c r="I40" s="338">
        <f>VLOOKUP($A40,T9_Prev68CCG_1415Q1!$A:$AF,9,FALSE)+VLOOKUP($A40,T10_Prev68CCG_1415Q2!$A:$AF,9,FALSE)+VLOOKUP($A40,T11_Prev68CCG_1415Q3!$A:$AF,9,FALSE)+VLOOKUP($A40,T12_Prev68CCG_1415Q4!$A:$AF,9,FALSE)</f>
        <v>648</v>
      </c>
      <c r="J40" s="340">
        <f t="shared" si="9"/>
        <v>0.28508578970523535</v>
      </c>
      <c r="K40" s="338">
        <f>VLOOKUP($A40,T9_Prev68CCG_1415Q1!$A:$AF,11,FALSE)+VLOOKUP($A40,T10_Prev68CCG_1415Q2!$A:$AF,11,FALSE)+VLOOKUP($A40,T11_Prev68CCG_1415Q3!$A:$AF,11,FALSE)+VLOOKUP($A40,T12_Prev68CCG_1415Q4!$A:$AF,11,FALSE)</f>
        <v>204</v>
      </c>
      <c r="L40" s="340">
        <f t="shared" si="10"/>
        <v>8.9749230092388915E-2</v>
      </c>
      <c r="M40" s="338">
        <f>VLOOKUP($A40,T9_Prev68CCG_1415Q1!$A:$AF,13,FALSE)+VLOOKUP($A40,T10_Prev68CCG_1415Q2!$A:$AF,13,FALSE)+VLOOKUP($A40,T11_Prev68CCG_1415Q3!$A:$AF,13,FALSE)+VLOOKUP($A40,T12_Prev68CCG_1415Q4!$A:$AF,13,FALSE)</f>
        <v>1396</v>
      </c>
      <c r="N40" s="340">
        <f t="shared" si="11"/>
        <v>0.61416630004399475</v>
      </c>
      <c r="O40" s="338">
        <f>VLOOKUP($A40,T9_Prev68CCG_1415Q1!$A:$AF,15,FALSE)+VLOOKUP($A40,T10_Prev68CCG_1415Q2!$A:$AF,15,FALSE)+VLOOKUP($A40,T11_Prev68CCG_1415Q3!$A:$AF,15,FALSE)+VLOOKUP($A40,T12_Prev68CCG_1415Q4!$A:$AF,15,FALSE)</f>
        <v>25</v>
      </c>
      <c r="P40" s="340">
        <f t="shared" si="12"/>
        <v>1.0998680158380994E-2</v>
      </c>
      <c r="Q40" s="189" t="s">
        <v>455</v>
      </c>
      <c r="R40" s="274">
        <f t="shared" si="0"/>
        <v>0</v>
      </c>
      <c r="S40" s="412">
        <v>-3.9306846999154654E-2</v>
      </c>
      <c r="T40" s="412">
        <v>-8.4943639291465423E-2</v>
      </c>
      <c r="U40" s="352"/>
    </row>
    <row r="41" spans="1:21" s="115" customFormat="1" x14ac:dyDescent="0.2">
      <c r="A41" s="110" t="s">
        <v>456</v>
      </c>
      <c r="B41" s="110" t="s">
        <v>457</v>
      </c>
      <c r="C41" s="110" t="s">
        <v>444</v>
      </c>
      <c r="D41" s="110" t="s">
        <v>1130</v>
      </c>
      <c r="E41" s="337">
        <f>VLOOKUP(A41,T9_Prev68CCG_1415Q1!$A:$AF,5,FALSE)+VLOOKUP(A41,T10_Prev68CCG_1415Q2!$A:$AF,5,FALSE)+VLOOKUP(A41,T11_Prev68CCG_1415Q3!$A:$AF,5,FALSE)+VLOOKUP(A41,T12_Prev68CCG_1415Q4!$A:$AF,5,FALSE)</f>
        <v>2392</v>
      </c>
      <c r="F41" s="338">
        <f>VLOOKUP($A41,T9_Prev68CCG_1415Q1!$A:$AF,6,FALSE)+VLOOKUP($A41,T10_Prev68CCG_1415Q2!$A:$AF,6,FALSE)+VLOOKUP($A41,T11_Prev68CCG_1415Q3!$A:$AF,6,FALSE)+VLOOKUP($A41,T12_Prev68CCG_1415Q4!$A:$AF,6,FALSE)</f>
        <v>898</v>
      </c>
      <c r="G41" s="339">
        <f t="shared" si="7"/>
        <v>0.37541806020066892</v>
      </c>
      <c r="H41" s="60" t="str">
        <f t="shared" si="8"/>
        <v>35.6% - 39.5%</v>
      </c>
      <c r="I41" s="338">
        <f>VLOOKUP($A41,T9_Prev68CCG_1415Q1!$A:$AF,9,FALSE)+VLOOKUP($A41,T10_Prev68CCG_1415Q2!$A:$AF,9,FALSE)+VLOOKUP($A41,T11_Prev68CCG_1415Q3!$A:$AF,9,FALSE)+VLOOKUP($A41,T12_Prev68CCG_1415Q4!$A:$AF,9,FALSE)</f>
        <v>657</v>
      </c>
      <c r="J41" s="340">
        <f t="shared" si="9"/>
        <v>0.27466555183946489</v>
      </c>
      <c r="K41" s="338">
        <f>VLOOKUP($A41,T9_Prev68CCG_1415Q1!$A:$AF,11,FALSE)+VLOOKUP($A41,T10_Prev68CCG_1415Q2!$A:$AF,11,FALSE)+VLOOKUP($A41,T11_Prev68CCG_1415Q3!$A:$AF,11,FALSE)+VLOOKUP($A41,T12_Prev68CCG_1415Q4!$A:$AF,11,FALSE)</f>
        <v>241</v>
      </c>
      <c r="L41" s="340">
        <f t="shared" si="10"/>
        <v>0.10075250836120402</v>
      </c>
      <c r="M41" s="338">
        <f>VLOOKUP($A41,T9_Prev68CCG_1415Q1!$A:$AF,13,FALSE)+VLOOKUP($A41,T10_Prev68CCG_1415Q2!$A:$AF,13,FALSE)+VLOOKUP($A41,T11_Prev68CCG_1415Q3!$A:$AF,13,FALSE)+VLOOKUP($A41,T12_Prev68CCG_1415Q4!$A:$AF,13,FALSE)</f>
        <v>1435</v>
      </c>
      <c r="N41" s="340">
        <f t="shared" si="11"/>
        <v>0.59991638795986624</v>
      </c>
      <c r="O41" s="338">
        <f>VLOOKUP($A41,T9_Prev68CCG_1415Q1!$A:$AF,15,FALSE)+VLOOKUP($A41,T10_Prev68CCG_1415Q2!$A:$AF,15,FALSE)+VLOOKUP($A41,T11_Prev68CCG_1415Q3!$A:$AF,15,FALSE)+VLOOKUP($A41,T12_Prev68CCG_1415Q4!$A:$AF,15,FALSE)</f>
        <v>59</v>
      </c>
      <c r="P41" s="340">
        <f t="shared" si="12"/>
        <v>2.4665551839464884E-2</v>
      </c>
      <c r="Q41" s="189" t="s">
        <v>458</v>
      </c>
      <c r="R41" s="274">
        <f t="shared" si="0"/>
        <v>0</v>
      </c>
      <c r="S41" s="412">
        <v>-1.1978521272201559E-2</v>
      </c>
      <c r="T41" s="412">
        <v>-3.0008110300081103E-2</v>
      </c>
      <c r="U41" s="352"/>
    </row>
    <row r="42" spans="1:21" s="115" customFormat="1" x14ac:dyDescent="0.2">
      <c r="A42" s="110" t="s">
        <v>459</v>
      </c>
      <c r="B42" s="110" t="s">
        <v>460</v>
      </c>
      <c r="C42" s="110" t="s">
        <v>444</v>
      </c>
      <c r="D42" s="110" t="s">
        <v>1130</v>
      </c>
      <c r="E42" s="337">
        <f>VLOOKUP(A42,T9_Prev68CCG_1415Q1!$A:$AF,5,FALSE)+VLOOKUP(A42,T10_Prev68CCG_1415Q2!$A:$AF,5,FALSE)+VLOOKUP(A42,T11_Prev68CCG_1415Q3!$A:$AF,5,FALSE)+VLOOKUP(A42,T12_Prev68CCG_1415Q4!$A:$AF,5,FALSE)</f>
        <v>3565</v>
      </c>
      <c r="F42" s="338">
        <f>VLOOKUP($A42,T9_Prev68CCG_1415Q1!$A:$AF,6,FALSE)+VLOOKUP($A42,T10_Prev68CCG_1415Q2!$A:$AF,6,FALSE)+VLOOKUP($A42,T11_Prev68CCG_1415Q3!$A:$AF,6,FALSE)+VLOOKUP($A42,T12_Prev68CCG_1415Q4!$A:$AF,6,FALSE)</f>
        <v>1104</v>
      </c>
      <c r="G42" s="339">
        <f t="shared" si="7"/>
        <v>0.30967741935483872</v>
      </c>
      <c r="H42" s="60" t="str">
        <f t="shared" si="8"/>
        <v>29.5% - 32.5%</v>
      </c>
      <c r="I42" s="338">
        <f>VLOOKUP($A42,T9_Prev68CCG_1415Q1!$A:$AF,9,FALSE)+VLOOKUP($A42,T10_Prev68CCG_1415Q2!$A:$AF,9,FALSE)+VLOOKUP($A42,T11_Prev68CCG_1415Q3!$A:$AF,9,FALSE)+VLOOKUP($A42,T12_Prev68CCG_1415Q4!$A:$AF,9,FALSE)</f>
        <v>841</v>
      </c>
      <c r="J42" s="340">
        <f t="shared" si="9"/>
        <v>0.23590462833099579</v>
      </c>
      <c r="K42" s="338">
        <f>VLOOKUP($A42,T9_Prev68CCG_1415Q1!$A:$AF,11,FALSE)+VLOOKUP($A42,T10_Prev68CCG_1415Q2!$A:$AF,11,FALSE)+VLOOKUP($A42,T11_Prev68CCG_1415Q3!$A:$AF,11,FALSE)+VLOOKUP($A42,T12_Prev68CCG_1415Q4!$A:$AF,11,FALSE)</f>
        <v>263</v>
      </c>
      <c r="L42" s="340">
        <f t="shared" si="10"/>
        <v>7.3772791023842918E-2</v>
      </c>
      <c r="M42" s="338">
        <f>VLOOKUP($A42,T9_Prev68CCG_1415Q1!$A:$AF,13,FALSE)+VLOOKUP($A42,T10_Prev68CCG_1415Q2!$A:$AF,13,FALSE)+VLOOKUP($A42,T11_Prev68CCG_1415Q3!$A:$AF,13,FALSE)+VLOOKUP($A42,T12_Prev68CCG_1415Q4!$A:$AF,13,FALSE)</f>
        <v>2451</v>
      </c>
      <c r="N42" s="340">
        <f t="shared" si="11"/>
        <v>0.68751753155680229</v>
      </c>
      <c r="O42" s="338">
        <f>VLOOKUP($A42,T9_Prev68CCG_1415Q1!$A:$AF,15,FALSE)+VLOOKUP($A42,T10_Prev68CCG_1415Q2!$A:$AF,15,FALSE)+VLOOKUP($A42,T11_Prev68CCG_1415Q3!$A:$AF,15,FALSE)+VLOOKUP($A42,T12_Prev68CCG_1415Q4!$A:$AF,15,FALSE)</f>
        <v>10</v>
      </c>
      <c r="P42" s="340">
        <f t="shared" si="12"/>
        <v>2.8050490883590462E-3</v>
      </c>
      <c r="Q42" s="189" t="s">
        <v>461</v>
      </c>
      <c r="R42" s="274">
        <f t="shared" si="0"/>
        <v>0</v>
      </c>
      <c r="S42" s="412">
        <v>1.4044943820223921E-3</v>
      </c>
      <c r="T42" s="412">
        <v>-6.5775681341719072E-2</v>
      </c>
      <c r="U42" s="352"/>
    </row>
    <row r="43" spans="1:21" s="115" customFormat="1" x14ac:dyDescent="0.2">
      <c r="A43" s="110" t="s">
        <v>462</v>
      </c>
      <c r="B43" s="110" t="s">
        <v>463</v>
      </c>
      <c r="C43" s="110" t="s">
        <v>464</v>
      </c>
      <c r="D43" s="110" t="s">
        <v>1128</v>
      </c>
      <c r="E43" s="337">
        <f>VLOOKUP(A43,T9_Prev68CCG_1415Q1!$A:$AF,5,FALSE)+VLOOKUP(A43,T10_Prev68CCG_1415Q2!$A:$AF,5,FALSE)+VLOOKUP(A43,T11_Prev68CCG_1415Q3!$A:$AF,5,FALSE)+VLOOKUP(A43,T12_Prev68CCG_1415Q4!$A:$AF,5,FALSE)</f>
        <v>1145</v>
      </c>
      <c r="F43" s="338">
        <f>VLOOKUP($A43,T9_Prev68CCG_1415Q1!$A:$AF,6,FALSE)+VLOOKUP($A43,T10_Prev68CCG_1415Q2!$A:$AF,6,FALSE)+VLOOKUP($A43,T11_Prev68CCG_1415Q3!$A:$AF,6,FALSE)+VLOOKUP($A43,T12_Prev68CCG_1415Q4!$A:$AF,6,FALSE)</f>
        <v>392</v>
      </c>
      <c r="G43" s="339">
        <f t="shared" si="7"/>
        <v>0.34235807860262008</v>
      </c>
      <c r="H43" s="60" t="str">
        <f t="shared" si="8"/>
        <v>31.5% - 37.0%</v>
      </c>
      <c r="I43" s="338">
        <f>VLOOKUP($A43,T9_Prev68CCG_1415Q1!$A:$AF,9,FALSE)+VLOOKUP($A43,T10_Prev68CCG_1415Q2!$A:$AF,9,FALSE)+VLOOKUP($A43,T11_Prev68CCG_1415Q3!$A:$AF,9,FALSE)+VLOOKUP($A43,T12_Prev68CCG_1415Q4!$A:$AF,9,FALSE)</f>
        <v>272</v>
      </c>
      <c r="J43" s="340">
        <f t="shared" si="9"/>
        <v>0.23755458515283842</v>
      </c>
      <c r="K43" s="338">
        <f>VLOOKUP($A43,T9_Prev68CCG_1415Q1!$A:$AF,11,FALSE)+VLOOKUP($A43,T10_Prev68CCG_1415Q2!$A:$AF,11,FALSE)+VLOOKUP($A43,T11_Prev68CCG_1415Q3!$A:$AF,11,FALSE)+VLOOKUP($A43,T12_Prev68CCG_1415Q4!$A:$AF,11,FALSE)</f>
        <v>120</v>
      </c>
      <c r="L43" s="340">
        <f t="shared" si="10"/>
        <v>0.10480349344978165</v>
      </c>
      <c r="M43" s="338">
        <f>VLOOKUP($A43,T9_Prev68CCG_1415Q1!$A:$AF,13,FALSE)+VLOOKUP($A43,T10_Prev68CCG_1415Q2!$A:$AF,13,FALSE)+VLOOKUP($A43,T11_Prev68CCG_1415Q3!$A:$AF,13,FALSE)+VLOOKUP($A43,T12_Prev68CCG_1415Q4!$A:$AF,13,FALSE)</f>
        <v>751</v>
      </c>
      <c r="N43" s="340">
        <f t="shared" si="11"/>
        <v>0.65589519650655026</v>
      </c>
      <c r="O43" s="338">
        <f>VLOOKUP($A43,T9_Prev68CCG_1415Q1!$A:$AF,15,FALSE)+VLOOKUP($A43,T10_Prev68CCG_1415Q2!$A:$AF,15,FALSE)+VLOOKUP($A43,T11_Prev68CCG_1415Q3!$A:$AF,15,FALSE)+VLOOKUP($A43,T12_Prev68CCG_1415Q4!$A:$AF,15,FALSE)</f>
        <v>2</v>
      </c>
      <c r="P43" s="340">
        <f t="shared" si="12"/>
        <v>1.7467248908296944E-3</v>
      </c>
      <c r="Q43" s="189" t="s">
        <v>466</v>
      </c>
      <c r="R43" s="274">
        <f t="shared" si="0"/>
        <v>0</v>
      </c>
      <c r="S43" s="412">
        <v>-6.6829665851670716E-2</v>
      </c>
      <c r="T43" s="412">
        <v>-0.1574687270051508</v>
      </c>
      <c r="U43" s="352"/>
    </row>
    <row r="44" spans="1:21" s="115" customFormat="1" x14ac:dyDescent="0.2">
      <c r="A44" s="110" t="s">
        <v>467</v>
      </c>
      <c r="B44" s="110" t="s">
        <v>468</v>
      </c>
      <c r="C44" s="110" t="s">
        <v>464</v>
      </c>
      <c r="D44" s="110" t="s">
        <v>1128</v>
      </c>
      <c r="E44" s="337">
        <f>VLOOKUP(A44,T9_Prev68CCG_1415Q1!$A:$AF,5,FALSE)+VLOOKUP(A44,T10_Prev68CCG_1415Q2!$A:$AF,5,FALSE)+VLOOKUP(A44,T11_Prev68CCG_1415Q3!$A:$AF,5,FALSE)+VLOOKUP(A44,T12_Prev68CCG_1415Q4!$A:$AF,5,FALSE)</f>
        <v>2986</v>
      </c>
      <c r="F44" s="338">
        <f>VLOOKUP($A44,T9_Prev68CCG_1415Q1!$A:$AF,6,FALSE)+VLOOKUP($A44,T10_Prev68CCG_1415Q2!$A:$AF,6,FALSE)+VLOOKUP($A44,T11_Prev68CCG_1415Q3!$A:$AF,6,FALSE)+VLOOKUP($A44,T12_Prev68CCG_1415Q4!$A:$AF,6,FALSE)</f>
        <v>749</v>
      </c>
      <c r="G44" s="339">
        <f t="shared" si="7"/>
        <v>0.2508372404554588</v>
      </c>
      <c r="H44" s="60" t="str">
        <f t="shared" si="8"/>
        <v>23.6% - 26.7%</v>
      </c>
      <c r="I44" s="338">
        <f>VLOOKUP($A44,T9_Prev68CCG_1415Q1!$A:$AF,9,FALSE)+VLOOKUP($A44,T10_Prev68CCG_1415Q2!$A:$AF,9,FALSE)+VLOOKUP($A44,T11_Prev68CCG_1415Q3!$A:$AF,9,FALSE)+VLOOKUP($A44,T12_Prev68CCG_1415Q4!$A:$AF,9,FALSE)</f>
        <v>557</v>
      </c>
      <c r="J44" s="340">
        <f t="shared" si="9"/>
        <v>0.18653717347622237</v>
      </c>
      <c r="K44" s="338">
        <f>VLOOKUP($A44,T9_Prev68CCG_1415Q1!$A:$AF,11,FALSE)+VLOOKUP($A44,T10_Prev68CCG_1415Q2!$A:$AF,11,FALSE)+VLOOKUP($A44,T11_Prev68CCG_1415Q3!$A:$AF,11,FALSE)+VLOOKUP($A44,T12_Prev68CCG_1415Q4!$A:$AF,11,FALSE)</f>
        <v>192</v>
      </c>
      <c r="L44" s="340">
        <f t="shared" si="10"/>
        <v>6.4300066979236431E-2</v>
      </c>
      <c r="M44" s="338">
        <f>VLOOKUP($A44,T9_Prev68CCG_1415Q1!$A:$AF,13,FALSE)+VLOOKUP($A44,T10_Prev68CCG_1415Q2!$A:$AF,13,FALSE)+VLOOKUP($A44,T11_Prev68CCG_1415Q3!$A:$AF,13,FALSE)+VLOOKUP($A44,T12_Prev68CCG_1415Q4!$A:$AF,13,FALSE)</f>
        <v>2235</v>
      </c>
      <c r="N44" s="340">
        <f t="shared" si="11"/>
        <v>0.74849296718017411</v>
      </c>
      <c r="O44" s="338">
        <f>VLOOKUP($A44,T9_Prev68CCG_1415Q1!$A:$AF,15,FALSE)+VLOOKUP($A44,T10_Prev68CCG_1415Q2!$A:$AF,15,FALSE)+VLOOKUP($A44,T11_Prev68CCG_1415Q3!$A:$AF,15,FALSE)+VLOOKUP($A44,T12_Prev68CCG_1415Q4!$A:$AF,15,FALSE)</f>
        <v>2</v>
      </c>
      <c r="P44" s="340">
        <f t="shared" si="12"/>
        <v>6.6979236436704619E-4</v>
      </c>
      <c r="Q44" s="189" t="s">
        <v>469</v>
      </c>
      <c r="R44" s="274">
        <f t="shared" si="0"/>
        <v>0</v>
      </c>
      <c r="S44" s="412">
        <v>1.8070235254006084E-2</v>
      </c>
      <c r="T44" s="412">
        <v>-5.0858232676414539E-2</v>
      </c>
      <c r="U44" s="352"/>
    </row>
    <row r="45" spans="1:21" s="115" customFormat="1" x14ac:dyDescent="0.2">
      <c r="A45" s="110" t="s">
        <v>470</v>
      </c>
      <c r="B45" s="110" t="s">
        <v>471</v>
      </c>
      <c r="C45" s="110" t="s">
        <v>464</v>
      </c>
      <c r="D45" s="110" t="s">
        <v>1128</v>
      </c>
      <c r="E45" s="337">
        <f>VLOOKUP(A45,T9_Prev68CCG_1415Q1!$A:$AF,5,FALSE)+VLOOKUP(A45,T10_Prev68CCG_1415Q2!$A:$AF,5,FALSE)+VLOOKUP(A45,T11_Prev68CCG_1415Q3!$A:$AF,5,FALSE)+VLOOKUP(A45,T12_Prev68CCG_1415Q4!$A:$AF,5,FALSE)</f>
        <v>3356</v>
      </c>
      <c r="F45" s="338">
        <f>VLOOKUP($A45,T9_Prev68CCG_1415Q1!$A:$AF,6,FALSE)+VLOOKUP($A45,T10_Prev68CCG_1415Q2!$A:$AF,6,FALSE)+VLOOKUP($A45,T11_Prev68CCG_1415Q3!$A:$AF,6,FALSE)+VLOOKUP($A45,T12_Prev68CCG_1415Q4!$A:$AF,6,FALSE)</f>
        <v>897</v>
      </c>
      <c r="G45" s="339">
        <f t="shared" si="7"/>
        <v>0.26728247914183556</v>
      </c>
      <c r="H45" s="60" t="str">
        <f t="shared" si="8"/>
        <v>25.3% - 28.3%</v>
      </c>
      <c r="I45" s="338">
        <f>VLOOKUP($A45,T9_Prev68CCG_1415Q1!$A:$AF,9,FALSE)+VLOOKUP($A45,T10_Prev68CCG_1415Q2!$A:$AF,9,FALSE)+VLOOKUP($A45,T11_Prev68CCG_1415Q3!$A:$AF,9,FALSE)+VLOOKUP($A45,T12_Prev68CCG_1415Q4!$A:$AF,9,FALSE)</f>
        <v>660</v>
      </c>
      <c r="J45" s="340">
        <f t="shared" si="9"/>
        <v>0.19666269368295591</v>
      </c>
      <c r="K45" s="338">
        <f>VLOOKUP($A45,T9_Prev68CCG_1415Q1!$A:$AF,11,FALSE)+VLOOKUP($A45,T10_Prev68CCG_1415Q2!$A:$AF,11,FALSE)+VLOOKUP($A45,T11_Prev68CCG_1415Q3!$A:$AF,11,FALSE)+VLOOKUP($A45,T12_Prev68CCG_1415Q4!$A:$AF,11,FALSE)</f>
        <v>237</v>
      </c>
      <c r="L45" s="340">
        <f t="shared" si="10"/>
        <v>7.0619785458879619E-2</v>
      </c>
      <c r="M45" s="338">
        <f>VLOOKUP($A45,T9_Prev68CCG_1415Q1!$A:$AF,13,FALSE)+VLOOKUP($A45,T10_Prev68CCG_1415Q2!$A:$AF,13,FALSE)+VLOOKUP($A45,T11_Prev68CCG_1415Q3!$A:$AF,13,FALSE)+VLOOKUP($A45,T12_Prev68CCG_1415Q4!$A:$AF,13,FALSE)</f>
        <v>2438</v>
      </c>
      <c r="N45" s="340">
        <f t="shared" si="11"/>
        <v>0.72646007151370684</v>
      </c>
      <c r="O45" s="338">
        <f>VLOOKUP($A45,T9_Prev68CCG_1415Q1!$A:$AF,15,FALSE)+VLOOKUP($A45,T10_Prev68CCG_1415Q2!$A:$AF,15,FALSE)+VLOOKUP($A45,T11_Prev68CCG_1415Q3!$A:$AF,15,FALSE)+VLOOKUP($A45,T12_Prev68CCG_1415Q4!$A:$AF,15,FALSE)</f>
        <v>21</v>
      </c>
      <c r="P45" s="340">
        <f t="shared" si="12"/>
        <v>6.2574493444576881E-3</v>
      </c>
      <c r="Q45" s="189" t="s">
        <v>472</v>
      </c>
      <c r="R45" s="274">
        <f t="shared" si="0"/>
        <v>0</v>
      </c>
      <c r="S45" s="412">
        <v>-2.2998544395924303E-2</v>
      </c>
      <c r="T45" s="412">
        <v>-6.2831611281764843E-2</v>
      </c>
      <c r="U45" s="352"/>
    </row>
    <row r="46" spans="1:21" s="115" customFormat="1" x14ac:dyDescent="0.2">
      <c r="A46" s="110" t="s">
        <v>473</v>
      </c>
      <c r="B46" s="110" t="s">
        <v>474</v>
      </c>
      <c r="C46" s="110" t="s">
        <v>464</v>
      </c>
      <c r="D46" s="110" t="s">
        <v>1128</v>
      </c>
      <c r="E46" s="337">
        <f>VLOOKUP(A46,T9_Prev68CCG_1415Q1!$A:$AF,5,FALSE)+VLOOKUP(A46,T10_Prev68CCG_1415Q2!$A:$AF,5,FALSE)+VLOOKUP(A46,T11_Prev68CCG_1415Q3!$A:$AF,5,FALSE)+VLOOKUP(A46,T12_Prev68CCG_1415Q4!$A:$AF,5,FALSE)</f>
        <v>2458</v>
      </c>
      <c r="F46" s="338">
        <f>VLOOKUP($A46,T9_Prev68CCG_1415Q1!$A:$AF,6,FALSE)+VLOOKUP($A46,T10_Prev68CCG_1415Q2!$A:$AF,6,FALSE)+VLOOKUP($A46,T11_Prev68CCG_1415Q3!$A:$AF,6,FALSE)+VLOOKUP($A46,T12_Prev68CCG_1415Q4!$A:$AF,6,FALSE)</f>
        <v>823</v>
      </c>
      <c r="G46" s="339">
        <f t="shared" si="7"/>
        <v>0.33482506102522375</v>
      </c>
      <c r="H46" s="60" t="str">
        <f t="shared" si="8"/>
        <v>31.6% - 35.4%</v>
      </c>
      <c r="I46" s="338">
        <f>VLOOKUP($A46,T9_Prev68CCG_1415Q1!$A:$AF,9,FALSE)+VLOOKUP($A46,T10_Prev68CCG_1415Q2!$A:$AF,9,FALSE)+VLOOKUP($A46,T11_Prev68CCG_1415Q3!$A:$AF,9,FALSE)+VLOOKUP($A46,T12_Prev68CCG_1415Q4!$A:$AF,9,FALSE)</f>
        <v>626</v>
      </c>
      <c r="J46" s="340">
        <f t="shared" si="9"/>
        <v>0.25467860048820179</v>
      </c>
      <c r="K46" s="338">
        <f>VLOOKUP($A46,T9_Prev68CCG_1415Q1!$A:$AF,11,FALSE)+VLOOKUP($A46,T10_Prev68CCG_1415Q2!$A:$AF,11,FALSE)+VLOOKUP($A46,T11_Prev68CCG_1415Q3!$A:$AF,11,FALSE)+VLOOKUP($A46,T12_Prev68CCG_1415Q4!$A:$AF,11,FALSE)</f>
        <v>197</v>
      </c>
      <c r="L46" s="340">
        <f t="shared" si="10"/>
        <v>8.0146460537021971E-2</v>
      </c>
      <c r="M46" s="338">
        <f>VLOOKUP($A46,T9_Prev68CCG_1415Q1!$A:$AF,13,FALSE)+VLOOKUP($A46,T10_Prev68CCG_1415Q2!$A:$AF,13,FALSE)+VLOOKUP($A46,T11_Prev68CCG_1415Q3!$A:$AF,13,FALSE)+VLOOKUP($A46,T12_Prev68CCG_1415Q4!$A:$AF,13,FALSE)</f>
        <v>1633</v>
      </c>
      <c r="N46" s="340">
        <f t="shared" si="11"/>
        <v>0.66436126932465422</v>
      </c>
      <c r="O46" s="338">
        <f>VLOOKUP($A46,T9_Prev68CCG_1415Q1!$A:$AF,15,FALSE)+VLOOKUP($A46,T10_Prev68CCG_1415Q2!$A:$AF,15,FALSE)+VLOOKUP($A46,T11_Prev68CCG_1415Q3!$A:$AF,15,FALSE)+VLOOKUP($A46,T12_Prev68CCG_1415Q4!$A:$AF,15,FALSE)</f>
        <v>2</v>
      </c>
      <c r="P46" s="340">
        <f t="shared" si="12"/>
        <v>8.1366965012205042E-4</v>
      </c>
      <c r="Q46" s="189" t="s">
        <v>475</v>
      </c>
      <c r="R46" s="274">
        <f t="shared" si="0"/>
        <v>0</v>
      </c>
      <c r="S46" s="412">
        <v>2.4469820554648969E-3</v>
      </c>
      <c r="T46" s="412">
        <v>-3.7964774951076308E-2</v>
      </c>
      <c r="U46" s="352"/>
    </row>
    <row r="47" spans="1:21" s="115" customFormat="1" x14ac:dyDescent="0.2">
      <c r="A47" s="110" t="s">
        <v>476</v>
      </c>
      <c r="B47" s="110" t="s">
        <v>477</v>
      </c>
      <c r="C47" s="110" t="s">
        <v>464</v>
      </c>
      <c r="D47" s="110" t="s">
        <v>1128</v>
      </c>
      <c r="E47" s="337">
        <f>VLOOKUP(A47,T9_Prev68CCG_1415Q1!$A:$AF,5,FALSE)+VLOOKUP(A47,T10_Prev68CCG_1415Q2!$A:$AF,5,FALSE)+VLOOKUP(A47,T11_Prev68CCG_1415Q3!$A:$AF,5,FALSE)+VLOOKUP(A47,T12_Prev68CCG_1415Q4!$A:$AF,5,FALSE)</f>
        <v>3444</v>
      </c>
      <c r="F47" s="338">
        <f>VLOOKUP($A47,T9_Prev68CCG_1415Q1!$A:$AF,6,FALSE)+VLOOKUP($A47,T10_Prev68CCG_1415Q2!$A:$AF,6,FALSE)+VLOOKUP($A47,T11_Prev68CCG_1415Q3!$A:$AF,6,FALSE)+VLOOKUP($A47,T12_Prev68CCG_1415Q4!$A:$AF,6,FALSE)</f>
        <v>836</v>
      </c>
      <c r="G47" s="339">
        <f t="shared" si="7"/>
        <v>0.24274099883855982</v>
      </c>
      <c r="H47" s="60" t="str">
        <f t="shared" si="8"/>
        <v>22.9% - 25.7%</v>
      </c>
      <c r="I47" s="338">
        <f>VLOOKUP($A47,T9_Prev68CCG_1415Q1!$A:$AF,9,FALSE)+VLOOKUP($A47,T10_Prev68CCG_1415Q2!$A:$AF,9,FALSE)+VLOOKUP($A47,T11_Prev68CCG_1415Q3!$A:$AF,9,FALSE)+VLOOKUP($A47,T12_Prev68CCG_1415Q4!$A:$AF,9,FALSE)</f>
        <v>597</v>
      </c>
      <c r="J47" s="340">
        <f t="shared" si="9"/>
        <v>0.17334494773519163</v>
      </c>
      <c r="K47" s="338">
        <f>VLOOKUP($A47,T9_Prev68CCG_1415Q1!$A:$AF,11,FALSE)+VLOOKUP($A47,T10_Prev68CCG_1415Q2!$A:$AF,11,FALSE)+VLOOKUP($A47,T11_Prev68CCG_1415Q3!$A:$AF,11,FALSE)+VLOOKUP($A47,T12_Prev68CCG_1415Q4!$A:$AF,11,FALSE)</f>
        <v>239</v>
      </c>
      <c r="L47" s="340">
        <f t="shared" si="10"/>
        <v>6.9396051103368175E-2</v>
      </c>
      <c r="M47" s="338">
        <f>VLOOKUP($A47,T9_Prev68CCG_1415Q1!$A:$AF,13,FALSE)+VLOOKUP($A47,T10_Prev68CCG_1415Q2!$A:$AF,13,FALSE)+VLOOKUP($A47,T11_Prev68CCG_1415Q3!$A:$AF,13,FALSE)+VLOOKUP($A47,T12_Prev68CCG_1415Q4!$A:$AF,13,FALSE)</f>
        <v>2584</v>
      </c>
      <c r="N47" s="340">
        <f t="shared" si="11"/>
        <v>0.75029036004645766</v>
      </c>
      <c r="O47" s="338">
        <f>VLOOKUP($A47,T9_Prev68CCG_1415Q1!$A:$AF,15,FALSE)+VLOOKUP($A47,T10_Prev68CCG_1415Q2!$A:$AF,15,FALSE)+VLOOKUP($A47,T11_Prev68CCG_1415Q3!$A:$AF,15,FALSE)+VLOOKUP($A47,T12_Prev68CCG_1415Q4!$A:$AF,15,FALSE)</f>
        <v>24</v>
      </c>
      <c r="P47" s="340">
        <f t="shared" si="12"/>
        <v>6.9686411149825784E-3</v>
      </c>
      <c r="Q47" s="189" t="s">
        <v>478</v>
      </c>
      <c r="R47" s="274">
        <f t="shared" si="0"/>
        <v>0</v>
      </c>
      <c r="S47" s="412">
        <v>-1.768397033656588E-2</v>
      </c>
      <c r="T47" s="412">
        <v>-6.514657980456029E-2</v>
      </c>
      <c r="U47" s="352"/>
    </row>
    <row r="48" spans="1:21" s="115" customFormat="1" x14ac:dyDescent="0.2">
      <c r="A48" s="110" t="s">
        <v>479</v>
      </c>
      <c r="B48" s="110" t="s">
        <v>480</v>
      </c>
      <c r="C48" s="110" t="s">
        <v>481</v>
      </c>
      <c r="D48" s="110" t="s">
        <v>482</v>
      </c>
      <c r="E48" s="337">
        <f>VLOOKUP(A48,T9_Prev68CCG_1415Q1!$A:$AF,5,FALSE)+VLOOKUP(A48,T10_Prev68CCG_1415Q2!$A:$AF,5,FALSE)+VLOOKUP(A48,T11_Prev68CCG_1415Q3!$A:$AF,5,FALSE)+VLOOKUP(A48,T12_Prev68CCG_1415Q4!$A:$AF,5,FALSE)</f>
        <v>3804</v>
      </c>
      <c r="F48" s="338">
        <f>VLOOKUP($A48,T9_Prev68CCG_1415Q1!$A:$AF,6,FALSE)+VLOOKUP($A48,T10_Prev68CCG_1415Q2!$A:$AF,6,FALSE)+VLOOKUP($A48,T11_Prev68CCG_1415Q3!$A:$AF,6,FALSE)+VLOOKUP($A48,T12_Prev68CCG_1415Q4!$A:$AF,6,FALSE)</f>
        <v>1519</v>
      </c>
      <c r="G48" s="339">
        <f t="shared" si="7"/>
        <v>0.39931650893796006</v>
      </c>
      <c r="H48" s="60" t="str">
        <f t="shared" si="8"/>
        <v>38.4% - 41.5%</v>
      </c>
      <c r="I48" s="338">
        <f>VLOOKUP($A48,T9_Prev68CCG_1415Q1!$A:$AF,9,FALSE)+VLOOKUP($A48,T10_Prev68CCG_1415Q2!$A:$AF,9,FALSE)+VLOOKUP($A48,T11_Prev68CCG_1415Q3!$A:$AF,9,FALSE)+VLOOKUP($A48,T12_Prev68CCG_1415Q4!$A:$AF,9,FALSE)</f>
        <v>1111</v>
      </c>
      <c r="J48" s="340">
        <f t="shared" si="9"/>
        <v>0.2920609884332282</v>
      </c>
      <c r="K48" s="338">
        <f>VLOOKUP($A48,T9_Prev68CCG_1415Q1!$A:$AF,11,FALSE)+VLOOKUP($A48,T10_Prev68CCG_1415Q2!$A:$AF,11,FALSE)+VLOOKUP($A48,T11_Prev68CCG_1415Q3!$A:$AF,11,FALSE)+VLOOKUP($A48,T12_Prev68CCG_1415Q4!$A:$AF,11,FALSE)</f>
        <v>408</v>
      </c>
      <c r="L48" s="340">
        <f t="shared" si="10"/>
        <v>0.10725552050473186</v>
      </c>
      <c r="M48" s="338">
        <f>VLOOKUP($A48,T9_Prev68CCG_1415Q1!$A:$AF,13,FALSE)+VLOOKUP($A48,T10_Prev68CCG_1415Q2!$A:$AF,13,FALSE)+VLOOKUP($A48,T11_Prev68CCG_1415Q3!$A:$AF,13,FALSE)+VLOOKUP($A48,T12_Prev68CCG_1415Q4!$A:$AF,13,FALSE)</f>
        <v>2201</v>
      </c>
      <c r="N48" s="340">
        <f t="shared" si="11"/>
        <v>0.57860147213459512</v>
      </c>
      <c r="O48" s="338">
        <f>VLOOKUP($A48,T9_Prev68CCG_1415Q1!$A:$AF,15,FALSE)+VLOOKUP($A48,T10_Prev68CCG_1415Q2!$A:$AF,15,FALSE)+VLOOKUP($A48,T11_Prev68CCG_1415Q3!$A:$AF,15,FALSE)+VLOOKUP($A48,T12_Prev68CCG_1415Q4!$A:$AF,15,FALSE)</f>
        <v>84</v>
      </c>
      <c r="P48" s="340">
        <f t="shared" si="12"/>
        <v>2.2082018927444796E-2</v>
      </c>
      <c r="Q48" s="189" t="s">
        <v>483</v>
      </c>
      <c r="R48" s="274">
        <f t="shared" si="0"/>
        <v>0</v>
      </c>
      <c r="S48" s="412">
        <v>-1.5748031496063408E-3</v>
      </c>
      <c r="T48" s="412">
        <v>-4.3018867924528248E-2</v>
      </c>
      <c r="U48" s="352"/>
    </row>
    <row r="49" spans="1:21" s="115" customFormat="1" x14ac:dyDescent="0.2">
      <c r="A49" s="110" t="s">
        <v>484</v>
      </c>
      <c r="B49" s="110" t="s">
        <v>485</v>
      </c>
      <c r="C49" s="110" t="s">
        <v>481</v>
      </c>
      <c r="D49" s="110" t="s">
        <v>482</v>
      </c>
      <c r="E49" s="337">
        <f>VLOOKUP(A49,T9_Prev68CCG_1415Q1!$A:$AF,5,FALSE)+VLOOKUP(A49,T10_Prev68CCG_1415Q2!$A:$AF,5,FALSE)+VLOOKUP(A49,T11_Prev68CCG_1415Q3!$A:$AF,5,FALSE)+VLOOKUP(A49,T12_Prev68CCG_1415Q4!$A:$AF,5,FALSE)</f>
        <v>2079</v>
      </c>
      <c r="F49" s="338">
        <f>VLOOKUP($A49,T9_Prev68CCG_1415Q1!$A:$AF,6,FALSE)+VLOOKUP($A49,T10_Prev68CCG_1415Q2!$A:$AF,6,FALSE)+VLOOKUP($A49,T11_Prev68CCG_1415Q3!$A:$AF,6,FALSE)+VLOOKUP($A49,T12_Prev68CCG_1415Q4!$A:$AF,6,FALSE)</f>
        <v>777</v>
      </c>
      <c r="G49" s="339"/>
      <c r="H49" s="60" t="str">
        <f t="shared" si="8"/>
        <v/>
      </c>
      <c r="I49" s="338">
        <f>VLOOKUP($A49,T9_Prev68CCG_1415Q1!$A:$AF,9,FALSE)+VLOOKUP($A49,T10_Prev68CCG_1415Q2!$A:$AF,9,FALSE)+VLOOKUP($A49,T11_Prev68CCG_1415Q3!$A:$AF,9,FALSE)+VLOOKUP($A49,T12_Prev68CCG_1415Q4!$A:$AF,9,FALSE)</f>
        <v>590</v>
      </c>
      <c r="J49" s="340"/>
      <c r="K49" s="338">
        <f>VLOOKUP($A49,T9_Prev68CCG_1415Q1!$A:$AF,11,FALSE)+VLOOKUP($A49,T10_Prev68CCG_1415Q2!$A:$AF,11,FALSE)+VLOOKUP($A49,T11_Prev68CCG_1415Q3!$A:$AF,11,FALSE)+VLOOKUP($A49,T12_Prev68CCG_1415Q4!$A:$AF,11,FALSE)</f>
        <v>187</v>
      </c>
      <c r="L49" s="340"/>
      <c r="M49" s="338">
        <f>VLOOKUP($A49,T9_Prev68CCG_1415Q1!$A:$AF,13,FALSE)+VLOOKUP($A49,T10_Prev68CCG_1415Q2!$A:$AF,13,FALSE)+VLOOKUP($A49,T11_Prev68CCG_1415Q3!$A:$AF,13,FALSE)+VLOOKUP($A49,T12_Prev68CCG_1415Q4!$A:$AF,13,FALSE)</f>
        <v>1264</v>
      </c>
      <c r="N49" s="340"/>
      <c r="O49" s="338">
        <f>VLOOKUP($A49,T9_Prev68CCG_1415Q1!$A:$AF,15,FALSE)+VLOOKUP($A49,T10_Prev68CCG_1415Q2!$A:$AF,15,FALSE)+VLOOKUP($A49,T11_Prev68CCG_1415Q3!$A:$AF,15,FALSE)+VLOOKUP($A49,T12_Prev68CCG_1415Q4!$A:$AF,15,FALSE)</f>
        <v>38</v>
      </c>
      <c r="P49" s="340"/>
      <c r="Q49" s="189" t="s">
        <v>486</v>
      </c>
      <c r="R49" s="274">
        <f t="shared" si="0"/>
        <v>1</v>
      </c>
      <c r="S49" s="412">
        <v>-0.1521207177814029</v>
      </c>
      <c r="T49" s="412">
        <v>-0.17303102625298328</v>
      </c>
      <c r="U49" s="352"/>
    </row>
    <row r="50" spans="1:21" s="115" customFormat="1" x14ac:dyDescent="0.2">
      <c r="A50" s="110" t="s">
        <v>487</v>
      </c>
      <c r="B50" s="110" t="s">
        <v>488</v>
      </c>
      <c r="C50" s="110" t="s">
        <v>481</v>
      </c>
      <c r="D50" s="110" t="s">
        <v>482</v>
      </c>
      <c r="E50" s="337">
        <f>VLOOKUP(A50,T9_Prev68CCG_1415Q1!$A:$AF,5,FALSE)+VLOOKUP(A50,T10_Prev68CCG_1415Q2!$A:$AF,5,FALSE)+VLOOKUP(A50,T11_Prev68CCG_1415Q3!$A:$AF,5,FALSE)+VLOOKUP(A50,T12_Prev68CCG_1415Q4!$A:$AF,5,FALSE)</f>
        <v>3064</v>
      </c>
      <c r="F50" s="338">
        <f>VLOOKUP($A50,T9_Prev68CCG_1415Q1!$A:$AF,6,FALSE)+VLOOKUP($A50,T10_Prev68CCG_1415Q2!$A:$AF,6,FALSE)+VLOOKUP($A50,T11_Prev68CCG_1415Q3!$A:$AF,6,FALSE)+VLOOKUP($A50,T12_Prev68CCG_1415Q4!$A:$AF,6,FALSE)</f>
        <v>966</v>
      </c>
      <c r="G50" s="339"/>
      <c r="H50" s="60" t="str">
        <f t="shared" si="8"/>
        <v/>
      </c>
      <c r="I50" s="338">
        <f>VLOOKUP($A50,T9_Prev68CCG_1415Q1!$A:$AF,9,FALSE)+VLOOKUP($A50,T10_Prev68CCG_1415Q2!$A:$AF,9,FALSE)+VLOOKUP($A50,T11_Prev68CCG_1415Q3!$A:$AF,9,FALSE)+VLOOKUP($A50,T12_Prev68CCG_1415Q4!$A:$AF,9,FALSE)</f>
        <v>493</v>
      </c>
      <c r="J50" s="340"/>
      <c r="K50" s="338">
        <f>VLOOKUP($A50,T9_Prev68CCG_1415Q1!$A:$AF,11,FALSE)+VLOOKUP($A50,T10_Prev68CCG_1415Q2!$A:$AF,11,FALSE)+VLOOKUP($A50,T11_Prev68CCG_1415Q3!$A:$AF,11,FALSE)+VLOOKUP($A50,T12_Prev68CCG_1415Q4!$A:$AF,11,FALSE)</f>
        <v>473</v>
      </c>
      <c r="L50" s="340"/>
      <c r="M50" s="338">
        <f>VLOOKUP($A50,T9_Prev68CCG_1415Q1!$A:$AF,13,FALSE)+VLOOKUP($A50,T10_Prev68CCG_1415Q2!$A:$AF,13,FALSE)+VLOOKUP($A50,T11_Prev68CCG_1415Q3!$A:$AF,13,FALSE)+VLOOKUP($A50,T12_Prev68CCG_1415Q4!$A:$AF,13,FALSE)</f>
        <v>495</v>
      </c>
      <c r="N50" s="340"/>
      <c r="O50" s="338">
        <f>VLOOKUP($A50,T9_Prev68CCG_1415Q1!$A:$AF,15,FALSE)+VLOOKUP($A50,T10_Prev68CCG_1415Q2!$A:$AF,15,FALSE)+VLOOKUP($A50,T11_Prev68CCG_1415Q3!$A:$AF,15,FALSE)+VLOOKUP($A50,T12_Prev68CCG_1415Q4!$A:$AF,15,FALSE)</f>
        <v>1603</v>
      </c>
      <c r="P50" s="340">
        <f t="shared" si="12"/>
        <v>0.52317232375979117</v>
      </c>
      <c r="Q50" s="189" t="s">
        <v>489</v>
      </c>
      <c r="R50" s="274">
        <f t="shared" si="0"/>
        <v>0</v>
      </c>
      <c r="S50" s="412">
        <v>6.2781824488380211E-2</v>
      </c>
      <c r="T50" s="412">
        <v>-9.7815454841865268E-4</v>
      </c>
      <c r="U50" s="352"/>
    </row>
    <row r="51" spans="1:21" s="115" customFormat="1" x14ac:dyDescent="0.2">
      <c r="A51" s="110" t="s">
        <v>490</v>
      </c>
      <c r="B51" s="110" t="s">
        <v>491</v>
      </c>
      <c r="C51" s="110" t="s">
        <v>481</v>
      </c>
      <c r="D51" s="110" t="s">
        <v>482</v>
      </c>
      <c r="E51" s="337">
        <f>VLOOKUP(A51,T9_Prev68CCG_1415Q1!$A:$AF,5,FALSE)+VLOOKUP(A51,T10_Prev68CCG_1415Q2!$A:$AF,5,FALSE)+VLOOKUP(A51,T11_Prev68CCG_1415Q3!$A:$AF,5,FALSE)+VLOOKUP(A51,T12_Prev68CCG_1415Q4!$A:$AF,5,FALSE)</f>
        <v>2537</v>
      </c>
      <c r="F51" s="338">
        <f>VLOOKUP($A51,T9_Prev68CCG_1415Q1!$A:$AF,6,FALSE)+VLOOKUP($A51,T10_Prev68CCG_1415Q2!$A:$AF,6,FALSE)+VLOOKUP($A51,T11_Prev68CCG_1415Q3!$A:$AF,6,FALSE)+VLOOKUP($A51,T12_Prev68CCG_1415Q4!$A:$AF,6,FALSE)</f>
        <v>951</v>
      </c>
      <c r="G51" s="339"/>
      <c r="H51" s="60" t="str">
        <f t="shared" si="8"/>
        <v/>
      </c>
      <c r="I51" s="338">
        <f>VLOOKUP($A51,T9_Prev68CCG_1415Q1!$A:$AF,9,FALSE)+VLOOKUP($A51,T10_Prev68CCG_1415Q2!$A:$AF,9,FALSE)+VLOOKUP($A51,T11_Prev68CCG_1415Q3!$A:$AF,9,FALSE)+VLOOKUP($A51,T12_Prev68CCG_1415Q4!$A:$AF,9,FALSE)</f>
        <v>650</v>
      </c>
      <c r="J51" s="340"/>
      <c r="K51" s="338">
        <f>VLOOKUP($A51,T9_Prev68CCG_1415Q1!$A:$AF,11,FALSE)+VLOOKUP($A51,T10_Prev68CCG_1415Q2!$A:$AF,11,FALSE)+VLOOKUP($A51,T11_Prev68CCG_1415Q3!$A:$AF,11,FALSE)+VLOOKUP($A51,T12_Prev68CCG_1415Q4!$A:$AF,11,FALSE)</f>
        <v>301</v>
      </c>
      <c r="L51" s="340"/>
      <c r="M51" s="338">
        <f>VLOOKUP($A51,T9_Prev68CCG_1415Q1!$A:$AF,13,FALSE)+VLOOKUP($A51,T10_Prev68CCG_1415Q2!$A:$AF,13,FALSE)+VLOOKUP($A51,T11_Prev68CCG_1415Q3!$A:$AF,13,FALSE)+VLOOKUP($A51,T12_Prev68CCG_1415Q4!$A:$AF,13,FALSE)</f>
        <v>1338</v>
      </c>
      <c r="N51" s="340"/>
      <c r="O51" s="338">
        <f>VLOOKUP($A51,T9_Prev68CCG_1415Q1!$A:$AF,15,FALSE)+VLOOKUP($A51,T10_Prev68CCG_1415Q2!$A:$AF,15,FALSE)+VLOOKUP($A51,T11_Prev68CCG_1415Q3!$A:$AF,15,FALSE)+VLOOKUP($A51,T12_Prev68CCG_1415Q4!$A:$AF,15,FALSE)</f>
        <v>248</v>
      </c>
      <c r="P51" s="340">
        <f t="shared" si="12"/>
        <v>9.7753251872290101E-2</v>
      </c>
      <c r="Q51" s="189" t="s">
        <v>492</v>
      </c>
      <c r="R51" s="274">
        <f t="shared" si="0"/>
        <v>1</v>
      </c>
      <c r="S51" s="412">
        <v>-0.15993377483443705</v>
      </c>
      <c r="T51" s="412">
        <v>-0.16628327308577062</v>
      </c>
      <c r="U51" s="352"/>
    </row>
    <row r="52" spans="1:21" s="115" customFormat="1" x14ac:dyDescent="0.2">
      <c r="A52" s="110" t="s">
        <v>493</v>
      </c>
      <c r="B52" s="110" t="s">
        <v>494</v>
      </c>
      <c r="C52" s="110" t="s">
        <v>481</v>
      </c>
      <c r="D52" s="110" t="s">
        <v>482</v>
      </c>
      <c r="E52" s="337">
        <f>VLOOKUP(A52,T9_Prev68CCG_1415Q1!$A:$AF,5,FALSE)+VLOOKUP(A52,T10_Prev68CCG_1415Q2!$A:$AF,5,FALSE)+VLOOKUP(A52,T11_Prev68CCG_1415Q3!$A:$AF,5,FALSE)+VLOOKUP(A52,T12_Prev68CCG_1415Q4!$A:$AF,5,FALSE)</f>
        <v>2938</v>
      </c>
      <c r="F52" s="338">
        <f>VLOOKUP($A52,T9_Prev68CCG_1415Q1!$A:$AF,6,FALSE)+VLOOKUP($A52,T10_Prev68CCG_1415Q2!$A:$AF,6,FALSE)+VLOOKUP($A52,T11_Prev68CCG_1415Q3!$A:$AF,6,FALSE)+VLOOKUP($A52,T12_Prev68CCG_1415Q4!$A:$AF,6,FALSE)</f>
        <v>851</v>
      </c>
      <c r="G52" s="339"/>
      <c r="H52" s="60" t="str">
        <f t="shared" si="8"/>
        <v/>
      </c>
      <c r="I52" s="338">
        <f>VLOOKUP($A52,T9_Prev68CCG_1415Q1!$A:$AF,9,FALSE)+VLOOKUP($A52,T10_Prev68CCG_1415Q2!$A:$AF,9,FALSE)+VLOOKUP($A52,T11_Prev68CCG_1415Q3!$A:$AF,9,FALSE)+VLOOKUP($A52,T12_Prev68CCG_1415Q4!$A:$AF,9,FALSE)</f>
        <v>490</v>
      </c>
      <c r="J52" s="340"/>
      <c r="K52" s="338">
        <f>VLOOKUP($A52,T9_Prev68CCG_1415Q1!$A:$AF,11,FALSE)+VLOOKUP($A52,T10_Prev68CCG_1415Q2!$A:$AF,11,FALSE)+VLOOKUP($A52,T11_Prev68CCG_1415Q3!$A:$AF,11,FALSE)+VLOOKUP($A52,T12_Prev68CCG_1415Q4!$A:$AF,11,FALSE)</f>
        <v>361</v>
      </c>
      <c r="L52" s="340"/>
      <c r="M52" s="338">
        <f>VLOOKUP($A52,T9_Prev68CCG_1415Q1!$A:$AF,13,FALSE)+VLOOKUP($A52,T10_Prev68CCG_1415Q2!$A:$AF,13,FALSE)+VLOOKUP($A52,T11_Prev68CCG_1415Q3!$A:$AF,13,FALSE)+VLOOKUP($A52,T12_Prev68CCG_1415Q4!$A:$AF,13,FALSE)</f>
        <v>899</v>
      </c>
      <c r="N52" s="340"/>
      <c r="O52" s="338">
        <f>VLOOKUP($A52,T9_Prev68CCG_1415Q1!$A:$AF,15,FALSE)+VLOOKUP($A52,T10_Prev68CCG_1415Q2!$A:$AF,15,FALSE)+VLOOKUP($A52,T11_Prev68CCG_1415Q3!$A:$AF,15,FALSE)+VLOOKUP($A52,T12_Prev68CCG_1415Q4!$A:$AF,15,FALSE)</f>
        <v>1188</v>
      </c>
      <c r="P52" s="340">
        <f t="shared" si="12"/>
        <v>0.40435670524166101</v>
      </c>
      <c r="Q52" s="189" t="s">
        <v>495</v>
      </c>
      <c r="R52" s="274">
        <f t="shared" si="0"/>
        <v>0</v>
      </c>
      <c r="S52" s="412">
        <v>7.3046018991964834E-2</v>
      </c>
      <c r="T52" s="412">
        <v>5.0786838340486362E-2</v>
      </c>
      <c r="U52" s="352"/>
    </row>
    <row r="53" spans="1:21" s="115" customFormat="1" x14ac:dyDescent="0.2">
      <c r="A53" s="110" t="s">
        <v>496</v>
      </c>
      <c r="B53" s="110" t="s">
        <v>497</v>
      </c>
      <c r="C53" s="110" t="s">
        <v>481</v>
      </c>
      <c r="D53" s="110" t="s">
        <v>482</v>
      </c>
      <c r="E53" s="337">
        <f>VLOOKUP(A53,T9_Prev68CCG_1415Q1!$A:$AF,5,FALSE)+VLOOKUP(A53,T10_Prev68CCG_1415Q2!$A:$AF,5,FALSE)+VLOOKUP(A53,T11_Prev68CCG_1415Q3!$A:$AF,5,FALSE)+VLOOKUP(A53,T12_Prev68CCG_1415Q4!$A:$AF,5,FALSE)</f>
        <v>2901</v>
      </c>
      <c r="F53" s="338">
        <f>VLOOKUP($A53,T9_Prev68CCG_1415Q1!$A:$AF,6,FALSE)+VLOOKUP($A53,T10_Prev68CCG_1415Q2!$A:$AF,6,FALSE)+VLOOKUP($A53,T11_Prev68CCG_1415Q3!$A:$AF,6,FALSE)+VLOOKUP($A53,T12_Prev68CCG_1415Q4!$A:$AF,6,FALSE)</f>
        <v>1051</v>
      </c>
      <c r="G53" s="339"/>
      <c r="H53" s="60" t="str">
        <f t="shared" si="8"/>
        <v/>
      </c>
      <c r="I53" s="338">
        <f>VLOOKUP($A53,T9_Prev68CCG_1415Q1!$A:$AF,9,FALSE)+VLOOKUP($A53,T10_Prev68CCG_1415Q2!$A:$AF,9,FALSE)+VLOOKUP($A53,T11_Prev68CCG_1415Q3!$A:$AF,9,FALSE)+VLOOKUP($A53,T12_Prev68CCG_1415Q4!$A:$AF,9,FALSE)</f>
        <v>663</v>
      </c>
      <c r="J53" s="340"/>
      <c r="K53" s="338">
        <f>VLOOKUP($A53,T9_Prev68CCG_1415Q1!$A:$AF,11,FALSE)+VLOOKUP($A53,T10_Prev68CCG_1415Q2!$A:$AF,11,FALSE)+VLOOKUP($A53,T11_Prev68CCG_1415Q3!$A:$AF,11,FALSE)+VLOOKUP($A53,T12_Prev68CCG_1415Q4!$A:$AF,11,FALSE)</f>
        <v>388</v>
      </c>
      <c r="L53" s="340"/>
      <c r="M53" s="338">
        <f>VLOOKUP($A53,T9_Prev68CCG_1415Q1!$A:$AF,13,FALSE)+VLOOKUP($A53,T10_Prev68CCG_1415Q2!$A:$AF,13,FALSE)+VLOOKUP($A53,T11_Prev68CCG_1415Q3!$A:$AF,13,FALSE)+VLOOKUP($A53,T12_Prev68CCG_1415Q4!$A:$AF,13,FALSE)</f>
        <v>1792</v>
      </c>
      <c r="N53" s="340"/>
      <c r="O53" s="338">
        <f>VLOOKUP($A53,T9_Prev68CCG_1415Q1!$A:$AF,15,FALSE)+VLOOKUP($A53,T10_Prev68CCG_1415Q2!$A:$AF,15,FALSE)+VLOOKUP($A53,T11_Prev68CCG_1415Q3!$A:$AF,15,FALSE)+VLOOKUP($A53,T12_Prev68CCG_1415Q4!$A:$AF,15,FALSE)</f>
        <v>58</v>
      </c>
      <c r="P53" s="340"/>
      <c r="Q53" s="189" t="s">
        <v>498</v>
      </c>
      <c r="R53" s="274">
        <f t="shared" si="0"/>
        <v>1</v>
      </c>
      <c r="S53" s="412">
        <v>-0.11365719523373052</v>
      </c>
      <c r="T53" s="412">
        <v>-0.11770072992700731</v>
      </c>
      <c r="U53" s="352"/>
    </row>
    <row r="54" spans="1:21" s="115" customFormat="1" x14ac:dyDescent="0.2">
      <c r="A54" s="110" t="s">
        <v>499</v>
      </c>
      <c r="B54" s="110" t="s">
        <v>500</v>
      </c>
      <c r="C54" s="110" t="s">
        <v>481</v>
      </c>
      <c r="D54" s="110" t="s">
        <v>482</v>
      </c>
      <c r="E54" s="337">
        <f>VLOOKUP(A54,T9_Prev68CCG_1415Q1!$A:$AF,5,FALSE)+VLOOKUP(A54,T10_Prev68CCG_1415Q2!$A:$AF,5,FALSE)+VLOOKUP(A54,T11_Prev68CCG_1415Q3!$A:$AF,5,FALSE)+VLOOKUP(A54,T12_Prev68CCG_1415Q4!$A:$AF,5,FALSE)</f>
        <v>3220</v>
      </c>
      <c r="F54" s="338">
        <f>VLOOKUP($A54,T9_Prev68CCG_1415Q1!$A:$AF,6,FALSE)+VLOOKUP($A54,T10_Prev68CCG_1415Q2!$A:$AF,6,FALSE)+VLOOKUP($A54,T11_Prev68CCG_1415Q3!$A:$AF,6,FALSE)+VLOOKUP($A54,T12_Prev68CCG_1415Q4!$A:$AF,6,FALSE)</f>
        <v>1262</v>
      </c>
      <c r="G54" s="339">
        <f t="shared" si="7"/>
        <v>0.39192546583850929</v>
      </c>
      <c r="H54" s="60" t="str">
        <f t="shared" si="8"/>
        <v>37.5% - 40.9%</v>
      </c>
      <c r="I54" s="338">
        <f>VLOOKUP($A54,T9_Prev68CCG_1415Q1!$A:$AF,9,FALSE)+VLOOKUP($A54,T10_Prev68CCG_1415Q2!$A:$AF,9,FALSE)+VLOOKUP($A54,T11_Prev68CCG_1415Q3!$A:$AF,9,FALSE)+VLOOKUP($A54,T12_Prev68CCG_1415Q4!$A:$AF,9,FALSE)</f>
        <v>1028</v>
      </c>
      <c r="J54" s="340">
        <f t="shared" si="9"/>
        <v>0.31925465838509315</v>
      </c>
      <c r="K54" s="338">
        <f>VLOOKUP($A54,T9_Prev68CCG_1415Q1!$A:$AF,11,FALSE)+VLOOKUP($A54,T10_Prev68CCG_1415Q2!$A:$AF,11,FALSE)+VLOOKUP($A54,T11_Prev68CCG_1415Q3!$A:$AF,11,FALSE)+VLOOKUP($A54,T12_Prev68CCG_1415Q4!$A:$AF,11,FALSE)</f>
        <v>234</v>
      </c>
      <c r="L54" s="340">
        <f t="shared" si="10"/>
        <v>7.2670807453416156E-2</v>
      </c>
      <c r="M54" s="338">
        <f>VLOOKUP($A54,T9_Prev68CCG_1415Q1!$A:$AF,13,FALSE)+VLOOKUP($A54,T10_Prev68CCG_1415Q2!$A:$AF,13,FALSE)+VLOOKUP($A54,T11_Prev68CCG_1415Q3!$A:$AF,13,FALSE)+VLOOKUP($A54,T12_Prev68CCG_1415Q4!$A:$AF,13,FALSE)</f>
        <v>1892</v>
      </c>
      <c r="N54" s="340">
        <f t="shared" si="11"/>
        <v>0.58757763975155275</v>
      </c>
      <c r="O54" s="338">
        <f>VLOOKUP($A54,T9_Prev68CCG_1415Q1!$A:$AF,15,FALSE)+VLOOKUP($A54,T10_Prev68CCG_1415Q2!$A:$AF,15,FALSE)+VLOOKUP($A54,T11_Prev68CCG_1415Q3!$A:$AF,15,FALSE)+VLOOKUP($A54,T12_Prev68CCG_1415Q4!$A:$AF,15,FALSE)</f>
        <v>66</v>
      </c>
      <c r="P54" s="340">
        <f t="shared" si="12"/>
        <v>2.0496894409937887E-2</v>
      </c>
      <c r="Q54" s="189" t="s">
        <v>501</v>
      </c>
      <c r="R54" s="274">
        <f t="shared" si="0"/>
        <v>0</v>
      </c>
      <c r="S54" s="412">
        <v>-9.0909090909090939E-2</v>
      </c>
      <c r="T54" s="412">
        <v>-0.10753880266075388</v>
      </c>
      <c r="U54" s="352"/>
    </row>
    <row r="55" spans="1:21" s="115" customFormat="1" x14ac:dyDescent="0.2">
      <c r="A55" s="110" t="s">
        <v>502</v>
      </c>
      <c r="B55" s="110" t="s">
        <v>503</v>
      </c>
      <c r="C55" s="110" t="s">
        <v>481</v>
      </c>
      <c r="D55" s="110" t="s">
        <v>482</v>
      </c>
      <c r="E55" s="337">
        <f>VLOOKUP(A55,T9_Prev68CCG_1415Q1!$A:$AF,5,FALSE)+VLOOKUP(A55,T10_Prev68CCG_1415Q2!$A:$AF,5,FALSE)+VLOOKUP(A55,T11_Prev68CCG_1415Q3!$A:$AF,5,FALSE)+VLOOKUP(A55,T12_Prev68CCG_1415Q4!$A:$AF,5,FALSE)</f>
        <v>2226</v>
      </c>
      <c r="F55" s="338">
        <f>VLOOKUP($A55,T9_Prev68CCG_1415Q1!$A:$AF,6,FALSE)+VLOOKUP($A55,T10_Prev68CCG_1415Q2!$A:$AF,6,FALSE)+VLOOKUP($A55,T11_Prev68CCG_1415Q3!$A:$AF,6,FALSE)+VLOOKUP($A55,T12_Prev68CCG_1415Q4!$A:$AF,6,FALSE)</f>
        <v>432</v>
      </c>
      <c r="G55" s="339"/>
      <c r="H55" s="60" t="str">
        <f t="shared" si="8"/>
        <v/>
      </c>
      <c r="I55" s="338">
        <f>VLOOKUP($A55,T9_Prev68CCG_1415Q1!$A:$AF,9,FALSE)+VLOOKUP($A55,T10_Prev68CCG_1415Q2!$A:$AF,9,FALSE)+VLOOKUP($A55,T11_Prev68CCG_1415Q3!$A:$AF,9,FALSE)+VLOOKUP($A55,T12_Prev68CCG_1415Q4!$A:$AF,9,FALSE)</f>
        <v>295</v>
      </c>
      <c r="J55" s="340"/>
      <c r="K55" s="338">
        <f>VLOOKUP($A55,T9_Prev68CCG_1415Q1!$A:$AF,11,FALSE)+VLOOKUP($A55,T10_Prev68CCG_1415Q2!$A:$AF,11,FALSE)+VLOOKUP($A55,T11_Prev68CCG_1415Q3!$A:$AF,11,FALSE)+VLOOKUP($A55,T12_Prev68CCG_1415Q4!$A:$AF,11,FALSE)</f>
        <v>137</v>
      </c>
      <c r="L55" s="340"/>
      <c r="M55" s="338">
        <f>VLOOKUP($A55,T9_Prev68CCG_1415Q1!$A:$AF,13,FALSE)+VLOOKUP($A55,T10_Prev68CCG_1415Q2!$A:$AF,13,FALSE)+VLOOKUP($A55,T11_Prev68CCG_1415Q3!$A:$AF,13,FALSE)+VLOOKUP($A55,T12_Prev68CCG_1415Q4!$A:$AF,13,FALSE)</f>
        <v>442</v>
      </c>
      <c r="N55" s="340"/>
      <c r="O55" s="338">
        <f>VLOOKUP($A55,T9_Prev68CCG_1415Q1!$A:$AF,15,FALSE)+VLOOKUP($A55,T10_Prev68CCG_1415Q2!$A:$AF,15,FALSE)+VLOOKUP($A55,T11_Prev68CCG_1415Q3!$A:$AF,15,FALSE)+VLOOKUP($A55,T12_Prev68CCG_1415Q4!$A:$AF,15,FALSE)</f>
        <v>1352</v>
      </c>
      <c r="P55" s="340">
        <f t="shared" si="12"/>
        <v>0.60736747529200363</v>
      </c>
      <c r="Q55" s="189" t="s">
        <v>504</v>
      </c>
      <c r="R55" s="274">
        <f t="shared" si="0"/>
        <v>0</v>
      </c>
      <c r="S55" s="412">
        <v>-4.0517241379310343E-2</v>
      </c>
      <c r="T55" s="412">
        <v>-5.4777070063694255E-2</v>
      </c>
      <c r="U55" s="352"/>
    </row>
    <row r="56" spans="1:21" s="115" customFormat="1" x14ac:dyDescent="0.2">
      <c r="A56" s="110" t="s">
        <v>505</v>
      </c>
      <c r="B56" s="110" t="s">
        <v>506</v>
      </c>
      <c r="C56" s="110" t="s">
        <v>481</v>
      </c>
      <c r="D56" s="110" t="s">
        <v>482</v>
      </c>
      <c r="E56" s="337">
        <f>VLOOKUP(A56,T9_Prev68CCG_1415Q1!$A:$AF,5,FALSE)+VLOOKUP(A56,T10_Prev68CCG_1415Q2!$A:$AF,5,FALSE)+VLOOKUP(A56,T11_Prev68CCG_1415Q3!$A:$AF,5,FALSE)+VLOOKUP(A56,T12_Prev68CCG_1415Q4!$A:$AF,5,FALSE)</f>
        <v>3259</v>
      </c>
      <c r="F56" s="338">
        <f>VLOOKUP($A56,T9_Prev68CCG_1415Q1!$A:$AF,6,FALSE)+VLOOKUP($A56,T10_Prev68CCG_1415Q2!$A:$AF,6,FALSE)+VLOOKUP($A56,T11_Prev68CCG_1415Q3!$A:$AF,6,FALSE)+VLOOKUP($A56,T12_Prev68CCG_1415Q4!$A:$AF,6,FALSE)</f>
        <v>1626</v>
      </c>
      <c r="G56" s="339">
        <f t="shared" si="7"/>
        <v>0.49892605093586989</v>
      </c>
      <c r="H56" s="60" t="str">
        <f t="shared" si="8"/>
        <v>48.2% - 51.6%</v>
      </c>
      <c r="I56" s="338">
        <f>VLOOKUP($A56,T9_Prev68CCG_1415Q1!$A:$AF,9,FALSE)+VLOOKUP($A56,T10_Prev68CCG_1415Q2!$A:$AF,9,FALSE)+VLOOKUP($A56,T11_Prev68CCG_1415Q3!$A:$AF,9,FALSE)+VLOOKUP($A56,T12_Prev68CCG_1415Q4!$A:$AF,9,FALSE)</f>
        <v>1347</v>
      </c>
      <c r="J56" s="340">
        <f t="shared" si="9"/>
        <v>0.41331696839521326</v>
      </c>
      <c r="K56" s="338">
        <f>VLOOKUP($A56,T9_Prev68CCG_1415Q1!$A:$AF,11,FALSE)+VLOOKUP($A56,T10_Prev68CCG_1415Q2!$A:$AF,11,FALSE)+VLOOKUP($A56,T11_Prev68CCG_1415Q3!$A:$AF,11,FALSE)+VLOOKUP($A56,T12_Prev68CCG_1415Q4!$A:$AF,11,FALSE)</f>
        <v>279</v>
      </c>
      <c r="L56" s="340">
        <f t="shared" si="10"/>
        <v>8.5609082540656647E-2</v>
      </c>
      <c r="M56" s="338">
        <f>VLOOKUP($A56,T9_Prev68CCG_1415Q1!$A:$AF,13,FALSE)+VLOOKUP($A56,T10_Prev68CCG_1415Q2!$A:$AF,13,FALSE)+VLOOKUP($A56,T11_Prev68CCG_1415Q3!$A:$AF,13,FALSE)+VLOOKUP($A56,T12_Prev68CCG_1415Q4!$A:$AF,13,FALSE)</f>
        <v>1620</v>
      </c>
      <c r="N56" s="340">
        <f t="shared" si="11"/>
        <v>0.49708499539736117</v>
      </c>
      <c r="O56" s="338">
        <f>VLOOKUP($A56,T9_Prev68CCG_1415Q1!$A:$AF,15,FALSE)+VLOOKUP($A56,T10_Prev68CCG_1415Q2!$A:$AF,15,FALSE)+VLOOKUP($A56,T11_Prev68CCG_1415Q3!$A:$AF,15,FALSE)+VLOOKUP($A56,T12_Prev68CCG_1415Q4!$A:$AF,15,FALSE)</f>
        <v>13</v>
      </c>
      <c r="P56" s="340">
        <f t="shared" si="12"/>
        <v>3.9889536667689473E-3</v>
      </c>
      <c r="Q56" s="189" t="s">
        <v>507</v>
      </c>
      <c r="R56" s="274">
        <f t="shared" si="0"/>
        <v>0</v>
      </c>
      <c r="S56" s="412">
        <v>-5.178935117835326E-2</v>
      </c>
      <c r="T56" s="412">
        <v>-8.1454340473506193E-2</v>
      </c>
      <c r="U56" s="352"/>
    </row>
    <row r="57" spans="1:21" s="115" customFormat="1" x14ac:dyDescent="0.2">
      <c r="A57" s="110" t="s">
        <v>508</v>
      </c>
      <c r="B57" s="110" t="s">
        <v>509</v>
      </c>
      <c r="C57" s="110" t="s">
        <v>481</v>
      </c>
      <c r="D57" s="110" t="s">
        <v>482</v>
      </c>
      <c r="E57" s="337">
        <f>VLOOKUP(A57,T9_Prev68CCG_1415Q1!$A:$AF,5,FALSE)+VLOOKUP(A57,T10_Prev68CCG_1415Q2!$A:$AF,5,FALSE)+VLOOKUP(A57,T11_Prev68CCG_1415Q3!$A:$AF,5,FALSE)+VLOOKUP(A57,T12_Prev68CCG_1415Q4!$A:$AF,5,FALSE)</f>
        <v>2899</v>
      </c>
      <c r="F57" s="338">
        <f>VLOOKUP($A57,T9_Prev68CCG_1415Q1!$A:$AF,6,FALSE)+VLOOKUP($A57,T10_Prev68CCG_1415Q2!$A:$AF,6,FALSE)+VLOOKUP($A57,T11_Prev68CCG_1415Q3!$A:$AF,6,FALSE)+VLOOKUP($A57,T12_Prev68CCG_1415Q4!$A:$AF,6,FALSE)</f>
        <v>845</v>
      </c>
      <c r="G57" s="339"/>
      <c r="H57" s="60" t="str">
        <f t="shared" si="8"/>
        <v/>
      </c>
      <c r="I57" s="338">
        <f>VLOOKUP($A57,T9_Prev68CCG_1415Q1!$A:$AF,9,FALSE)+VLOOKUP($A57,T10_Prev68CCG_1415Q2!$A:$AF,9,FALSE)+VLOOKUP($A57,T11_Prev68CCG_1415Q3!$A:$AF,9,FALSE)+VLOOKUP($A57,T12_Prev68CCG_1415Q4!$A:$AF,9,FALSE)</f>
        <v>668</v>
      </c>
      <c r="J57" s="340"/>
      <c r="K57" s="338">
        <f>VLOOKUP($A57,T9_Prev68CCG_1415Q1!$A:$AF,11,FALSE)+VLOOKUP($A57,T10_Prev68CCG_1415Q2!$A:$AF,11,FALSE)+VLOOKUP($A57,T11_Prev68CCG_1415Q3!$A:$AF,11,FALSE)+VLOOKUP($A57,T12_Prev68CCG_1415Q4!$A:$AF,11,FALSE)</f>
        <v>177</v>
      </c>
      <c r="L57" s="340"/>
      <c r="M57" s="338">
        <f>VLOOKUP($A57,T9_Prev68CCG_1415Q1!$A:$AF,13,FALSE)+VLOOKUP($A57,T10_Prev68CCG_1415Q2!$A:$AF,13,FALSE)+VLOOKUP($A57,T11_Prev68CCG_1415Q3!$A:$AF,13,FALSE)+VLOOKUP($A57,T12_Prev68CCG_1415Q4!$A:$AF,13,FALSE)</f>
        <v>1796</v>
      </c>
      <c r="N57" s="340"/>
      <c r="O57" s="338">
        <f>VLOOKUP($A57,T9_Prev68CCG_1415Q1!$A:$AF,15,FALSE)+VLOOKUP($A57,T10_Prev68CCG_1415Q2!$A:$AF,15,FALSE)+VLOOKUP($A57,T11_Prev68CCG_1415Q3!$A:$AF,15,FALSE)+VLOOKUP($A57,T12_Prev68CCG_1415Q4!$A:$AF,15,FALSE)</f>
        <v>258</v>
      </c>
      <c r="P57" s="340">
        <f t="shared" si="12"/>
        <v>8.8996205588133842E-2</v>
      </c>
      <c r="Q57" s="189" t="s">
        <v>510</v>
      </c>
      <c r="R57" s="274">
        <f t="shared" si="0"/>
        <v>1</v>
      </c>
      <c r="S57" s="412">
        <v>-0.11318446007953498</v>
      </c>
      <c r="T57" s="412">
        <v>-0.16886467889908252</v>
      </c>
      <c r="U57" s="352"/>
    </row>
    <row r="58" spans="1:21" s="115" customFormat="1" x14ac:dyDescent="0.2">
      <c r="A58" s="110" t="s">
        <v>511</v>
      </c>
      <c r="B58" s="110" t="s">
        <v>512</v>
      </c>
      <c r="C58" s="110" t="s">
        <v>481</v>
      </c>
      <c r="D58" s="110" t="s">
        <v>482</v>
      </c>
      <c r="E58" s="337">
        <f>VLOOKUP(A58,T9_Prev68CCG_1415Q1!$A:$AF,5,FALSE)+VLOOKUP(A58,T10_Prev68CCG_1415Q2!$A:$AF,5,FALSE)+VLOOKUP(A58,T11_Prev68CCG_1415Q3!$A:$AF,5,FALSE)+VLOOKUP(A58,T12_Prev68CCG_1415Q4!$A:$AF,5,FALSE)</f>
        <v>2213</v>
      </c>
      <c r="F58" s="338">
        <f>VLOOKUP($A58,T9_Prev68CCG_1415Q1!$A:$AF,6,FALSE)+VLOOKUP($A58,T10_Prev68CCG_1415Q2!$A:$AF,6,FALSE)+VLOOKUP($A58,T11_Prev68CCG_1415Q3!$A:$AF,6,FALSE)+VLOOKUP($A58,T12_Prev68CCG_1415Q4!$A:$AF,6,FALSE)</f>
        <v>1016</v>
      </c>
      <c r="G58" s="339"/>
      <c r="H58" s="60" t="str">
        <f t="shared" si="8"/>
        <v/>
      </c>
      <c r="I58" s="338">
        <f>VLOOKUP($A58,T9_Prev68CCG_1415Q1!$A:$AF,9,FALSE)+VLOOKUP($A58,T10_Prev68CCG_1415Q2!$A:$AF,9,FALSE)+VLOOKUP($A58,T11_Prev68CCG_1415Q3!$A:$AF,9,FALSE)+VLOOKUP($A58,T12_Prev68CCG_1415Q4!$A:$AF,9,FALSE)</f>
        <v>760</v>
      </c>
      <c r="J58" s="340"/>
      <c r="K58" s="338">
        <f>VLOOKUP($A58,T9_Prev68CCG_1415Q1!$A:$AF,11,FALSE)+VLOOKUP($A58,T10_Prev68CCG_1415Q2!$A:$AF,11,FALSE)+VLOOKUP($A58,T11_Prev68CCG_1415Q3!$A:$AF,11,FALSE)+VLOOKUP($A58,T12_Prev68CCG_1415Q4!$A:$AF,11,FALSE)</f>
        <v>256</v>
      </c>
      <c r="L58" s="340"/>
      <c r="M58" s="338">
        <f>VLOOKUP($A58,T9_Prev68CCG_1415Q1!$A:$AF,13,FALSE)+VLOOKUP($A58,T10_Prev68CCG_1415Q2!$A:$AF,13,FALSE)+VLOOKUP($A58,T11_Prev68CCG_1415Q3!$A:$AF,13,FALSE)+VLOOKUP($A58,T12_Prev68CCG_1415Q4!$A:$AF,13,FALSE)</f>
        <v>892</v>
      </c>
      <c r="N58" s="340"/>
      <c r="O58" s="338">
        <f>VLOOKUP($A58,T9_Prev68CCG_1415Q1!$A:$AF,15,FALSE)+VLOOKUP($A58,T10_Prev68CCG_1415Q2!$A:$AF,15,FALSE)+VLOOKUP($A58,T11_Prev68CCG_1415Q3!$A:$AF,15,FALSE)+VLOOKUP($A58,T12_Prev68CCG_1415Q4!$A:$AF,15,FALSE)</f>
        <v>305</v>
      </c>
      <c r="P58" s="340">
        <f t="shared" si="12"/>
        <v>0.13782196113872572</v>
      </c>
      <c r="Q58" s="189" t="s">
        <v>513</v>
      </c>
      <c r="R58" s="274">
        <f t="shared" si="0"/>
        <v>1</v>
      </c>
      <c r="S58" s="412">
        <v>-0.21413352272727271</v>
      </c>
      <c r="T58" s="412">
        <v>-0.23951890034364265</v>
      </c>
      <c r="U58" s="352"/>
    </row>
    <row r="59" spans="1:21" s="115" customFormat="1" x14ac:dyDescent="0.2">
      <c r="A59" s="110" t="s">
        <v>514</v>
      </c>
      <c r="B59" s="110" t="s">
        <v>515</v>
      </c>
      <c r="C59" s="110" t="s">
        <v>481</v>
      </c>
      <c r="D59" s="110" t="s">
        <v>482</v>
      </c>
      <c r="E59" s="337">
        <f>VLOOKUP(A59,T9_Prev68CCG_1415Q1!$A:$AF,5,FALSE)+VLOOKUP(A59,T10_Prev68CCG_1415Q2!$A:$AF,5,FALSE)+VLOOKUP(A59,T11_Prev68CCG_1415Q3!$A:$AF,5,FALSE)+VLOOKUP(A59,T12_Prev68CCG_1415Q4!$A:$AF,5,FALSE)</f>
        <v>3503</v>
      </c>
      <c r="F59" s="338">
        <f>VLOOKUP($A59,T9_Prev68CCG_1415Q1!$A:$AF,6,FALSE)+VLOOKUP($A59,T10_Prev68CCG_1415Q2!$A:$AF,6,FALSE)+VLOOKUP($A59,T11_Prev68CCG_1415Q3!$A:$AF,6,FALSE)+VLOOKUP($A59,T12_Prev68CCG_1415Q4!$A:$AF,6,FALSE)</f>
        <v>1016</v>
      </c>
      <c r="G59" s="339">
        <f t="shared" si="7"/>
        <v>0.29003711104767343</v>
      </c>
      <c r="H59" s="60" t="str">
        <f t="shared" si="8"/>
        <v>27.5% - 30.5%</v>
      </c>
      <c r="I59" s="338">
        <f>VLOOKUP($A59,T9_Prev68CCG_1415Q1!$A:$AF,9,FALSE)+VLOOKUP($A59,T10_Prev68CCG_1415Q2!$A:$AF,9,FALSE)+VLOOKUP($A59,T11_Prev68CCG_1415Q3!$A:$AF,9,FALSE)+VLOOKUP($A59,T12_Prev68CCG_1415Q4!$A:$AF,9,FALSE)</f>
        <v>727</v>
      </c>
      <c r="J59" s="340">
        <f t="shared" si="9"/>
        <v>0.20753639737367971</v>
      </c>
      <c r="K59" s="338">
        <f>VLOOKUP($A59,T9_Prev68CCG_1415Q1!$A:$AF,11,FALSE)+VLOOKUP($A59,T10_Prev68CCG_1415Q2!$A:$AF,11,FALSE)+VLOOKUP($A59,T11_Prev68CCG_1415Q3!$A:$AF,11,FALSE)+VLOOKUP($A59,T12_Prev68CCG_1415Q4!$A:$AF,11,FALSE)</f>
        <v>289</v>
      </c>
      <c r="L59" s="340">
        <f t="shared" si="10"/>
        <v>8.2500713673993725E-2</v>
      </c>
      <c r="M59" s="338">
        <f>VLOOKUP($A59,T9_Prev68CCG_1415Q1!$A:$AF,13,FALSE)+VLOOKUP($A59,T10_Prev68CCG_1415Q2!$A:$AF,13,FALSE)+VLOOKUP($A59,T11_Prev68CCG_1415Q3!$A:$AF,13,FALSE)+VLOOKUP($A59,T12_Prev68CCG_1415Q4!$A:$AF,13,FALSE)</f>
        <v>2471</v>
      </c>
      <c r="N59" s="340">
        <f t="shared" si="11"/>
        <v>0.70539537539252073</v>
      </c>
      <c r="O59" s="338">
        <f>VLOOKUP($A59,T9_Prev68CCG_1415Q1!$A:$AF,15,FALSE)+VLOOKUP($A59,T10_Prev68CCG_1415Q2!$A:$AF,15,FALSE)+VLOOKUP($A59,T11_Prev68CCG_1415Q3!$A:$AF,15,FALSE)+VLOOKUP($A59,T12_Prev68CCG_1415Q4!$A:$AF,15,FALSE)</f>
        <v>16</v>
      </c>
      <c r="P59" s="340">
        <f t="shared" si="12"/>
        <v>4.5675135598058809E-3</v>
      </c>
      <c r="Q59" s="189" t="s">
        <v>516</v>
      </c>
      <c r="R59" s="274">
        <f t="shared" si="0"/>
        <v>0</v>
      </c>
      <c r="S59" s="412">
        <v>-6.1109622085231852E-2</v>
      </c>
      <c r="T59" s="412">
        <v>-6.3118480877239924E-2</v>
      </c>
      <c r="U59" s="352"/>
    </row>
    <row r="60" spans="1:21" s="115" customFormat="1" x14ac:dyDescent="0.2">
      <c r="A60" s="110" t="s">
        <v>517</v>
      </c>
      <c r="B60" s="110" t="s">
        <v>518</v>
      </c>
      <c r="C60" s="110" t="s">
        <v>519</v>
      </c>
      <c r="D60" s="110" t="s">
        <v>520</v>
      </c>
      <c r="E60" s="337">
        <f>VLOOKUP(A60,T9_Prev68CCG_1415Q1!$A:$AF,5,FALSE)+VLOOKUP(A60,T10_Prev68CCG_1415Q2!$A:$AF,5,FALSE)+VLOOKUP(A60,T11_Prev68CCG_1415Q3!$A:$AF,5,FALSE)+VLOOKUP(A60,T12_Prev68CCG_1415Q4!$A:$AF,5,FALSE)</f>
        <v>2335</v>
      </c>
      <c r="F60" s="338">
        <f>VLOOKUP($A60,T9_Prev68CCG_1415Q1!$A:$AF,6,FALSE)+VLOOKUP($A60,T10_Prev68CCG_1415Q2!$A:$AF,6,FALSE)+VLOOKUP($A60,T11_Prev68CCG_1415Q3!$A:$AF,6,FALSE)+VLOOKUP($A60,T12_Prev68CCG_1415Q4!$A:$AF,6,FALSE)</f>
        <v>383</v>
      </c>
      <c r="G60" s="339"/>
      <c r="H60" s="60" t="str">
        <f t="shared" si="8"/>
        <v/>
      </c>
      <c r="I60" s="338">
        <f>VLOOKUP($A60,T9_Prev68CCG_1415Q1!$A:$AF,9,FALSE)+VLOOKUP($A60,T10_Prev68CCG_1415Q2!$A:$AF,9,FALSE)+VLOOKUP($A60,T11_Prev68CCG_1415Q3!$A:$AF,9,FALSE)+VLOOKUP($A60,T12_Prev68CCG_1415Q4!$A:$AF,9,FALSE)</f>
        <v>271</v>
      </c>
      <c r="J60" s="340"/>
      <c r="K60" s="338">
        <f>VLOOKUP($A60,T9_Prev68CCG_1415Q1!$A:$AF,11,FALSE)+VLOOKUP($A60,T10_Prev68CCG_1415Q2!$A:$AF,11,FALSE)+VLOOKUP($A60,T11_Prev68CCG_1415Q3!$A:$AF,11,FALSE)+VLOOKUP($A60,T12_Prev68CCG_1415Q4!$A:$AF,11,FALSE)</f>
        <v>112</v>
      </c>
      <c r="L60" s="340"/>
      <c r="M60" s="338">
        <f>VLOOKUP($A60,T9_Prev68CCG_1415Q1!$A:$AF,13,FALSE)+VLOOKUP($A60,T10_Prev68CCG_1415Q2!$A:$AF,13,FALSE)+VLOOKUP($A60,T11_Prev68CCG_1415Q3!$A:$AF,13,FALSE)+VLOOKUP($A60,T12_Prev68CCG_1415Q4!$A:$AF,13,FALSE)</f>
        <v>543</v>
      </c>
      <c r="N60" s="340"/>
      <c r="O60" s="338">
        <f>VLOOKUP($A60,T9_Prev68CCG_1415Q1!$A:$AF,15,FALSE)+VLOOKUP($A60,T10_Prev68CCG_1415Q2!$A:$AF,15,FALSE)+VLOOKUP($A60,T11_Prev68CCG_1415Q3!$A:$AF,15,FALSE)+VLOOKUP($A60,T12_Prev68CCG_1415Q4!$A:$AF,15,FALSE)</f>
        <v>1409</v>
      </c>
      <c r="P60" s="340">
        <f t="shared" si="12"/>
        <v>0.60342612419700214</v>
      </c>
      <c r="Q60" s="189" t="s">
        <v>521</v>
      </c>
      <c r="R60" s="274">
        <f t="shared" si="0"/>
        <v>0</v>
      </c>
      <c r="S60" s="412">
        <v>3.6395916555703511E-2</v>
      </c>
      <c r="T60" s="412">
        <v>1.5217391304347849E-2</v>
      </c>
      <c r="U60" s="352"/>
    </row>
    <row r="61" spans="1:21" s="115" customFormat="1" x14ac:dyDescent="0.2">
      <c r="A61" s="110" t="s">
        <v>522</v>
      </c>
      <c r="B61" s="110" t="s">
        <v>523</v>
      </c>
      <c r="C61" s="110" t="s">
        <v>519</v>
      </c>
      <c r="D61" s="110" t="s">
        <v>520</v>
      </c>
      <c r="E61" s="337">
        <f>VLOOKUP(A61,T9_Prev68CCG_1415Q1!$A:$AF,5,FALSE)+VLOOKUP(A61,T10_Prev68CCG_1415Q2!$A:$AF,5,FALSE)+VLOOKUP(A61,T11_Prev68CCG_1415Q3!$A:$AF,5,FALSE)+VLOOKUP(A61,T12_Prev68CCG_1415Q4!$A:$AF,5,FALSE)</f>
        <v>1885</v>
      </c>
      <c r="F61" s="338">
        <f>VLOOKUP($A61,T9_Prev68CCG_1415Q1!$A:$AF,6,FALSE)+VLOOKUP($A61,T10_Prev68CCG_1415Q2!$A:$AF,6,FALSE)+VLOOKUP($A61,T11_Prev68CCG_1415Q3!$A:$AF,6,FALSE)+VLOOKUP($A61,T12_Prev68CCG_1415Q4!$A:$AF,6,FALSE)</f>
        <v>523</v>
      </c>
      <c r="G61" s="339"/>
      <c r="H61" s="60" t="str">
        <f t="shared" si="8"/>
        <v/>
      </c>
      <c r="I61" s="338">
        <f>VLOOKUP($A61,T9_Prev68CCG_1415Q1!$A:$AF,9,FALSE)+VLOOKUP($A61,T10_Prev68CCG_1415Q2!$A:$AF,9,FALSE)+VLOOKUP($A61,T11_Prev68CCG_1415Q3!$A:$AF,9,FALSE)+VLOOKUP($A61,T12_Prev68CCG_1415Q4!$A:$AF,9,FALSE)</f>
        <v>334</v>
      </c>
      <c r="J61" s="340"/>
      <c r="K61" s="338">
        <f>VLOOKUP($A61,T9_Prev68CCG_1415Q1!$A:$AF,11,FALSE)+VLOOKUP($A61,T10_Prev68CCG_1415Q2!$A:$AF,11,FALSE)+VLOOKUP($A61,T11_Prev68CCG_1415Q3!$A:$AF,11,FALSE)+VLOOKUP($A61,T12_Prev68CCG_1415Q4!$A:$AF,11,FALSE)</f>
        <v>189</v>
      </c>
      <c r="L61" s="340"/>
      <c r="M61" s="338">
        <f>VLOOKUP($A61,T9_Prev68CCG_1415Q1!$A:$AF,13,FALSE)+VLOOKUP($A61,T10_Prev68CCG_1415Q2!$A:$AF,13,FALSE)+VLOOKUP($A61,T11_Prev68CCG_1415Q3!$A:$AF,13,FALSE)+VLOOKUP($A61,T12_Prev68CCG_1415Q4!$A:$AF,13,FALSE)</f>
        <v>1143</v>
      </c>
      <c r="N61" s="340"/>
      <c r="O61" s="338">
        <f>VLOOKUP($A61,T9_Prev68CCG_1415Q1!$A:$AF,15,FALSE)+VLOOKUP($A61,T10_Prev68CCG_1415Q2!$A:$AF,15,FALSE)+VLOOKUP($A61,T11_Prev68CCG_1415Q3!$A:$AF,15,FALSE)+VLOOKUP($A61,T12_Prev68CCG_1415Q4!$A:$AF,15,FALSE)</f>
        <v>219</v>
      </c>
      <c r="P61" s="340">
        <f t="shared" si="12"/>
        <v>0.11618037135278515</v>
      </c>
      <c r="Q61" s="189" t="s">
        <v>524</v>
      </c>
      <c r="R61" s="274">
        <f t="shared" si="0"/>
        <v>0</v>
      </c>
      <c r="S61" s="412">
        <v>9.7845078625509618E-2</v>
      </c>
      <c r="T61" s="412">
        <v>6.4971751412429279E-2</v>
      </c>
      <c r="U61" s="352"/>
    </row>
    <row r="62" spans="1:21" s="115" customFormat="1" x14ac:dyDescent="0.2">
      <c r="A62" s="110" t="s">
        <v>525</v>
      </c>
      <c r="B62" s="110" t="s">
        <v>526</v>
      </c>
      <c r="C62" s="110" t="s">
        <v>519</v>
      </c>
      <c r="D62" s="110" t="s">
        <v>520</v>
      </c>
      <c r="E62" s="337">
        <f>VLOOKUP(A62,T9_Prev68CCG_1415Q1!$A:$AF,5,FALSE)+VLOOKUP(A62,T10_Prev68CCG_1415Q2!$A:$AF,5,FALSE)+VLOOKUP(A62,T11_Prev68CCG_1415Q3!$A:$AF,5,FALSE)+VLOOKUP(A62,T12_Prev68CCG_1415Q4!$A:$AF,5,FALSE)</f>
        <v>1952</v>
      </c>
      <c r="F62" s="338">
        <f>VLOOKUP($A62,T9_Prev68CCG_1415Q1!$A:$AF,6,FALSE)+VLOOKUP($A62,T10_Prev68CCG_1415Q2!$A:$AF,6,FALSE)+VLOOKUP($A62,T11_Prev68CCG_1415Q3!$A:$AF,6,FALSE)+VLOOKUP($A62,T12_Prev68CCG_1415Q4!$A:$AF,6,FALSE)</f>
        <v>631</v>
      </c>
      <c r="G62" s="339">
        <f t="shared" si="7"/>
        <v>0.32325819672131145</v>
      </c>
      <c r="H62" s="60" t="str">
        <f t="shared" si="8"/>
        <v>30.3% - 34.4%</v>
      </c>
      <c r="I62" s="338">
        <f>VLOOKUP($A62,T9_Prev68CCG_1415Q1!$A:$AF,9,FALSE)+VLOOKUP($A62,T10_Prev68CCG_1415Q2!$A:$AF,9,FALSE)+VLOOKUP($A62,T11_Prev68CCG_1415Q3!$A:$AF,9,FALSE)+VLOOKUP($A62,T12_Prev68CCG_1415Q4!$A:$AF,9,FALSE)</f>
        <v>437</v>
      </c>
      <c r="J62" s="340">
        <f t="shared" si="9"/>
        <v>0.22387295081967212</v>
      </c>
      <c r="K62" s="338">
        <f>VLOOKUP($A62,T9_Prev68CCG_1415Q1!$A:$AF,11,FALSE)+VLOOKUP($A62,T10_Prev68CCG_1415Q2!$A:$AF,11,FALSE)+VLOOKUP($A62,T11_Prev68CCG_1415Q3!$A:$AF,11,FALSE)+VLOOKUP($A62,T12_Prev68CCG_1415Q4!$A:$AF,11,FALSE)</f>
        <v>194</v>
      </c>
      <c r="L62" s="340">
        <f t="shared" si="10"/>
        <v>9.9385245901639344E-2</v>
      </c>
      <c r="M62" s="338">
        <f>VLOOKUP($A62,T9_Prev68CCG_1415Q1!$A:$AF,13,FALSE)+VLOOKUP($A62,T10_Prev68CCG_1415Q2!$A:$AF,13,FALSE)+VLOOKUP($A62,T11_Prev68CCG_1415Q3!$A:$AF,13,FALSE)+VLOOKUP($A62,T12_Prev68CCG_1415Q4!$A:$AF,13,FALSE)</f>
        <v>1229</v>
      </c>
      <c r="N62" s="340">
        <f t="shared" si="11"/>
        <v>0.62961065573770492</v>
      </c>
      <c r="O62" s="338">
        <f>VLOOKUP($A62,T9_Prev68CCG_1415Q1!$A:$AF,15,FALSE)+VLOOKUP($A62,T10_Prev68CCG_1415Q2!$A:$AF,15,FALSE)+VLOOKUP($A62,T11_Prev68CCG_1415Q3!$A:$AF,15,FALSE)+VLOOKUP($A62,T12_Prev68CCG_1415Q4!$A:$AF,15,FALSE)</f>
        <v>92</v>
      </c>
      <c r="P62" s="340">
        <f t="shared" si="12"/>
        <v>4.7131147540983603E-2</v>
      </c>
      <c r="Q62" s="189" t="s">
        <v>527</v>
      </c>
      <c r="R62" s="274">
        <f t="shared" si="0"/>
        <v>0</v>
      </c>
      <c r="S62" s="412">
        <v>3.7745879851142972E-2</v>
      </c>
      <c r="T62" s="412">
        <v>-5.0968399592252744E-3</v>
      </c>
      <c r="U62" s="352"/>
    </row>
    <row r="63" spans="1:21" s="115" customFormat="1" x14ac:dyDescent="0.2">
      <c r="A63" s="110" t="s">
        <v>528</v>
      </c>
      <c r="B63" s="110" t="s">
        <v>529</v>
      </c>
      <c r="C63" s="110" t="s">
        <v>519</v>
      </c>
      <c r="D63" s="110" t="s">
        <v>520</v>
      </c>
      <c r="E63" s="337">
        <f>VLOOKUP(A63,T9_Prev68CCG_1415Q1!$A:$AF,5,FALSE)+VLOOKUP(A63,T10_Prev68CCG_1415Q2!$A:$AF,5,FALSE)+VLOOKUP(A63,T11_Prev68CCG_1415Q3!$A:$AF,5,FALSE)+VLOOKUP(A63,T12_Prev68CCG_1415Q4!$A:$AF,5,FALSE)</f>
        <v>4509</v>
      </c>
      <c r="F63" s="338">
        <f>VLOOKUP($A63,T9_Prev68CCG_1415Q1!$A:$AF,6,FALSE)+VLOOKUP($A63,T10_Prev68CCG_1415Q2!$A:$AF,6,FALSE)+VLOOKUP($A63,T11_Prev68CCG_1415Q3!$A:$AF,6,FALSE)+VLOOKUP($A63,T12_Prev68CCG_1415Q4!$A:$AF,6,FALSE)</f>
        <v>880</v>
      </c>
      <c r="G63" s="339"/>
      <c r="H63" s="60" t="str">
        <f t="shared" si="8"/>
        <v/>
      </c>
      <c r="I63" s="338">
        <f>VLOOKUP($A63,T9_Prev68CCG_1415Q1!$A:$AF,9,FALSE)+VLOOKUP($A63,T10_Prev68CCG_1415Q2!$A:$AF,9,FALSE)+VLOOKUP($A63,T11_Prev68CCG_1415Q3!$A:$AF,9,FALSE)+VLOOKUP($A63,T12_Prev68CCG_1415Q4!$A:$AF,9,FALSE)</f>
        <v>655</v>
      </c>
      <c r="J63" s="340"/>
      <c r="K63" s="338">
        <f>VLOOKUP($A63,T9_Prev68CCG_1415Q1!$A:$AF,11,FALSE)+VLOOKUP($A63,T10_Prev68CCG_1415Q2!$A:$AF,11,FALSE)+VLOOKUP($A63,T11_Prev68CCG_1415Q3!$A:$AF,11,FALSE)+VLOOKUP($A63,T12_Prev68CCG_1415Q4!$A:$AF,11,FALSE)</f>
        <v>225</v>
      </c>
      <c r="L63" s="340"/>
      <c r="M63" s="338">
        <f>VLOOKUP($A63,T9_Prev68CCG_1415Q1!$A:$AF,13,FALSE)+VLOOKUP($A63,T10_Prev68CCG_1415Q2!$A:$AF,13,FALSE)+VLOOKUP($A63,T11_Prev68CCG_1415Q3!$A:$AF,13,FALSE)+VLOOKUP($A63,T12_Prev68CCG_1415Q4!$A:$AF,13,FALSE)</f>
        <v>1481</v>
      </c>
      <c r="N63" s="340"/>
      <c r="O63" s="338">
        <f>VLOOKUP($A63,T9_Prev68CCG_1415Q1!$A:$AF,15,FALSE)+VLOOKUP($A63,T10_Prev68CCG_1415Q2!$A:$AF,15,FALSE)+VLOOKUP($A63,T11_Prev68CCG_1415Q3!$A:$AF,15,FALSE)+VLOOKUP($A63,T12_Prev68CCG_1415Q4!$A:$AF,15,FALSE)</f>
        <v>2148</v>
      </c>
      <c r="P63" s="340">
        <f t="shared" si="12"/>
        <v>0.47638057218895541</v>
      </c>
      <c r="Q63" s="189" t="s">
        <v>530</v>
      </c>
      <c r="R63" s="274">
        <f t="shared" si="0"/>
        <v>0</v>
      </c>
      <c r="S63" s="412">
        <v>-5.9056761268781344E-2</v>
      </c>
      <c r="T63" s="412">
        <v>-7.0692497938994237E-2</v>
      </c>
      <c r="U63" s="352"/>
    </row>
    <row r="64" spans="1:21" s="115" customFormat="1" x14ac:dyDescent="0.2">
      <c r="A64" s="110" t="s">
        <v>531</v>
      </c>
      <c r="B64" s="110" t="s">
        <v>532</v>
      </c>
      <c r="C64" s="110" t="s">
        <v>519</v>
      </c>
      <c r="D64" s="110" t="s">
        <v>520</v>
      </c>
      <c r="E64" s="337">
        <f>VLOOKUP(A64,T9_Prev68CCG_1415Q1!$A:$AF,5,FALSE)+VLOOKUP(A64,T10_Prev68CCG_1415Q2!$A:$AF,5,FALSE)+VLOOKUP(A64,T11_Prev68CCG_1415Q3!$A:$AF,5,FALSE)+VLOOKUP(A64,T12_Prev68CCG_1415Q4!$A:$AF,5,FALSE)</f>
        <v>1299</v>
      </c>
      <c r="F64" s="338">
        <f>VLOOKUP($A64,T9_Prev68CCG_1415Q1!$A:$AF,6,FALSE)+VLOOKUP($A64,T10_Prev68CCG_1415Q2!$A:$AF,6,FALSE)+VLOOKUP($A64,T11_Prev68CCG_1415Q3!$A:$AF,6,FALSE)+VLOOKUP($A64,T12_Prev68CCG_1415Q4!$A:$AF,6,FALSE)</f>
        <v>316</v>
      </c>
      <c r="G64" s="339"/>
      <c r="H64" s="60" t="str">
        <f t="shared" si="8"/>
        <v/>
      </c>
      <c r="I64" s="338">
        <f>VLOOKUP($A64,T9_Prev68CCG_1415Q1!$A:$AF,9,FALSE)+VLOOKUP($A64,T10_Prev68CCG_1415Q2!$A:$AF,9,FALSE)+VLOOKUP($A64,T11_Prev68CCG_1415Q3!$A:$AF,9,FALSE)+VLOOKUP($A64,T12_Prev68CCG_1415Q4!$A:$AF,9,FALSE)</f>
        <v>234</v>
      </c>
      <c r="J64" s="340"/>
      <c r="K64" s="338">
        <f>VLOOKUP($A64,T9_Prev68CCG_1415Q1!$A:$AF,11,FALSE)+VLOOKUP($A64,T10_Prev68CCG_1415Q2!$A:$AF,11,FALSE)+VLOOKUP($A64,T11_Prev68CCG_1415Q3!$A:$AF,11,FALSE)+VLOOKUP($A64,T12_Prev68CCG_1415Q4!$A:$AF,11,FALSE)</f>
        <v>82</v>
      </c>
      <c r="L64" s="340"/>
      <c r="M64" s="338">
        <f>VLOOKUP($A64,T9_Prev68CCG_1415Q1!$A:$AF,13,FALSE)+VLOOKUP($A64,T10_Prev68CCG_1415Q2!$A:$AF,13,FALSE)+VLOOKUP($A64,T11_Prev68CCG_1415Q3!$A:$AF,13,FALSE)+VLOOKUP($A64,T12_Prev68CCG_1415Q4!$A:$AF,13,FALSE)</f>
        <v>607</v>
      </c>
      <c r="N64" s="340"/>
      <c r="O64" s="338">
        <f>VLOOKUP($A64,T9_Prev68CCG_1415Q1!$A:$AF,15,FALSE)+VLOOKUP($A64,T10_Prev68CCG_1415Q2!$A:$AF,15,FALSE)+VLOOKUP($A64,T11_Prev68CCG_1415Q3!$A:$AF,15,FALSE)+VLOOKUP($A64,T12_Prev68CCG_1415Q4!$A:$AF,15,FALSE)</f>
        <v>376</v>
      </c>
      <c r="P64" s="340">
        <f t="shared" si="12"/>
        <v>0.28945342571208621</v>
      </c>
      <c r="Q64" s="189" t="s">
        <v>533</v>
      </c>
      <c r="R64" s="274">
        <f t="shared" si="0"/>
        <v>1</v>
      </c>
      <c r="S64" s="412">
        <v>-0.10351966873706009</v>
      </c>
      <c r="T64" s="412">
        <v>-0.13052208835341361</v>
      </c>
      <c r="U64" s="352"/>
    </row>
    <row r="65" spans="1:21" s="115" customFormat="1" x14ac:dyDescent="0.2">
      <c r="A65" s="110" t="s">
        <v>534</v>
      </c>
      <c r="B65" s="110" t="s">
        <v>535</v>
      </c>
      <c r="C65" s="110" t="s">
        <v>519</v>
      </c>
      <c r="D65" s="110" t="s">
        <v>520</v>
      </c>
      <c r="E65" s="337">
        <f>VLOOKUP(A65,T9_Prev68CCG_1415Q1!$A:$AF,5,FALSE)+VLOOKUP(A65,T10_Prev68CCG_1415Q2!$A:$AF,5,FALSE)+VLOOKUP(A65,T11_Prev68CCG_1415Q3!$A:$AF,5,FALSE)+VLOOKUP(A65,T12_Prev68CCG_1415Q4!$A:$AF,5,FALSE)</f>
        <v>2413</v>
      </c>
      <c r="F65" s="338">
        <f>VLOOKUP($A65,T9_Prev68CCG_1415Q1!$A:$AF,6,FALSE)+VLOOKUP($A65,T10_Prev68CCG_1415Q2!$A:$AF,6,FALSE)+VLOOKUP($A65,T11_Prev68CCG_1415Q3!$A:$AF,6,FALSE)+VLOOKUP($A65,T12_Prev68CCG_1415Q4!$A:$AF,6,FALSE)</f>
        <v>820</v>
      </c>
      <c r="G65" s="339"/>
      <c r="H65" s="60" t="str">
        <f t="shared" si="8"/>
        <v/>
      </c>
      <c r="I65" s="338">
        <f>VLOOKUP($A65,T9_Prev68CCG_1415Q1!$A:$AF,9,FALSE)+VLOOKUP($A65,T10_Prev68CCG_1415Q2!$A:$AF,9,FALSE)+VLOOKUP($A65,T11_Prev68CCG_1415Q3!$A:$AF,9,FALSE)+VLOOKUP($A65,T12_Prev68CCG_1415Q4!$A:$AF,9,FALSE)</f>
        <v>541</v>
      </c>
      <c r="J65" s="340"/>
      <c r="K65" s="338">
        <f>VLOOKUP($A65,T9_Prev68CCG_1415Q1!$A:$AF,11,FALSE)+VLOOKUP($A65,T10_Prev68CCG_1415Q2!$A:$AF,11,FALSE)+VLOOKUP($A65,T11_Prev68CCG_1415Q3!$A:$AF,11,FALSE)+VLOOKUP($A65,T12_Prev68CCG_1415Q4!$A:$AF,11,FALSE)</f>
        <v>279</v>
      </c>
      <c r="L65" s="340"/>
      <c r="M65" s="338">
        <f>VLOOKUP($A65,T9_Prev68CCG_1415Q1!$A:$AF,13,FALSE)+VLOOKUP($A65,T10_Prev68CCG_1415Q2!$A:$AF,13,FALSE)+VLOOKUP($A65,T11_Prev68CCG_1415Q3!$A:$AF,13,FALSE)+VLOOKUP($A65,T12_Prev68CCG_1415Q4!$A:$AF,13,FALSE)</f>
        <v>1233</v>
      </c>
      <c r="N65" s="340"/>
      <c r="O65" s="338">
        <f>VLOOKUP($A65,T9_Prev68CCG_1415Q1!$A:$AF,15,FALSE)+VLOOKUP($A65,T10_Prev68CCG_1415Q2!$A:$AF,15,FALSE)+VLOOKUP($A65,T11_Prev68CCG_1415Q3!$A:$AF,15,FALSE)+VLOOKUP($A65,T12_Prev68CCG_1415Q4!$A:$AF,15,FALSE)</f>
        <v>360</v>
      </c>
      <c r="P65" s="340">
        <f t="shared" si="12"/>
        <v>0.14919187733112307</v>
      </c>
      <c r="Q65" s="189" t="s">
        <v>536</v>
      </c>
      <c r="R65" s="274">
        <f t="shared" si="0"/>
        <v>0</v>
      </c>
      <c r="S65" s="412">
        <v>-7.8125E-3</v>
      </c>
      <c r="T65" s="412">
        <v>-2.5837706903512281E-2</v>
      </c>
      <c r="U65" s="352"/>
    </row>
    <row r="66" spans="1:21" s="115" customFormat="1" x14ac:dyDescent="0.2">
      <c r="A66" s="110" t="s">
        <v>537</v>
      </c>
      <c r="B66" s="110" t="s">
        <v>538</v>
      </c>
      <c r="C66" s="110" t="s">
        <v>519</v>
      </c>
      <c r="D66" s="110" t="s">
        <v>520</v>
      </c>
      <c r="E66" s="337">
        <f>VLOOKUP(A66,T9_Prev68CCG_1415Q1!$A:$AF,5,FALSE)+VLOOKUP(A66,T10_Prev68CCG_1415Q2!$A:$AF,5,FALSE)+VLOOKUP(A66,T11_Prev68CCG_1415Q3!$A:$AF,5,FALSE)+VLOOKUP(A66,T12_Prev68CCG_1415Q4!$A:$AF,5,FALSE)</f>
        <v>1557</v>
      </c>
      <c r="F66" s="338">
        <f>VLOOKUP($A66,T9_Prev68CCG_1415Q1!$A:$AF,6,FALSE)+VLOOKUP($A66,T10_Prev68CCG_1415Q2!$A:$AF,6,FALSE)+VLOOKUP($A66,T11_Prev68CCG_1415Q3!$A:$AF,6,FALSE)+VLOOKUP($A66,T12_Prev68CCG_1415Q4!$A:$AF,6,FALSE)</f>
        <v>554</v>
      </c>
      <c r="G66" s="339"/>
      <c r="H66" s="60" t="str">
        <f t="shared" si="8"/>
        <v/>
      </c>
      <c r="I66" s="338">
        <f>VLOOKUP($A66,T9_Prev68CCG_1415Q1!$A:$AF,9,FALSE)+VLOOKUP($A66,T10_Prev68CCG_1415Q2!$A:$AF,9,FALSE)+VLOOKUP($A66,T11_Prev68CCG_1415Q3!$A:$AF,9,FALSE)+VLOOKUP($A66,T12_Prev68CCG_1415Q4!$A:$AF,9,FALSE)</f>
        <v>415</v>
      </c>
      <c r="J66" s="340"/>
      <c r="K66" s="338">
        <f>VLOOKUP($A66,T9_Prev68CCG_1415Q1!$A:$AF,11,FALSE)+VLOOKUP($A66,T10_Prev68CCG_1415Q2!$A:$AF,11,FALSE)+VLOOKUP($A66,T11_Prev68CCG_1415Q3!$A:$AF,11,FALSE)+VLOOKUP($A66,T12_Prev68CCG_1415Q4!$A:$AF,11,FALSE)</f>
        <v>139</v>
      </c>
      <c r="L66" s="340"/>
      <c r="M66" s="338">
        <f>VLOOKUP($A66,T9_Prev68CCG_1415Q1!$A:$AF,13,FALSE)+VLOOKUP($A66,T10_Prev68CCG_1415Q2!$A:$AF,13,FALSE)+VLOOKUP($A66,T11_Prev68CCG_1415Q3!$A:$AF,13,FALSE)+VLOOKUP($A66,T12_Prev68CCG_1415Q4!$A:$AF,13,FALSE)</f>
        <v>823</v>
      </c>
      <c r="N66" s="340"/>
      <c r="O66" s="338">
        <f>VLOOKUP($A66,T9_Prev68CCG_1415Q1!$A:$AF,15,FALSE)+VLOOKUP($A66,T10_Prev68CCG_1415Q2!$A:$AF,15,FALSE)+VLOOKUP($A66,T11_Prev68CCG_1415Q3!$A:$AF,15,FALSE)+VLOOKUP($A66,T12_Prev68CCG_1415Q4!$A:$AF,15,FALSE)</f>
        <v>180</v>
      </c>
      <c r="P66" s="340">
        <f t="shared" si="12"/>
        <v>0.11560693641618497</v>
      </c>
      <c r="Q66" s="189" t="s">
        <v>539</v>
      </c>
      <c r="R66" s="274">
        <f t="shared" si="0"/>
        <v>0</v>
      </c>
      <c r="S66" s="412">
        <v>-3.8295243977764071E-2</v>
      </c>
      <c r="T66" s="412">
        <v>-9.895833333333337E-2</v>
      </c>
      <c r="U66" s="352"/>
    </row>
    <row r="67" spans="1:21" s="115" customFormat="1" x14ac:dyDescent="0.2">
      <c r="A67" s="110" t="s">
        <v>540</v>
      </c>
      <c r="B67" s="110" t="s">
        <v>541</v>
      </c>
      <c r="C67" s="110" t="s">
        <v>519</v>
      </c>
      <c r="D67" s="110" t="s">
        <v>520</v>
      </c>
      <c r="E67" s="337">
        <f>VLOOKUP(A67,T9_Prev68CCG_1415Q1!$A:$AF,5,FALSE)+VLOOKUP(A67,T10_Prev68CCG_1415Q2!$A:$AF,5,FALSE)+VLOOKUP(A67,T11_Prev68CCG_1415Q3!$A:$AF,5,FALSE)+VLOOKUP(A67,T12_Prev68CCG_1415Q4!$A:$AF,5,FALSE)</f>
        <v>965</v>
      </c>
      <c r="F67" s="338">
        <f>VLOOKUP($A67,T9_Prev68CCG_1415Q1!$A:$AF,6,FALSE)+VLOOKUP($A67,T10_Prev68CCG_1415Q2!$A:$AF,6,FALSE)+VLOOKUP($A67,T11_Prev68CCG_1415Q3!$A:$AF,6,FALSE)+VLOOKUP($A67,T12_Prev68CCG_1415Q4!$A:$AF,6,FALSE)</f>
        <v>322</v>
      </c>
      <c r="G67" s="339"/>
      <c r="H67" s="60" t="str">
        <f t="shared" si="8"/>
        <v/>
      </c>
      <c r="I67" s="338">
        <f>VLOOKUP($A67,T9_Prev68CCG_1415Q1!$A:$AF,9,FALSE)+VLOOKUP($A67,T10_Prev68CCG_1415Q2!$A:$AF,9,FALSE)+VLOOKUP($A67,T11_Prev68CCG_1415Q3!$A:$AF,9,FALSE)+VLOOKUP($A67,T12_Prev68CCG_1415Q4!$A:$AF,9,FALSE)</f>
        <v>228</v>
      </c>
      <c r="J67" s="340"/>
      <c r="K67" s="338">
        <f>VLOOKUP($A67,T9_Prev68CCG_1415Q1!$A:$AF,11,FALSE)+VLOOKUP($A67,T10_Prev68CCG_1415Q2!$A:$AF,11,FALSE)+VLOOKUP($A67,T11_Prev68CCG_1415Q3!$A:$AF,11,FALSE)+VLOOKUP($A67,T12_Prev68CCG_1415Q4!$A:$AF,11,FALSE)</f>
        <v>94</v>
      </c>
      <c r="L67" s="340"/>
      <c r="M67" s="338">
        <f>VLOOKUP($A67,T9_Prev68CCG_1415Q1!$A:$AF,13,FALSE)+VLOOKUP($A67,T10_Prev68CCG_1415Q2!$A:$AF,13,FALSE)+VLOOKUP($A67,T11_Prev68CCG_1415Q3!$A:$AF,13,FALSE)+VLOOKUP($A67,T12_Prev68CCG_1415Q4!$A:$AF,13,FALSE)</f>
        <v>606</v>
      </c>
      <c r="N67" s="340"/>
      <c r="O67" s="338">
        <f>VLOOKUP($A67,T9_Prev68CCG_1415Q1!$A:$AF,15,FALSE)+VLOOKUP($A67,T10_Prev68CCG_1415Q2!$A:$AF,15,FALSE)+VLOOKUP($A67,T11_Prev68CCG_1415Q3!$A:$AF,15,FALSE)+VLOOKUP($A67,T12_Prev68CCG_1415Q4!$A:$AF,15,FALSE)</f>
        <v>37</v>
      </c>
      <c r="P67" s="340"/>
      <c r="Q67" s="189" t="s">
        <v>542</v>
      </c>
      <c r="R67" s="274">
        <f t="shared" si="0"/>
        <v>1</v>
      </c>
      <c r="S67" s="412">
        <v>-0.15499124343257442</v>
      </c>
      <c r="T67" s="412">
        <v>-0.17380136986301364</v>
      </c>
      <c r="U67" s="352"/>
    </row>
    <row r="68" spans="1:21" s="115" customFormat="1" x14ac:dyDescent="0.2">
      <c r="A68" s="110" t="s">
        <v>543</v>
      </c>
      <c r="B68" s="110" t="s">
        <v>544</v>
      </c>
      <c r="C68" s="110" t="s">
        <v>545</v>
      </c>
      <c r="D68" s="110" t="s">
        <v>546</v>
      </c>
      <c r="E68" s="337">
        <f>VLOOKUP(A68,T9_Prev68CCG_1415Q1!$A:$AF,5,FALSE)+VLOOKUP(A68,T10_Prev68CCG_1415Q2!$A:$AF,5,FALSE)+VLOOKUP(A68,T11_Prev68CCG_1415Q3!$A:$AF,5,FALSE)+VLOOKUP(A68,T12_Prev68CCG_1415Q4!$A:$AF,5,FALSE)</f>
        <v>1405</v>
      </c>
      <c r="F68" s="338">
        <f>VLOOKUP($A68,T9_Prev68CCG_1415Q1!$A:$AF,6,FALSE)+VLOOKUP($A68,T10_Prev68CCG_1415Q2!$A:$AF,6,FALSE)+VLOOKUP($A68,T11_Prev68CCG_1415Q3!$A:$AF,6,FALSE)+VLOOKUP($A68,T12_Prev68CCG_1415Q4!$A:$AF,6,FALSE)</f>
        <v>288</v>
      </c>
      <c r="G68" s="339"/>
      <c r="H68" s="60" t="str">
        <f t="shared" si="8"/>
        <v/>
      </c>
      <c r="I68" s="338">
        <f>VLOOKUP($A68,T9_Prev68CCG_1415Q1!$A:$AF,9,FALSE)+VLOOKUP($A68,T10_Prev68CCG_1415Q2!$A:$AF,9,FALSE)+VLOOKUP($A68,T11_Prev68CCG_1415Q3!$A:$AF,9,FALSE)+VLOOKUP($A68,T12_Prev68CCG_1415Q4!$A:$AF,9,FALSE)</f>
        <v>211</v>
      </c>
      <c r="J68" s="340"/>
      <c r="K68" s="338">
        <f>VLOOKUP($A68,T9_Prev68CCG_1415Q1!$A:$AF,11,FALSE)+VLOOKUP($A68,T10_Prev68CCG_1415Q2!$A:$AF,11,FALSE)+VLOOKUP($A68,T11_Prev68CCG_1415Q3!$A:$AF,11,FALSE)+VLOOKUP($A68,T12_Prev68CCG_1415Q4!$A:$AF,11,FALSE)</f>
        <v>77</v>
      </c>
      <c r="L68" s="340"/>
      <c r="M68" s="338">
        <f>VLOOKUP($A68,T9_Prev68CCG_1415Q1!$A:$AF,13,FALSE)+VLOOKUP($A68,T10_Prev68CCG_1415Q2!$A:$AF,13,FALSE)+VLOOKUP($A68,T11_Prev68CCG_1415Q3!$A:$AF,13,FALSE)+VLOOKUP($A68,T12_Prev68CCG_1415Q4!$A:$AF,13,FALSE)</f>
        <v>997</v>
      </c>
      <c r="N68" s="340"/>
      <c r="O68" s="338">
        <f>VLOOKUP($A68,T9_Prev68CCG_1415Q1!$A:$AF,15,FALSE)+VLOOKUP($A68,T10_Prev68CCG_1415Q2!$A:$AF,15,FALSE)+VLOOKUP($A68,T11_Prev68CCG_1415Q3!$A:$AF,15,FALSE)+VLOOKUP($A68,T12_Prev68CCG_1415Q4!$A:$AF,15,FALSE)</f>
        <v>120</v>
      </c>
      <c r="P68" s="340">
        <f t="shared" si="12"/>
        <v>8.5409252669039148E-2</v>
      </c>
      <c r="Q68" s="189" t="s">
        <v>547</v>
      </c>
      <c r="R68" s="274">
        <f t="shared" si="0"/>
        <v>1</v>
      </c>
      <c r="S68" s="412">
        <v>-0.12022542266750158</v>
      </c>
      <c r="T68" s="412">
        <v>-0.15412402167369055</v>
      </c>
      <c r="U68" s="352"/>
    </row>
    <row r="69" spans="1:21" s="115" customFormat="1" x14ac:dyDescent="0.2">
      <c r="A69" s="110" t="s">
        <v>548</v>
      </c>
      <c r="B69" s="110" t="s">
        <v>549</v>
      </c>
      <c r="C69" s="110" t="s">
        <v>545</v>
      </c>
      <c r="D69" s="110" t="s">
        <v>546</v>
      </c>
      <c r="E69" s="337">
        <f>VLOOKUP(A69,T9_Prev68CCG_1415Q1!$A:$AF,5,FALSE)+VLOOKUP(A69,T10_Prev68CCG_1415Q2!$A:$AF,5,FALSE)+VLOOKUP(A69,T11_Prev68CCG_1415Q3!$A:$AF,5,FALSE)+VLOOKUP(A69,T12_Prev68CCG_1415Q4!$A:$AF,5,FALSE)</f>
        <v>1846</v>
      </c>
      <c r="F69" s="338">
        <f>VLOOKUP($A69,T9_Prev68CCG_1415Q1!$A:$AF,6,FALSE)+VLOOKUP($A69,T10_Prev68CCG_1415Q2!$A:$AF,6,FALSE)+VLOOKUP($A69,T11_Prev68CCG_1415Q3!$A:$AF,6,FALSE)+VLOOKUP($A69,T12_Prev68CCG_1415Q4!$A:$AF,6,FALSE)</f>
        <v>357</v>
      </c>
      <c r="G69" s="339">
        <f t="shared" si="7"/>
        <v>0.19339111592632721</v>
      </c>
      <c r="H69" s="60" t="str">
        <f t="shared" si="8"/>
        <v>17.6% - 21.2%</v>
      </c>
      <c r="I69" s="338">
        <f>VLOOKUP($A69,T9_Prev68CCG_1415Q1!$A:$AF,9,FALSE)+VLOOKUP($A69,T10_Prev68CCG_1415Q2!$A:$AF,9,FALSE)+VLOOKUP($A69,T11_Prev68CCG_1415Q3!$A:$AF,9,FALSE)+VLOOKUP($A69,T12_Prev68CCG_1415Q4!$A:$AF,9,FALSE)</f>
        <v>246</v>
      </c>
      <c r="J69" s="340">
        <f t="shared" si="9"/>
        <v>0.13326110509209102</v>
      </c>
      <c r="K69" s="338">
        <f>VLOOKUP($A69,T9_Prev68CCG_1415Q1!$A:$AF,11,FALSE)+VLOOKUP($A69,T10_Prev68CCG_1415Q2!$A:$AF,11,FALSE)+VLOOKUP($A69,T11_Prev68CCG_1415Q3!$A:$AF,11,FALSE)+VLOOKUP($A69,T12_Prev68CCG_1415Q4!$A:$AF,11,FALSE)</f>
        <v>111</v>
      </c>
      <c r="L69" s="340">
        <f t="shared" si="10"/>
        <v>6.0130010834236185E-2</v>
      </c>
      <c r="M69" s="338">
        <f>VLOOKUP($A69,T9_Prev68CCG_1415Q1!$A:$AF,13,FALSE)+VLOOKUP($A69,T10_Prev68CCG_1415Q2!$A:$AF,13,FALSE)+VLOOKUP($A69,T11_Prev68CCG_1415Q3!$A:$AF,13,FALSE)+VLOOKUP($A69,T12_Prev68CCG_1415Q4!$A:$AF,13,FALSE)</f>
        <v>1422</v>
      </c>
      <c r="N69" s="340">
        <f t="shared" si="11"/>
        <v>0.77031419284940417</v>
      </c>
      <c r="O69" s="338">
        <f>VLOOKUP($A69,T9_Prev68CCG_1415Q1!$A:$AF,15,FALSE)+VLOOKUP($A69,T10_Prev68CCG_1415Q2!$A:$AF,15,FALSE)+VLOOKUP($A69,T11_Prev68CCG_1415Q3!$A:$AF,15,FALSE)+VLOOKUP($A69,T12_Prev68CCG_1415Q4!$A:$AF,15,FALSE)</f>
        <v>67</v>
      </c>
      <c r="P69" s="340">
        <f t="shared" si="12"/>
        <v>3.6294691224268691E-2</v>
      </c>
      <c r="Q69" s="189" t="s">
        <v>550</v>
      </c>
      <c r="R69" s="274">
        <f t="shared" si="0"/>
        <v>0</v>
      </c>
      <c r="S69" s="412">
        <v>1.7640573318632891E-2</v>
      </c>
      <c r="T69" s="412">
        <v>-6.3419583967529225E-2</v>
      </c>
      <c r="U69" s="352"/>
    </row>
    <row r="70" spans="1:21" s="115" customFormat="1" x14ac:dyDescent="0.2">
      <c r="A70" s="110" t="s">
        <v>551</v>
      </c>
      <c r="B70" s="110" t="s">
        <v>552</v>
      </c>
      <c r="C70" s="110" t="s">
        <v>545</v>
      </c>
      <c r="D70" s="110" t="s">
        <v>546</v>
      </c>
      <c r="E70" s="337">
        <f>VLOOKUP(A70,T9_Prev68CCG_1415Q1!$A:$AF,5,FALSE)+VLOOKUP(A70,T10_Prev68CCG_1415Q2!$A:$AF,5,FALSE)+VLOOKUP(A70,T11_Prev68CCG_1415Q3!$A:$AF,5,FALSE)+VLOOKUP(A70,T12_Prev68CCG_1415Q4!$A:$AF,5,FALSE)</f>
        <v>6055</v>
      </c>
      <c r="F70" s="338">
        <f>VLOOKUP($A70,T9_Prev68CCG_1415Q1!$A:$AF,6,FALSE)+VLOOKUP($A70,T10_Prev68CCG_1415Q2!$A:$AF,6,FALSE)+VLOOKUP($A70,T11_Prev68CCG_1415Q3!$A:$AF,6,FALSE)+VLOOKUP($A70,T12_Prev68CCG_1415Q4!$A:$AF,6,FALSE)</f>
        <v>2037</v>
      </c>
      <c r="G70" s="339">
        <f t="shared" si="7"/>
        <v>0.33641618497109826</v>
      </c>
      <c r="H70" s="60" t="str">
        <f t="shared" si="8"/>
        <v>32.5% - 34.8%</v>
      </c>
      <c r="I70" s="338">
        <f>VLOOKUP($A70,T9_Prev68CCG_1415Q1!$A:$AF,9,FALSE)+VLOOKUP($A70,T10_Prev68CCG_1415Q2!$A:$AF,9,FALSE)+VLOOKUP($A70,T11_Prev68CCG_1415Q3!$A:$AF,9,FALSE)+VLOOKUP($A70,T12_Prev68CCG_1415Q4!$A:$AF,9,FALSE)</f>
        <v>1441</v>
      </c>
      <c r="J70" s="340">
        <f t="shared" si="9"/>
        <v>0.23798513625103221</v>
      </c>
      <c r="K70" s="338">
        <f>VLOOKUP($A70,T9_Prev68CCG_1415Q1!$A:$AF,11,FALSE)+VLOOKUP($A70,T10_Prev68CCG_1415Q2!$A:$AF,11,FALSE)+VLOOKUP($A70,T11_Prev68CCG_1415Q3!$A:$AF,11,FALSE)+VLOOKUP($A70,T12_Prev68CCG_1415Q4!$A:$AF,11,FALSE)</f>
        <v>596</v>
      </c>
      <c r="L70" s="340">
        <f t="shared" si="10"/>
        <v>9.8431048720066056E-2</v>
      </c>
      <c r="M70" s="338">
        <f>VLOOKUP($A70,T9_Prev68CCG_1415Q1!$A:$AF,13,FALSE)+VLOOKUP($A70,T10_Prev68CCG_1415Q2!$A:$AF,13,FALSE)+VLOOKUP($A70,T11_Prev68CCG_1415Q3!$A:$AF,13,FALSE)+VLOOKUP($A70,T12_Prev68CCG_1415Q4!$A:$AF,13,FALSE)</f>
        <v>3802</v>
      </c>
      <c r="N70" s="340">
        <f t="shared" si="11"/>
        <v>0.62791081750619326</v>
      </c>
      <c r="O70" s="338">
        <f>VLOOKUP($A70,T9_Prev68CCG_1415Q1!$A:$AF,15,FALSE)+VLOOKUP($A70,T10_Prev68CCG_1415Q2!$A:$AF,15,FALSE)+VLOOKUP($A70,T11_Prev68CCG_1415Q3!$A:$AF,15,FALSE)+VLOOKUP($A70,T12_Prev68CCG_1415Q4!$A:$AF,15,FALSE)</f>
        <v>216</v>
      </c>
      <c r="P70" s="340">
        <f t="shared" si="12"/>
        <v>3.5672997522708506E-2</v>
      </c>
      <c r="Q70" s="189" t="s">
        <v>553</v>
      </c>
      <c r="R70" s="274">
        <f t="shared" si="0"/>
        <v>0</v>
      </c>
      <c r="S70" s="412">
        <v>7.2440665958200423E-2</v>
      </c>
      <c r="T70" s="412">
        <v>1.9017165937394775E-2</v>
      </c>
      <c r="U70" s="352"/>
    </row>
    <row r="71" spans="1:21" s="115" customFormat="1" x14ac:dyDescent="0.2">
      <c r="A71" s="110" t="s">
        <v>554</v>
      </c>
      <c r="B71" s="110" t="s">
        <v>555</v>
      </c>
      <c r="C71" s="110" t="s">
        <v>545</v>
      </c>
      <c r="D71" s="110" t="s">
        <v>546</v>
      </c>
      <c r="E71" s="337">
        <f>VLOOKUP(A71,T9_Prev68CCG_1415Q1!$A:$AF,5,FALSE)+VLOOKUP(A71,T10_Prev68CCG_1415Q2!$A:$AF,5,FALSE)+VLOOKUP(A71,T11_Prev68CCG_1415Q3!$A:$AF,5,FALSE)+VLOOKUP(A71,T12_Prev68CCG_1415Q4!$A:$AF,5,FALSE)</f>
        <v>1710</v>
      </c>
      <c r="F71" s="338">
        <f>VLOOKUP($A71,T9_Prev68CCG_1415Q1!$A:$AF,6,FALSE)+VLOOKUP($A71,T10_Prev68CCG_1415Q2!$A:$AF,6,FALSE)+VLOOKUP($A71,T11_Prev68CCG_1415Q3!$A:$AF,6,FALSE)+VLOOKUP($A71,T12_Prev68CCG_1415Q4!$A:$AF,6,FALSE)</f>
        <v>404</v>
      </c>
      <c r="G71" s="339">
        <f t="shared" si="7"/>
        <v>0.23625730994152047</v>
      </c>
      <c r="H71" s="60" t="str">
        <f t="shared" si="8"/>
        <v>21.7% - 25.7%</v>
      </c>
      <c r="I71" s="338">
        <f>VLOOKUP($A71,T9_Prev68CCG_1415Q1!$A:$AF,9,FALSE)+VLOOKUP($A71,T10_Prev68CCG_1415Q2!$A:$AF,9,FALSE)+VLOOKUP($A71,T11_Prev68CCG_1415Q3!$A:$AF,9,FALSE)+VLOOKUP($A71,T12_Prev68CCG_1415Q4!$A:$AF,9,FALSE)</f>
        <v>311</v>
      </c>
      <c r="J71" s="340">
        <f t="shared" si="9"/>
        <v>0.18187134502923977</v>
      </c>
      <c r="K71" s="338">
        <f>VLOOKUP($A71,T9_Prev68CCG_1415Q1!$A:$AF,11,FALSE)+VLOOKUP($A71,T10_Prev68CCG_1415Q2!$A:$AF,11,FALSE)+VLOOKUP($A71,T11_Prev68CCG_1415Q3!$A:$AF,11,FALSE)+VLOOKUP($A71,T12_Prev68CCG_1415Q4!$A:$AF,11,FALSE)</f>
        <v>93</v>
      </c>
      <c r="L71" s="340">
        <f t="shared" si="10"/>
        <v>5.4385964912280704E-2</v>
      </c>
      <c r="M71" s="338">
        <f>VLOOKUP($A71,T9_Prev68CCG_1415Q1!$A:$AF,13,FALSE)+VLOOKUP($A71,T10_Prev68CCG_1415Q2!$A:$AF,13,FALSE)+VLOOKUP($A71,T11_Prev68CCG_1415Q3!$A:$AF,13,FALSE)+VLOOKUP($A71,T12_Prev68CCG_1415Q4!$A:$AF,13,FALSE)</f>
        <v>1237</v>
      </c>
      <c r="N71" s="340">
        <f t="shared" si="11"/>
        <v>0.72339181286549703</v>
      </c>
      <c r="O71" s="338">
        <f>VLOOKUP($A71,T9_Prev68CCG_1415Q1!$A:$AF,15,FALSE)+VLOOKUP($A71,T10_Prev68CCG_1415Q2!$A:$AF,15,FALSE)+VLOOKUP($A71,T11_Prev68CCG_1415Q3!$A:$AF,15,FALSE)+VLOOKUP($A71,T12_Prev68CCG_1415Q4!$A:$AF,15,FALSE)</f>
        <v>69</v>
      </c>
      <c r="P71" s="340">
        <f t="shared" si="12"/>
        <v>4.0350877192982457E-2</v>
      </c>
      <c r="Q71" s="189" t="s">
        <v>556</v>
      </c>
      <c r="R71" s="274">
        <f t="shared" si="0"/>
        <v>0</v>
      </c>
      <c r="S71" s="412">
        <v>-2.6750142287990886E-2</v>
      </c>
      <c r="T71" s="412">
        <v>-5.3680132816823489E-2</v>
      </c>
      <c r="U71" s="352"/>
    </row>
    <row r="72" spans="1:21" s="115" customFormat="1" x14ac:dyDescent="0.2">
      <c r="A72" s="110" t="s">
        <v>557</v>
      </c>
      <c r="B72" s="110" t="s">
        <v>558</v>
      </c>
      <c r="C72" s="110" t="s">
        <v>545</v>
      </c>
      <c r="D72" s="110" t="s">
        <v>546</v>
      </c>
      <c r="E72" s="337">
        <f>VLOOKUP(A72,T9_Prev68CCG_1415Q1!$A:$AF,5,FALSE)+VLOOKUP(A72,T10_Prev68CCG_1415Q2!$A:$AF,5,FALSE)+VLOOKUP(A72,T11_Prev68CCG_1415Q3!$A:$AF,5,FALSE)+VLOOKUP(A72,T12_Prev68CCG_1415Q4!$A:$AF,5,FALSE)</f>
        <v>1044</v>
      </c>
      <c r="F72" s="338">
        <f>VLOOKUP($A72,T9_Prev68CCG_1415Q1!$A:$AF,6,FALSE)+VLOOKUP($A72,T10_Prev68CCG_1415Q2!$A:$AF,6,FALSE)+VLOOKUP($A72,T11_Prev68CCG_1415Q3!$A:$AF,6,FALSE)+VLOOKUP($A72,T12_Prev68CCG_1415Q4!$A:$AF,6,FALSE)</f>
        <v>369</v>
      </c>
      <c r="G72" s="339">
        <f t="shared" si="7"/>
        <v>0.35344827586206901</v>
      </c>
      <c r="H72" s="60" t="str">
        <f t="shared" si="8"/>
        <v>32.5% - 38.3%</v>
      </c>
      <c r="I72" s="338">
        <f>VLOOKUP($A72,T9_Prev68CCG_1415Q1!$A:$AF,9,FALSE)+VLOOKUP($A72,T10_Prev68CCG_1415Q2!$A:$AF,9,FALSE)+VLOOKUP($A72,T11_Prev68CCG_1415Q3!$A:$AF,9,FALSE)+VLOOKUP($A72,T12_Prev68CCG_1415Q4!$A:$AF,9,FALSE)</f>
        <v>285</v>
      </c>
      <c r="J72" s="340">
        <f t="shared" si="9"/>
        <v>0.27298850574712646</v>
      </c>
      <c r="K72" s="338">
        <f>VLOOKUP($A72,T9_Prev68CCG_1415Q1!$A:$AF,11,FALSE)+VLOOKUP($A72,T10_Prev68CCG_1415Q2!$A:$AF,11,FALSE)+VLOOKUP($A72,T11_Prev68CCG_1415Q3!$A:$AF,11,FALSE)+VLOOKUP($A72,T12_Prev68CCG_1415Q4!$A:$AF,11,FALSE)</f>
        <v>84</v>
      </c>
      <c r="L72" s="340">
        <f t="shared" si="10"/>
        <v>8.0459770114942528E-2</v>
      </c>
      <c r="M72" s="338">
        <f>VLOOKUP($A72,T9_Prev68CCG_1415Q1!$A:$AF,13,FALSE)+VLOOKUP($A72,T10_Prev68CCG_1415Q2!$A:$AF,13,FALSE)+VLOOKUP($A72,T11_Prev68CCG_1415Q3!$A:$AF,13,FALSE)+VLOOKUP($A72,T12_Prev68CCG_1415Q4!$A:$AF,13,FALSE)</f>
        <v>624</v>
      </c>
      <c r="N72" s="340">
        <f t="shared" si="11"/>
        <v>0.5977011494252874</v>
      </c>
      <c r="O72" s="338">
        <f>VLOOKUP($A72,T9_Prev68CCG_1415Q1!$A:$AF,15,FALSE)+VLOOKUP($A72,T10_Prev68CCG_1415Q2!$A:$AF,15,FALSE)+VLOOKUP($A72,T11_Prev68CCG_1415Q3!$A:$AF,15,FALSE)+VLOOKUP($A72,T12_Prev68CCG_1415Q4!$A:$AF,15,FALSE)</f>
        <v>51</v>
      </c>
      <c r="P72" s="340">
        <f t="shared" si="12"/>
        <v>4.8850574712643681E-2</v>
      </c>
      <c r="Q72" s="189" t="s">
        <v>559</v>
      </c>
      <c r="R72" s="274">
        <f t="shared" si="0"/>
        <v>0</v>
      </c>
      <c r="S72" s="412">
        <v>7.7220077220077066E-3</v>
      </c>
      <c r="T72" s="412">
        <v>5.7803468208093012E-3</v>
      </c>
      <c r="U72" s="352"/>
    </row>
    <row r="73" spans="1:21" s="115" customFormat="1" x14ac:dyDescent="0.2">
      <c r="A73" s="110" t="s">
        <v>560</v>
      </c>
      <c r="B73" s="110" t="s">
        <v>561</v>
      </c>
      <c r="C73" s="110" t="s">
        <v>545</v>
      </c>
      <c r="D73" s="110" t="s">
        <v>546</v>
      </c>
      <c r="E73" s="337">
        <f>VLOOKUP(A73,T9_Prev68CCG_1415Q1!$A:$AF,5,FALSE)+VLOOKUP(A73,T10_Prev68CCG_1415Q2!$A:$AF,5,FALSE)+VLOOKUP(A73,T11_Prev68CCG_1415Q3!$A:$AF,5,FALSE)+VLOOKUP(A73,T12_Prev68CCG_1415Q4!$A:$AF,5,FALSE)</f>
        <v>1920</v>
      </c>
      <c r="F73" s="338">
        <f>VLOOKUP($A73,T9_Prev68CCG_1415Q1!$A:$AF,6,FALSE)+VLOOKUP($A73,T10_Prev68CCG_1415Q2!$A:$AF,6,FALSE)+VLOOKUP($A73,T11_Prev68CCG_1415Q3!$A:$AF,6,FALSE)+VLOOKUP($A73,T12_Prev68CCG_1415Q4!$A:$AF,6,FALSE)</f>
        <v>404</v>
      </c>
      <c r="G73" s="339"/>
      <c r="H73" s="60" t="str">
        <f t="shared" si="8"/>
        <v/>
      </c>
      <c r="I73" s="338">
        <f>VLOOKUP($A73,T9_Prev68CCG_1415Q1!$A:$AF,9,FALSE)+VLOOKUP($A73,T10_Prev68CCG_1415Q2!$A:$AF,9,FALSE)+VLOOKUP($A73,T11_Prev68CCG_1415Q3!$A:$AF,9,FALSE)+VLOOKUP($A73,T12_Prev68CCG_1415Q4!$A:$AF,9,FALSE)</f>
        <v>290</v>
      </c>
      <c r="J73" s="340"/>
      <c r="K73" s="338">
        <f>VLOOKUP($A73,T9_Prev68CCG_1415Q1!$A:$AF,11,FALSE)+VLOOKUP($A73,T10_Prev68CCG_1415Q2!$A:$AF,11,FALSE)+VLOOKUP($A73,T11_Prev68CCG_1415Q3!$A:$AF,11,FALSE)+VLOOKUP($A73,T12_Prev68CCG_1415Q4!$A:$AF,11,FALSE)</f>
        <v>114</v>
      </c>
      <c r="L73" s="340"/>
      <c r="M73" s="338">
        <f>VLOOKUP($A73,T9_Prev68CCG_1415Q1!$A:$AF,13,FALSE)+VLOOKUP($A73,T10_Prev68CCG_1415Q2!$A:$AF,13,FALSE)+VLOOKUP($A73,T11_Prev68CCG_1415Q3!$A:$AF,13,FALSE)+VLOOKUP($A73,T12_Prev68CCG_1415Q4!$A:$AF,13,FALSE)</f>
        <v>1348</v>
      </c>
      <c r="N73" s="340"/>
      <c r="O73" s="338">
        <f>VLOOKUP($A73,T9_Prev68CCG_1415Q1!$A:$AF,15,FALSE)+VLOOKUP($A73,T10_Prev68CCG_1415Q2!$A:$AF,15,FALSE)+VLOOKUP($A73,T11_Prev68CCG_1415Q3!$A:$AF,15,FALSE)+VLOOKUP($A73,T12_Prev68CCG_1415Q4!$A:$AF,15,FALSE)</f>
        <v>168</v>
      </c>
      <c r="P73" s="340">
        <f t="shared" si="12"/>
        <v>8.7499999999999994E-2</v>
      </c>
      <c r="Q73" s="189" t="s">
        <v>562</v>
      </c>
      <c r="R73" s="274">
        <f t="shared" si="0"/>
        <v>0</v>
      </c>
      <c r="S73" s="412">
        <v>-6.2957540263543166E-2</v>
      </c>
      <c r="T73" s="412">
        <v>-9.9014547160957256E-2</v>
      </c>
      <c r="U73" s="352"/>
    </row>
    <row r="74" spans="1:21" s="115" customFormat="1" x14ac:dyDescent="0.2">
      <c r="A74" s="110" t="s">
        <v>563</v>
      </c>
      <c r="B74" s="110" t="s">
        <v>564</v>
      </c>
      <c r="C74" s="110" t="s">
        <v>565</v>
      </c>
      <c r="D74" s="110" t="s">
        <v>1162</v>
      </c>
      <c r="E74" s="337">
        <f>VLOOKUP(A74,T9_Prev68CCG_1415Q1!$A:$AF,5,FALSE)+VLOOKUP(A74,T10_Prev68CCG_1415Q2!$A:$AF,5,FALSE)+VLOOKUP(A74,T11_Prev68CCG_1415Q3!$A:$AF,5,FALSE)+VLOOKUP(A74,T12_Prev68CCG_1415Q4!$A:$AF,5,FALSE)</f>
        <v>5293</v>
      </c>
      <c r="F74" s="338">
        <f>VLOOKUP($A74,T9_Prev68CCG_1415Q1!$A:$AF,6,FALSE)+VLOOKUP($A74,T10_Prev68CCG_1415Q2!$A:$AF,6,FALSE)+VLOOKUP($A74,T11_Prev68CCG_1415Q3!$A:$AF,6,FALSE)+VLOOKUP($A74,T12_Prev68CCG_1415Q4!$A:$AF,6,FALSE)</f>
        <v>1054</v>
      </c>
      <c r="G74" s="339"/>
      <c r="H74" s="60" t="str">
        <f t="shared" si="8"/>
        <v/>
      </c>
      <c r="I74" s="338">
        <f>VLOOKUP($A74,T9_Prev68CCG_1415Q1!$A:$AF,9,FALSE)+VLOOKUP($A74,T10_Prev68CCG_1415Q2!$A:$AF,9,FALSE)+VLOOKUP($A74,T11_Prev68CCG_1415Q3!$A:$AF,9,FALSE)+VLOOKUP($A74,T12_Prev68CCG_1415Q4!$A:$AF,9,FALSE)</f>
        <v>790</v>
      </c>
      <c r="J74" s="340"/>
      <c r="K74" s="338">
        <f>VLOOKUP($A74,T9_Prev68CCG_1415Q1!$A:$AF,11,FALSE)+VLOOKUP($A74,T10_Prev68CCG_1415Q2!$A:$AF,11,FALSE)+VLOOKUP($A74,T11_Prev68CCG_1415Q3!$A:$AF,11,FALSE)+VLOOKUP($A74,T12_Prev68CCG_1415Q4!$A:$AF,11,FALSE)</f>
        <v>264</v>
      </c>
      <c r="L74" s="340"/>
      <c r="M74" s="338">
        <f>VLOOKUP($A74,T9_Prev68CCG_1415Q1!$A:$AF,13,FALSE)+VLOOKUP($A74,T10_Prev68CCG_1415Q2!$A:$AF,13,FALSE)+VLOOKUP($A74,T11_Prev68CCG_1415Q3!$A:$AF,13,FALSE)+VLOOKUP($A74,T12_Prev68CCG_1415Q4!$A:$AF,13,FALSE)</f>
        <v>1864</v>
      </c>
      <c r="N74" s="340"/>
      <c r="O74" s="338">
        <f>VLOOKUP($A74,T9_Prev68CCG_1415Q1!$A:$AF,15,FALSE)+VLOOKUP($A74,T10_Prev68CCG_1415Q2!$A:$AF,15,FALSE)+VLOOKUP($A74,T11_Prev68CCG_1415Q3!$A:$AF,15,FALSE)+VLOOKUP($A74,T12_Prev68CCG_1415Q4!$A:$AF,15,FALSE)</f>
        <v>2375</v>
      </c>
      <c r="P74" s="340">
        <f t="shared" si="12"/>
        <v>0.44870583789911206</v>
      </c>
      <c r="Q74" s="189" t="s">
        <v>567</v>
      </c>
      <c r="R74" s="274">
        <f t="shared" ref="R74:R137" si="13">IF(S74&lt;-10%,1,IF(T74&gt;20%,1,0))</f>
        <v>0</v>
      </c>
      <c r="S74" s="412">
        <v>8.8870602756634387E-2</v>
      </c>
      <c r="T74" s="412">
        <v>4.874182682781858E-2</v>
      </c>
      <c r="U74" s="352"/>
    </row>
    <row r="75" spans="1:21" s="115" customFormat="1" x14ac:dyDescent="0.2">
      <c r="A75" s="110" t="s">
        <v>568</v>
      </c>
      <c r="B75" s="110" t="s">
        <v>569</v>
      </c>
      <c r="C75" s="110" t="s">
        <v>565</v>
      </c>
      <c r="D75" s="110" t="s">
        <v>1162</v>
      </c>
      <c r="E75" s="337">
        <f>VLOOKUP(A75,T9_Prev68CCG_1415Q1!$A:$AF,5,FALSE)+VLOOKUP(A75,T10_Prev68CCG_1415Q2!$A:$AF,5,FALSE)+VLOOKUP(A75,T11_Prev68CCG_1415Q3!$A:$AF,5,FALSE)+VLOOKUP(A75,T12_Prev68CCG_1415Q4!$A:$AF,5,FALSE)</f>
        <v>2249</v>
      </c>
      <c r="F75" s="338">
        <f>VLOOKUP($A75,T9_Prev68CCG_1415Q1!$A:$AF,6,FALSE)+VLOOKUP($A75,T10_Prev68CCG_1415Q2!$A:$AF,6,FALSE)+VLOOKUP($A75,T11_Prev68CCG_1415Q3!$A:$AF,6,FALSE)+VLOOKUP($A75,T12_Prev68CCG_1415Q4!$A:$AF,6,FALSE)</f>
        <v>832</v>
      </c>
      <c r="G75" s="339">
        <f t="shared" si="7"/>
        <v>0.36994219653179189</v>
      </c>
      <c r="H75" s="60" t="str">
        <f t="shared" si="8"/>
        <v>35.0% - 39.0%</v>
      </c>
      <c r="I75" s="338">
        <f>VLOOKUP($A75,T9_Prev68CCG_1415Q1!$A:$AF,9,FALSE)+VLOOKUP($A75,T10_Prev68CCG_1415Q2!$A:$AF,9,FALSE)+VLOOKUP($A75,T11_Prev68CCG_1415Q3!$A:$AF,9,FALSE)+VLOOKUP($A75,T12_Prev68CCG_1415Q4!$A:$AF,9,FALSE)</f>
        <v>661</v>
      </c>
      <c r="J75" s="340">
        <f t="shared" si="9"/>
        <v>0.29390840373499333</v>
      </c>
      <c r="K75" s="338">
        <f>VLOOKUP($A75,T9_Prev68CCG_1415Q1!$A:$AF,11,FALSE)+VLOOKUP($A75,T10_Prev68CCG_1415Q2!$A:$AF,11,FALSE)+VLOOKUP($A75,T11_Prev68CCG_1415Q3!$A:$AF,11,FALSE)+VLOOKUP($A75,T12_Prev68CCG_1415Q4!$A:$AF,11,FALSE)</f>
        <v>171</v>
      </c>
      <c r="L75" s="340">
        <f t="shared" si="10"/>
        <v>7.6033792796798574E-2</v>
      </c>
      <c r="M75" s="338">
        <f>VLOOKUP($A75,T9_Prev68CCG_1415Q1!$A:$AF,13,FALSE)+VLOOKUP($A75,T10_Prev68CCG_1415Q2!$A:$AF,13,FALSE)+VLOOKUP($A75,T11_Prev68CCG_1415Q3!$A:$AF,13,FALSE)+VLOOKUP($A75,T12_Prev68CCG_1415Q4!$A:$AF,13,FALSE)</f>
        <v>1367</v>
      </c>
      <c r="N75" s="340">
        <f t="shared" si="11"/>
        <v>0.60782570031124949</v>
      </c>
      <c r="O75" s="338">
        <f>VLOOKUP($A75,T9_Prev68CCG_1415Q1!$A:$AF,15,FALSE)+VLOOKUP($A75,T10_Prev68CCG_1415Q2!$A:$AF,15,FALSE)+VLOOKUP($A75,T11_Prev68CCG_1415Q3!$A:$AF,15,FALSE)+VLOOKUP($A75,T12_Prev68CCG_1415Q4!$A:$AF,15,FALSE)</f>
        <v>50</v>
      </c>
      <c r="P75" s="340">
        <f t="shared" si="12"/>
        <v>2.2232103156958647E-2</v>
      </c>
      <c r="Q75" s="189" t="s">
        <v>570</v>
      </c>
      <c r="R75" s="274">
        <f t="shared" si="13"/>
        <v>0</v>
      </c>
      <c r="S75" s="412">
        <v>-2.0470383275261295E-2</v>
      </c>
      <c r="T75" s="412">
        <v>-3.1021111589832007E-2</v>
      </c>
      <c r="U75" s="352"/>
    </row>
    <row r="76" spans="1:21" s="115" customFormat="1" x14ac:dyDescent="0.2">
      <c r="A76" s="110" t="s">
        <v>571</v>
      </c>
      <c r="B76" s="110" t="s">
        <v>572</v>
      </c>
      <c r="C76" s="110" t="s">
        <v>565</v>
      </c>
      <c r="D76" s="110" t="s">
        <v>1162</v>
      </c>
      <c r="E76" s="337">
        <f>VLOOKUP(A76,T9_Prev68CCG_1415Q1!$A:$AF,5,FALSE)+VLOOKUP(A76,T10_Prev68CCG_1415Q2!$A:$AF,5,FALSE)+VLOOKUP(A76,T11_Prev68CCG_1415Q3!$A:$AF,5,FALSE)+VLOOKUP(A76,T12_Prev68CCG_1415Q4!$A:$AF,5,FALSE)</f>
        <v>1381</v>
      </c>
      <c r="F76" s="338">
        <f>VLOOKUP($A76,T9_Prev68CCG_1415Q1!$A:$AF,6,FALSE)+VLOOKUP($A76,T10_Prev68CCG_1415Q2!$A:$AF,6,FALSE)+VLOOKUP($A76,T11_Prev68CCG_1415Q3!$A:$AF,6,FALSE)+VLOOKUP($A76,T12_Prev68CCG_1415Q4!$A:$AF,6,FALSE)</f>
        <v>719</v>
      </c>
      <c r="G76" s="339">
        <f t="shared" si="7"/>
        <v>0.52063721940622743</v>
      </c>
      <c r="H76" s="60" t="str">
        <f t="shared" si="8"/>
        <v>49.4% - 54.7%</v>
      </c>
      <c r="I76" s="338">
        <f>VLOOKUP($A76,T9_Prev68CCG_1415Q1!$A:$AF,9,FALSE)+VLOOKUP($A76,T10_Prev68CCG_1415Q2!$A:$AF,9,FALSE)+VLOOKUP($A76,T11_Prev68CCG_1415Q3!$A:$AF,9,FALSE)+VLOOKUP($A76,T12_Prev68CCG_1415Q4!$A:$AF,9,FALSE)</f>
        <v>558</v>
      </c>
      <c r="J76" s="340">
        <f t="shared" si="9"/>
        <v>0.4040550325850833</v>
      </c>
      <c r="K76" s="338">
        <f>VLOOKUP($A76,T9_Prev68CCG_1415Q1!$A:$AF,11,FALSE)+VLOOKUP($A76,T10_Prev68CCG_1415Q2!$A:$AF,11,FALSE)+VLOOKUP($A76,T11_Prev68CCG_1415Q3!$A:$AF,11,FALSE)+VLOOKUP($A76,T12_Prev68CCG_1415Q4!$A:$AF,11,FALSE)</f>
        <v>161</v>
      </c>
      <c r="L76" s="340">
        <f t="shared" si="10"/>
        <v>0.1165821868211441</v>
      </c>
      <c r="M76" s="338">
        <f>VLOOKUP($A76,T9_Prev68CCG_1415Q1!$A:$AF,13,FALSE)+VLOOKUP($A76,T10_Prev68CCG_1415Q2!$A:$AF,13,FALSE)+VLOOKUP($A76,T11_Prev68CCG_1415Q3!$A:$AF,13,FALSE)+VLOOKUP($A76,T12_Prev68CCG_1415Q4!$A:$AF,13,FALSE)</f>
        <v>662</v>
      </c>
      <c r="N76" s="340">
        <f t="shared" si="11"/>
        <v>0.47936278059377263</v>
      </c>
      <c r="O76" s="338">
        <f>VLOOKUP($A76,T9_Prev68CCG_1415Q1!$A:$AF,15,FALSE)+VLOOKUP($A76,T10_Prev68CCG_1415Q2!$A:$AF,15,FALSE)+VLOOKUP($A76,T11_Prev68CCG_1415Q3!$A:$AF,15,FALSE)+VLOOKUP($A76,T12_Prev68CCG_1415Q4!$A:$AF,15,FALSE)</f>
        <v>0</v>
      </c>
      <c r="P76" s="340">
        <f t="shared" si="12"/>
        <v>0</v>
      </c>
      <c r="Q76" s="189" t="s">
        <v>573</v>
      </c>
      <c r="R76" s="274">
        <f t="shared" si="13"/>
        <v>0</v>
      </c>
      <c r="S76" s="412">
        <v>-2.8149190710767047E-2</v>
      </c>
      <c r="T76" s="412">
        <v>-7.3154362416107399E-2</v>
      </c>
      <c r="U76" s="352"/>
    </row>
    <row r="77" spans="1:21" s="115" customFormat="1" x14ac:dyDescent="0.2">
      <c r="A77" s="110" t="s">
        <v>574</v>
      </c>
      <c r="B77" s="110" t="s">
        <v>575</v>
      </c>
      <c r="C77" s="110" t="s">
        <v>565</v>
      </c>
      <c r="D77" s="110" t="s">
        <v>1162</v>
      </c>
      <c r="E77" s="337">
        <f>VLOOKUP(A77,T9_Prev68CCG_1415Q1!$A:$AF,5,FALSE)+VLOOKUP(A77,T10_Prev68CCG_1415Q2!$A:$AF,5,FALSE)+VLOOKUP(A77,T11_Prev68CCG_1415Q3!$A:$AF,5,FALSE)+VLOOKUP(A77,T12_Prev68CCG_1415Q4!$A:$AF,5,FALSE)</f>
        <v>1762</v>
      </c>
      <c r="F77" s="338">
        <f>VLOOKUP($A77,T9_Prev68CCG_1415Q1!$A:$AF,6,FALSE)+VLOOKUP($A77,T10_Prev68CCG_1415Q2!$A:$AF,6,FALSE)+VLOOKUP($A77,T11_Prev68CCG_1415Q3!$A:$AF,6,FALSE)+VLOOKUP($A77,T12_Prev68CCG_1415Q4!$A:$AF,6,FALSE)</f>
        <v>722</v>
      </c>
      <c r="G77" s="339">
        <f t="shared" si="7"/>
        <v>0.40976163450624292</v>
      </c>
      <c r="H77" s="60" t="str">
        <f t="shared" si="8"/>
        <v>38.7% - 43.3%</v>
      </c>
      <c r="I77" s="338">
        <f>VLOOKUP($A77,T9_Prev68CCG_1415Q1!$A:$AF,9,FALSE)+VLOOKUP($A77,T10_Prev68CCG_1415Q2!$A:$AF,9,FALSE)+VLOOKUP($A77,T11_Prev68CCG_1415Q3!$A:$AF,9,FALSE)+VLOOKUP($A77,T12_Prev68CCG_1415Q4!$A:$AF,9,FALSE)</f>
        <v>501</v>
      </c>
      <c r="J77" s="340">
        <f t="shared" si="9"/>
        <v>0.28433598183881953</v>
      </c>
      <c r="K77" s="338">
        <f>VLOOKUP($A77,T9_Prev68CCG_1415Q1!$A:$AF,11,FALSE)+VLOOKUP($A77,T10_Prev68CCG_1415Q2!$A:$AF,11,FALSE)+VLOOKUP($A77,T11_Prev68CCG_1415Q3!$A:$AF,11,FALSE)+VLOOKUP($A77,T12_Prev68CCG_1415Q4!$A:$AF,11,FALSE)</f>
        <v>221</v>
      </c>
      <c r="L77" s="340">
        <f t="shared" si="10"/>
        <v>0.12542565266742339</v>
      </c>
      <c r="M77" s="338">
        <f>VLOOKUP($A77,T9_Prev68CCG_1415Q1!$A:$AF,13,FALSE)+VLOOKUP($A77,T10_Prev68CCG_1415Q2!$A:$AF,13,FALSE)+VLOOKUP($A77,T11_Prev68CCG_1415Q3!$A:$AF,13,FALSE)+VLOOKUP($A77,T12_Prev68CCG_1415Q4!$A:$AF,13,FALSE)</f>
        <v>1040</v>
      </c>
      <c r="N77" s="340">
        <f t="shared" si="11"/>
        <v>0.59023836549375708</v>
      </c>
      <c r="O77" s="338">
        <f>VLOOKUP($A77,T9_Prev68CCG_1415Q1!$A:$AF,15,FALSE)+VLOOKUP($A77,T10_Prev68CCG_1415Q2!$A:$AF,15,FALSE)+VLOOKUP($A77,T11_Prev68CCG_1415Q3!$A:$AF,15,FALSE)+VLOOKUP($A77,T12_Prev68CCG_1415Q4!$A:$AF,15,FALSE)</f>
        <v>0</v>
      </c>
      <c r="P77" s="340">
        <f t="shared" si="12"/>
        <v>0</v>
      </c>
      <c r="Q77" s="189" t="s">
        <v>576</v>
      </c>
      <c r="R77" s="274">
        <f t="shared" si="13"/>
        <v>0</v>
      </c>
      <c r="S77" s="412">
        <v>-7.9895561357702372E-2</v>
      </c>
      <c r="T77" s="412">
        <v>-0.11855927963981994</v>
      </c>
      <c r="U77" s="352"/>
    </row>
    <row r="78" spans="1:21" s="115" customFormat="1" x14ac:dyDescent="0.2">
      <c r="A78" s="110" t="s">
        <v>577</v>
      </c>
      <c r="B78" s="110" t="s">
        <v>578</v>
      </c>
      <c r="C78" s="110" t="s">
        <v>565</v>
      </c>
      <c r="D78" s="110" t="s">
        <v>1162</v>
      </c>
      <c r="E78" s="337">
        <f>VLOOKUP(A78,T9_Prev68CCG_1415Q1!$A:$AF,5,FALSE)+VLOOKUP(A78,T10_Prev68CCG_1415Q2!$A:$AF,5,FALSE)+VLOOKUP(A78,T11_Prev68CCG_1415Q3!$A:$AF,5,FALSE)+VLOOKUP(A78,T12_Prev68CCG_1415Q4!$A:$AF,5,FALSE)</f>
        <v>2394</v>
      </c>
      <c r="F78" s="338">
        <f>VLOOKUP($A78,T9_Prev68CCG_1415Q1!$A:$AF,6,FALSE)+VLOOKUP($A78,T10_Prev68CCG_1415Q2!$A:$AF,6,FALSE)+VLOOKUP($A78,T11_Prev68CCG_1415Q3!$A:$AF,6,FALSE)+VLOOKUP($A78,T12_Prev68CCG_1415Q4!$A:$AF,6,FALSE)</f>
        <v>936</v>
      </c>
      <c r="G78" s="339">
        <f t="shared" si="7"/>
        <v>0.39097744360902253</v>
      </c>
      <c r="H78" s="60" t="str">
        <f t="shared" si="8"/>
        <v>37.2% - 41.1%</v>
      </c>
      <c r="I78" s="338">
        <f>VLOOKUP($A78,T9_Prev68CCG_1415Q1!$A:$AF,9,FALSE)+VLOOKUP($A78,T10_Prev68CCG_1415Q2!$A:$AF,9,FALSE)+VLOOKUP($A78,T11_Prev68CCG_1415Q3!$A:$AF,9,FALSE)+VLOOKUP($A78,T12_Prev68CCG_1415Q4!$A:$AF,9,FALSE)</f>
        <v>712</v>
      </c>
      <c r="J78" s="340">
        <f t="shared" si="9"/>
        <v>0.29741019214703424</v>
      </c>
      <c r="K78" s="338">
        <f>VLOOKUP($A78,T9_Prev68CCG_1415Q1!$A:$AF,11,FALSE)+VLOOKUP($A78,T10_Prev68CCG_1415Q2!$A:$AF,11,FALSE)+VLOOKUP($A78,T11_Prev68CCG_1415Q3!$A:$AF,11,FALSE)+VLOOKUP($A78,T12_Prev68CCG_1415Q4!$A:$AF,11,FALSE)</f>
        <v>224</v>
      </c>
      <c r="L78" s="340">
        <f t="shared" si="10"/>
        <v>9.3567251461988299E-2</v>
      </c>
      <c r="M78" s="338">
        <f>VLOOKUP($A78,T9_Prev68CCG_1415Q1!$A:$AF,13,FALSE)+VLOOKUP($A78,T10_Prev68CCG_1415Q2!$A:$AF,13,FALSE)+VLOOKUP($A78,T11_Prev68CCG_1415Q3!$A:$AF,13,FALSE)+VLOOKUP($A78,T12_Prev68CCG_1415Q4!$A:$AF,13,FALSE)</f>
        <v>1451</v>
      </c>
      <c r="N78" s="340">
        <f t="shared" si="11"/>
        <v>0.60609857978279036</v>
      </c>
      <c r="O78" s="338">
        <f>VLOOKUP($A78,T9_Prev68CCG_1415Q1!$A:$AF,15,FALSE)+VLOOKUP($A78,T10_Prev68CCG_1415Q2!$A:$AF,15,FALSE)+VLOOKUP($A78,T11_Prev68CCG_1415Q3!$A:$AF,15,FALSE)+VLOOKUP($A78,T12_Prev68CCG_1415Q4!$A:$AF,15,FALSE)</f>
        <v>7</v>
      </c>
      <c r="P78" s="340">
        <f t="shared" si="12"/>
        <v>2.9239766081871343E-3</v>
      </c>
      <c r="Q78" s="189" t="s">
        <v>579</v>
      </c>
      <c r="R78" s="274">
        <f t="shared" si="13"/>
        <v>0</v>
      </c>
      <c r="S78" s="412">
        <v>5.6021173356859189E-2</v>
      </c>
      <c r="T78" s="412">
        <v>3.4125269978401818E-2</v>
      </c>
      <c r="U78" s="352"/>
    </row>
    <row r="79" spans="1:21" s="115" customFormat="1" x14ac:dyDescent="0.2">
      <c r="A79" s="110" t="s">
        <v>580</v>
      </c>
      <c r="B79" s="110" t="s">
        <v>581</v>
      </c>
      <c r="C79" s="110" t="s">
        <v>565</v>
      </c>
      <c r="D79" s="110" t="s">
        <v>1162</v>
      </c>
      <c r="E79" s="337">
        <f>VLOOKUP(A79,T9_Prev68CCG_1415Q1!$A:$AF,5,FALSE)+VLOOKUP(A79,T10_Prev68CCG_1415Q2!$A:$AF,5,FALSE)+VLOOKUP(A79,T11_Prev68CCG_1415Q3!$A:$AF,5,FALSE)+VLOOKUP(A79,T12_Prev68CCG_1415Q4!$A:$AF,5,FALSE)</f>
        <v>2816</v>
      </c>
      <c r="F79" s="338">
        <f>VLOOKUP($A79,T9_Prev68CCG_1415Q1!$A:$AF,6,FALSE)+VLOOKUP($A79,T10_Prev68CCG_1415Q2!$A:$AF,6,FALSE)+VLOOKUP($A79,T11_Prev68CCG_1415Q3!$A:$AF,6,FALSE)+VLOOKUP($A79,T12_Prev68CCG_1415Q4!$A:$AF,6,FALSE)</f>
        <v>1069</v>
      </c>
      <c r="G79" s="339">
        <f t="shared" si="7"/>
        <v>0.37961647727272729</v>
      </c>
      <c r="H79" s="60" t="str">
        <f t="shared" si="8"/>
        <v>36.2% - 39.8%</v>
      </c>
      <c r="I79" s="338">
        <f>VLOOKUP($A79,T9_Prev68CCG_1415Q1!$A:$AF,9,FALSE)+VLOOKUP($A79,T10_Prev68CCG_1415Q2!$A:$AF,9,FALSE)+VLOOKUP($A79,T11_Prev68CCG_1415Q3!$A:$AF,9,FALSE)+VLOOKUP($A79,T12_Prev68CCG_1415Q4!$A:$AF,9,FALSE)</f>
        <v>808</v>
      </c>
      <c r="J79" s="340">
        <f t="shared" si="9"/>
        <v>0.28693181818181818</v>
      </c>
      <c r="K79" s="338">
        <f>VLOOKUP($A79,T9_Prev68CCG_1415Q1!$A:$AF,11,FALSE)+VLOOKUP($A79,T10_Prev68CCG_1415Q2!$A:$AF,11,FALSE)+VLOOKUP($A79,T11_Prev68CCG_1415Q3!$A:$AF,11,FALSE)+VLOOKUP($A79,T12_Prev68CCG_1415Q4!$A:$AF,11,FALSE)</f>
        <v>261</v>
      </c>
      <c r="L79" s="340">
        <f t="shared" si="10"/>
        <v>9.2684659090909088E-2</v>
      </c>
      <c r="M79" s="338">
        <f>VLOOKUP($A79,T9_Prev68CCG_1415Q1!$A:$AF,13,FALSE)+VLOOKUP($A79,T10_Prev68CCG_1415Q2!$A:$AF,13,FALSE)+VLOOKUP($A79,T11_Prev68CCG_1415Q3!$A:$AF,13,FALSE)+VLOOKUP($A79,T12_Prev68CCG_1415Q4!$A:$AF,13,FALSE)</f>
        <v>1739</v>
      </c>
      <c r="N79" s="340">
        <f t="shared" si="11"/>
        <v>0.61754261363636365</v>
      </c>
      <c r="O79" s="338">
        <f>VLOOKUP($A79,T9_Prev68CCG_1415Q1!$A:$AF,15,FALSE)+VLOOKUP($A79,T10_Prev68CCG_1415Q2!$A:$AF,15,FALSE)+VLOOKUP($A79,T11_Prev68CCG_1415Q3!$A:$AF,15,FALSE)+VLOOKUP($A79,T12_Prev68CCG_1415Q4!$A:$AF,15,FALSE)</f>
        <v>8</v>
      </c>
      <c r="P79" s="340">
        <f t="shared" si="12"/>
        <v>2.840909090909091E-3</v>
      </c>
      <c r="Q79" s="189" t="s">
        <v>582</v>
      </c>
      <c r="R79" s="274">
        <f t="shared" si="13"/>
        <v>0</v>
      </c>
      <c r="S79" s="412">
        <v>7.5134168157424686E-3</v>
      </c>
      <c r="T79" s="412">
        <v>-0.10631545541098064</v>
      </c>
      <c r="U79" s="352"/>
    </row>
    <row r="80" spans="1:21" s="115" customFormat="1" x14ac:dyDescent="0.2">
      <c r="A80" s="110" t="s">
        <v>583</v>
      </c>
      <c r="B80" s="110" t="s">
        <v>584</v>
      </c>
      <c r="C80" s="110" t="s">
        <v>565</v>
      </c>
      <c r="D80" s="110" t="s">
        <v>1162</v>
      </c>
      <c r="E80" s="337">
        <f>VLOOKUP(A80,T9_Prev68CCG_1415Q1!$A:$AF,5,FALSE)+VLOOKUP(A80,T10_Prev68CCG_1415Q2!$A:$AF,5,FALSE)+VLOOKUP(A80,T11_Prev68CCG_1415Q3!$A:$AF,5,FALSE)+VLOOKUP(A80,T12_Prev68CCG_1415Q4!$A:$AF,5,FALSE)</f>
        <v>1581</v>
      </c>
      <c r="F80" s="338">
        <f>VLOOKUP($A80,T9_Prev68CCG_1415Q1!$A:$AF,6,FALSE)+VLOOKUP($A80,T10_Prev68CCG_1415Q2!$A:$AF,6,FALSE)+VLOOKUP($A80,T11_Prev68CCG_1415Q3!$A:$AF,6,FALSE)+VLOOKUP($A80,T12_Prev68CCG_1415Q4!$A:$AF,6,FALSE)</f>
        <v>394</v>
      </c>
      <c r="G80" s="339">
        <f t="shared" si="7"/>
        <v>0.24920936116382036</v>
      </c>
      <c r="H80" s="60" t="str">
        <f t="shared" si="8"/>
        <v>22.9% - 27.1%</v>
      </c>
      <c r="I80" s="338">
        <f>VLOOKUP($A80,T9_Prev68CCG_1415Q1!$A:$AF,9,FALSE)+VLOOKUP($A80,T10_Prev68CCG_1415Q2!$A:$AF,9,FALSE)+VLOOKUP($A80,T11_Prev68CCG_1415Q3!$A:$AF,9,FALSE)+VLOOKUP($A80,T12_Prev68CCG_1415Q4!$A:$AF,9,FALSE)</f>
        <v>295</v>
      </c>
      <c r="J80" s="340">
        <f t="shared" si="9"/>
        <v>0.18659076533839342</v>
      </c>
      <c r="K80" s="338">
        <f>VLOOKUP($A80,T9_Prev68CCG_1415Q1!$A:$AF,11,FALSE)+VLOOKUP($A80,T10_Prev68CCG_1415Q2!$A:$AF,11,FALSE)+VLOOKUP($A80,T11_Prev68CCG_1415Q3!$A:$AF,11,FALSE)+VLOOKUP($A80,T12_Prev68CCG_1415Q4!$A:$AF,11,FALSE)</f>
        <v>99</v>
      </c>
      <c r="L80" s="340">
        <f t="shared" si="10"/>
        <v>6.2618595825426948E-2</v>
      </c>
      <c r="M80" s="338">
        <f>VLOOKUP($A80,T9_Prev68CCG_1415Q1!$A:$AF,13,FALSE)+VLOOKUP($A80,T10_Prev68CCG_1415Q2!$A:$AF,13,FALSE)+VLOOKUP($A80,T11_Prev68CCG_1415Q3!$A:$AF,13,FALSE)+VLOOKUP($A80,T12_Prev68CCG_1415Q4!$A:$AF,13,FALSE)</f>
        <v>1152</v>
      </c>
      <c r="N80" s="340">
        <f t="shared" si="11"/>
        <v>0.72865275142314989</v>
      </c>
      <c r="O80" s="338">
        <f>VLOOKUP($A80,T9_Prev68CCG_1415Q1!$A:$AF,15,FALSE)+VLOOKUP($A80,T10_Prev68CCG_1415Q2!$A:$AF,15,FALSE)+VLOOKUP($A80,T11_Prev68CCG_1415Q3!$A:$AF,15,FALSE)+VLOOKUP($A80,T12_Prev68CCG_1415Q4!$A:$AF,15,FALSE)</f>
        <v>35</v>
      </c>
      <c r="P80" s="340">
        <f t="shared" si="12"/>
        <v>2.2137887413029727E-2</v>
      </c>
      <c r="Q80" s="189" t="s">
        <v>585</v>
      </c>
      <c r="R80" s="274">
        <f t="shared" si="13"/>
        <v>0</v>
      </c>
      <c r="S80" s="412">
        <v>-2.9465930018416242E-2</v>
      </c>
      <c r="T80" s="412">
        <v>-5.6119402985074673E-2</v>
      </c>
      <c r="U80" s="352"/>
    </row>
    <row r="81" spans="1:21" s="115" customFormat="1" x14ac:dyDescent="0.2">
      <c r="A81" s="110" t="s">
        <v>586</v>
      </c>
      <c r="B81" s="110" t="s">
        <v>587</v>
      </c>
      <c r="C81" s="110" t="s">
        <v>565</v>
      </c>
      <c r="D81" s="110" t="s">
        <v>1162</v>
      </c>
      <c r="E81" s="337">
        <f>VLOOKUP(A81,T9_Prev68CCG_1415Q1!$A:$AF,5,FALSE)+VLOOKUP(A81,T10_Prev68CCG_1415Q2!$A:$AF,5,FALSE)+VLOOKUP(A81,T11_Prev68CCG_1415Q3!$A:$AF,5,FALSE)+VLOOKUP(A81,T12_Prev68CCG_1415Q4!$A:$AF,5,FALSE)</f>
        <v>2765</v>
      </c>
      <c r="F81" s="338">
        <f>VLOOKUP($A81,T9_Prev68CCG_1415Q1!$A:$AF,6,FALSE)+VLOOKUP($A81,T10_Prev68CCG_1415Q2!$A:$AF,6,FALSE)+VLOOKUP($A81,T11_Prev68CCG_1415Q3!$A:$AF,6,FALSE)+VLOOKUP($A81,T12_Prev68CCG_1415Q4!$A:$AF,6,FALSE)</f>
        <v>725</v>
      </c>
      <c r="G81" s="339">
        <f t="shared" si="7"/>
        <v>0.26220614828209765</v>
      </c>
      <c r="H81" s="60" t="str">
        <f t="shared" si="8"/>
        <v>24.6% - 27.9%</v>
      </c>
      <c r="I81" s="338">
        <f>VLOOKUP($A81,T9_Prev68CCG_1415Q1!$A:$AF,9,FALSE)+VLOOKUP($A81,T10_Prev68CCG_1415Q2!$A:$AF,9,FALSE)+VLOOKUP($A81,T11_Prev68CCG_1415Q3!$A:$AF,9,FALSE)+VLOOKUP($A81,T12_Prev68CCG_1415Q4!$A:$AF,9,FALSE)</f>
        <v>552</v>
      </c>
      <c r="J81" s="340">
        <f t="shared" si="9"/>
        <v>0.1996383363471971</v>
      </c>
      <c r="K81" s="338">
        <f>VLOOKUP($A81,T9_Prev68CCG_1415Q1!$A:$AF,11,FALSE)+VLOOKUP($A81,T10_Prev68CCG_1415Q2!$A:$AF,11,FALSE)+VLOOKUP($A81,T11_Prev68CCG_1415Q3!$A:$AF,11,FALSE)+VLOOKUP($A81,T12_Prev68CCG_1415Q4!$A:$AF,11,FALSE)</f>
        <v>173</v>
      </c>
      <c r="L81" s="340">
        <f t="shared" si="10"/>
        <v>6.2567811934900547E-2</v>
      </c>
      <c r="M81" s="338">
        <f>VLOOKUP($A81,T9_Prev68CCG_1415Q1!$A:$AF,13,FALSE)+VLOOKUP($A81,T10_Prev68CCG_1415Q2!$A:$AF,13,FALSE)+VLOOKUP($A81,T11_Prev68CCG_1415Q3!$A:$AF,13,FALSE)+VLOOKUP($A81,T12_Prev68CCG_1415Q4!$A:$AF,13,FALSE)</f>
        <v>1942</v>
      </c>
      <c r="N81" s="340">
        <f t="shared" si="11"/>
        <v>0.70235081374321884</v>
      </c>
      <c r="O81" s="338">
        <f>VLOOKUP($A81,T9_Prev68CCG_1415Q1!$A:$AF,15,FALSE)+VLOOKUP($A81,T10_Prev68CCG_1415Q2!$A:$AF,15,FALSE)+VLOOKUP($A81,T11_Prev68CCG_1415Q3!$A:$AF,15,FALSE)+VLOOKUP($A81,T12_Prev68CCG_1415Q4!$A:$AF,15,FALSE)</f>
        <v>98</v>
      </c>
      <c r="P81" s="340">
        <f t="shared" si="12"/>
        <v>3.5443037974683546E-2</v>
      </c>
      <c r="Q81" s="189" t="s">
        <v>588</v>
      </c>
      <c r="R81" s="274">
        <f t="shared" si="13"/>
        <v>0</v>
      </c>
      <c r="S81" s="412">
        <v>-8.047888260724978E-2</v>
      </c>
      <c r="T81" s="412">
        <v>-0.10343709468223083</v>
      </c>
      <c r="U81" s="352"/>
    </row>
    <row r="82" spans="1:21" s="115" customFormat="1" x14ac:dyDescent="0.2">
      <c r="A82" s="110" t="s">
        <v>589</v>
      </c>
      <c r="B82" s="110" t="s">
        <v>590</v>
      </c>
      <c r="C82" s="110" t="s">
        <v>591</v>
      </c>
      <c r="D82" s="110" t="s">
        <v>1157</v>
      </c>
      <c r="E82" s="337">
        <f>VLOOKUP(A82,T9_Prev68CCG_1415Q1!$A:$AF,5,FALSE)+VLOOKUP(A82,T10_Prev68CCG_1415Q2!$A:$AF,5,FALSE)+VLOOKUP(A82,T11_Prev68CCG_1415Q3!$A:$AF,5,FALSE)+VLOOKUP(A82,T12_Prev68CCG_1415Q4!$A:$AF,5,FALSE)</f>
        <v>2711</v>
      </c>
      <c r="F82" s="338">
        <f>VLOOKUP($A82,T9_Prev68CCG_1415Q1!$A:$AF,6,FALSE)+VLOOKUP($A82,T10_Prev68CCG_1415Q2!$A:$AF,6,FALSE)+VLOOKUP($A82,T11_Prev68CCG_1415Q3!$A:$AF,6,FALSE)+VLOOKUP($A82,T12_Prev68CCG_1415Q4!$A:$AF,6,FALSE)</f>
        <v>1138</v>
      </c>
      <c r="G82" s="339">
        <f t="shared" si="7"/>
        <v>0.41977130210254521</v>
      </c>
      <c r="H82" s="60" t="str">
        <f t="shared" si="8"/>
        <v>40.1% - 43.8%</v>
      </c>
      <c r="I82" s="338">
        <f>VLOOKUP($A82,T9_Prev68CCG_1415Q1!$A:$AF,9,FALSE)+VLOOKUP($A82,T10_Prev68CCG_1415Q2!$A:$AF,9,FALSE)+VLOOKUP($A82,T11_Prev68CCG_1415Q3!$A:$AF,9,FALSE)+VLOOKUP($A82,T12_Prev68CCG_1415Q4!$A:$AF,9,FALSE)</f>
        <v>879</v>
      </c>
      <c r="J82" s="340">
        <f t="shared" si="9"/>
        <v>0.32423459977867947</v>
      </c>
      <c r="K82" s="338">
        <f>VLOOKUP($A82,T9_Prev68CCG_1415Q1!$A:$AF,11,FALSE)+VLOOKUP($A82,T10_Prev68CCG_1415Q2!$A:$AF,11,FALSE)+VLOOKUP($A82,T11_Prev68CCG_1415Q3!$A:$AF,11,FALSE)+VLOOKUP($A82,T12_Prev68CCG_1415Q4!$A:$AF,11,FALSE)</f>
        <v>259</v>
      </c>
      <c r="L82" s="340">
        <f t="shared" si="10"/>
        <v>9.5536702323865727E-2</v>
      </c>
      <c r="M82" s="338">
        <f>VLOOKUP($A82,T9_Prev68CCG_1415Q1!$A:$AF,13,FALSE)+VLOOKUP($A82,T10_Prev68CCG_1415Q2!$A:$AF,13,FALSE)+VLOOKUP($A82,T11_Prev68CCG_1415Q3!$A:$AF,13,FALSE)+VLOOKUP($A82,T12_Prev68CCG_1415Q4!$A:$AF,13,FALSE)</f>
        <v>1565</v>
      </c>
      <c r="N82" s="340">
        <f t="shared" si="11"/>
        <v>0.57727775728513464</v>
      </c>
      <c r="O82" s="338">
        <f>VLOOKUP($A82,T9_Prev68CCG_1415Q1!$A:$AF,15,FALSE)+VLOOKUP($A82,T10_Prev68CCG_1415Q2!$A:$AF,15,FALSE)+VLOOKUP($A82,T11_Prev68CCG_1415Q3!$A:$AF,15,FALSE)+VLOOKUP($A82,T12_Prev68CCG_1415Q4!$A:$AF,15,FALSE)</f>
        <v>8</v>
      </c>
      <c r="P82" s="340">
        <f t="shared" si="12"/>
        <v>2.9509406123201772E-3</v>
      </c>
      <c r="Q82" s="189" t="s">
        <v>593</v>
      </c>
      <c r="R82" s="274">
        <f t="shared" si="13"/>
        <v>0</v>
      </c>
      <c r="S82" s="412">
        <v>-3.2476802284082784E-2</v>
      </c>
      <c r="T82" s="412">
        <v>-9.9036224659355243E-2</v>
      </c>
      <c r="U82" s="352"/>
    </row>
    <row r="83" spans="1:21" s="115" customFormat="1" x14ac:dyDescent="0.2">
      <c r="A83" s="110" t="s">
        <v>594</v>
      </c>
      <c r="B83" s="110" t="s">
        <v>595</v>
      </c>
      <c r="C83" s="110" t="s">
        <v>591</v>
      </c>
      <c r="D83" s="110" t="s">
        <v>1157</v>
      </c>
      <c r="E83" s="337">
        <f>VLOOKUP(A83,T9_Prev68CCG_1415Q1!$A:$AF,5,FALSE)+VLOOKUP(A83,T10_Prev68CCG_1415Q2!$A:$AF,5,FALSE)+VLOOKUP(A83,T11_Prev68CCG_1415Q3!$A:$AF,5,FALSE)+VLOOKUP(A83,T12_Prev68CCG_1415Q4!$A:$AF,5,FALSE)</f>
        <v>1268</v>
      </c>
      <c r="F83" s="338">
        <f>VLOOKUP($A83,T9_Prev68CCG_1415Q1!$A:$AF,6,FALSE)+VLOOKUP($A83,T10_Prev68CCG_1415Q2!$A:$AF,6,FALSE)+VLOOKUP($A83,T11_Prev68CCG_1415Q3!$A:$AF,6,FALSE)+VLOOKUP($A83,T12_Prev68CCG_1415Q4!$A:$AF,6,FALSE)</f>
        <v>487</v>
      </c>
      <c r="G83" s="339"/>
      <c r="H83" s="60" t="str">
        <f t="shared" si="8"/>
        <v/>
      </c>
      <c r="I83" s="338">
        <f>VLOOKUP($A83,T9_Prev68CCG_1415Q1!$A:$AF,9,FALSE)+VLOOKUP($A83,T10_Prev68CCG_1415Q2!$A:$AF,9,FALSE)+VLOOKUP($A83,T11_Prev68CCG_1415Q3!$A:$AF,9,FALSE)+VLOOKUP($A83,T12_Prev68CCG_1415Q4!$A:$AF,9,FALSE)</f>
        <v>387</v>
      </c>
      <c r="J83" s="340"/>
      <c r="K83" s="338">
        <f>VLOOKUP($A83,T9_Prev68CCG_1415Q1!$A:$AF,11,FALSE)+VLOOKUP($A83,T10_Prev68CCG_1415Q2!$A:$AF,11,FALSE)+VLOOKUP($A83,T11_Prev68CCG_1415Q3!$A:$AF,11,FALSE)+VLOOKUP($A83,T12_Prev68CCG_1415Q4!$A:$AF,11,FALSE)</f>
        <v>100</v>
      </c>
      <c r="L83" s="340"/>
      <c r="M83" s="338">
        <f>VLOOKUP($A83,T9_Prev68CCG_1415Q1!$A:$AF,13,FALSE)+VLOOKUP($A83,T10_Prev68CCG_1415Q2!$A:$AF,13,FALSE)+VLOOKUP($A83,T11_Prev68CCG_1415Q3!$A:$AF,13,FALSE)+VLOOKUP($A83,T12_Prev68CCG_1415Q4!$A:$AF,13,FALSE)</f>
        <v>587</v>
      </c>
      <c r="N83" s="340"/>
      <c r="O83" s="338">
        <f>VLOOKUP($A83,T9_Prev68CCG_1415Q1!$A:$AF,15,FALSE)+VLOOKUP($A83,T10_Prev68CCG_1415Q2!$A:$AF,15,FALSE)+VLOOKUP($A83,T11_Prev68CCG_1415Q3!$A:$AF,15,FALSE)+VLOOKUP($A83,T12_Prev68CCG_1415Q4!$A:$AF,15,FALSE)</f>
        <v>194</v>
      </c>
      <c r="P83" s="340">
        <f t="shared" si="12"/>
        <v>0.1529968454258675</v>
      </c>
      <c r="Q83" s="189" t="s">
        <v>596</v>
      </c>
      <c r="R83" s="274">
        <f t="shared" si="13"/>
        <v>0</v>
      </c>
      <c r="S83" s="412">
        <v>-8.8425593098490296E-2</v>
      </c>
      <c r="T83" s="412">
        <v>-0.15803452855245681</v>
      </c>
      <c r="U83" s="352"/>
    </row>
    <row r="84" spans="1:21" s="115" customFormat="1" x14ac:dyDescent="0.2">
      <c r="A84" s="110" t="s">
        <v>597</v>
      </c>
      <c r="B84" s="110" t="s">
        <v>598</v>
      </c>
      <c r="C84" s="110" t="s">
        <v>591</v>
      </c>
      <c r="D84" s="110" t="s">
        <v>1157</v>
      </c>
      <c r="E84" s="337">
        <f>VLOOKUP(A84,T9_Prev68CCG_1415Q1!$A:$AF,5,FALSE)+VLOOKUP(A84,T10_Prev68CCG_1415Q2!$A:$AF,5,FALSE)+VLOOKUP(A84,T11_Prev68CCG_1415Q3!$A:$AF,5,FALSE)+VLOOKUP(A84,T12_Prev68CCG_1415Q4!$A:$AF,5,FALSE)</f>
        <v>1407</v>
      </c>
      <c r="F84" s="338">
        <f>VLOOKUP($A84,T9_Prev68CCG_1415Q1!$A:$AF,6,FALSE)+VLOOKUP($A84,T10_Prev68CCG_1415Q2!$A:$AF,6,FALSE)+VLOOKUP($A84,T11_Prev68CCG_1415Q3!$A:$AF,6,FALSE)+VLOOKUP($A84,T12_Prev68CCG_1415Q4!$A:$AF,6,FALSE)</f>
        <v>639</v>
      </c>
      <c r="G84" s="339"/>
      <c r="H84" s="60" t="str">
        <f t="shared" si="8"/>
        <v/>
      </c>
      <c r="I84" s="338">
        <f>VLOOKUP($A84,T9_Prev68CCG_1415Q1!$A:$AF,9,FALSE)+VLOOKUP($A84,T10_Prev68CCG_1415Q2!$A:$AF,9,FALSE)+VLOOKUP($A84,T11_Prev68CCG_1415Q3!$A:$AF,9,FALSE)+VLOOKUP($A84,T12_Prev68CCG_1415Q4!$A:$AF,9,FALSE)</f>
        <v>491</v>
      </c>
      <c r="J84" s="340"/>
      <c r="K84" s="338">
        <f>VLOOKUP($A84,T9_Prev68CCG_1415Q1!$A:$AF,11,FALSE)+VLOOKUP($A84,T10_Prev68CCG_1415Q2!$A:$AF,11,FALSE)+VLOOKUP($A84,T11_Prev68CCG_1415Q3!$A:$AF,11,FALSE)+VLOOKUP($A84,T12_Prev68CCG_1415Q4!$A:$AF,11,FALSE)</f>
        <v>148</v>
      </c>
      <c r="L84" s="340"/>
      <c r="M84" s="338">
        <f>VLOOKUP($A84,T9_Prev68CCG_1415Q1!$A:$AF,13,FALSE)+VLOOKUP($A84,T10_Prev68CCG_1415Q2!$A:$AF,13,FALSE)+VLOOKUP($A84,T11_Prev68CCG_1415Q3!$A:$AF,13,FALSE)+VLOOKUP($A84,T12_Prev68CCG_1415Q4!$A:$AF,13,FALSE)</f>
        <v>508</v>
      </c>
      <c r="N84" s="340"/>
      <c r="O84" s="338">
        <f>VLOOKUP($A84,T9_Prev68CCG_1415Q1!$A:$AF,15,FALSE)+VLOOKUP($A84,T10_Prev68CCG_1415Q2!$A:$AF,15,FALSE)+VLOOKUP($A84,T11_Prev68CCG_1415Q3!$A:$AF,15,FALSE)+VLOOKUP($A84,T12_Prev68CCG_1415Q4!$A:$AF,15,FALSE)</f>
        <v>260</v>
      </c>
      <c r="P84" s="340">
        <f t="shared" si="12"/>
        <v>0.18479033404406539</v>
      </c>
      <c r="Q84" s="189" t="s">
        <v>599</v>
      </c>
      <c r="R84" s="274">
        <f t="shared" si="13"/>
        <v>0</v>
      </c>
      <c r="S84" s="412">
        <v>-3.1658637302133474E-2</v>
      </c>
      <c r="T84" s="412">
        <v>-0.12391033623910341</v>
      </c>
      <c r="U84" s="352"/>
    </row>
    <row r="85" spans="1:21" s="115" customFormat="1" x14ac:dyDescent="0.2">
      <c r="A85" s="110" t="s">
        <v>600</v>
      </c>
      <c r="B85" s="110" t="s">
        <v>601</v>
      </c>
      <c r="C85" s="110" t="s">
        <v>591</v>
      </c>
      <c r="D85" s="110" t="s">
        <v>1157</v>
      </c>
      <c r="E85" s="337">
        <f>VLOOKUP(A85,T9_Prev68CCG_1415Q1!$A:$AF,5,FALSE)+VLOOKUP(A85,T10_Prev68CCG_1415Q2!$A:$AF,5,FALSE)+VLOOKUP(A85,T11_Prev68CCG_1415Q3!$A:$AF,5,FALSE)+VLOOKUP(A85,T12_Prev68CCG_1415Q4!$A:$AF,5,FALSE)</f>
        <v>3167</v>
      </c>
      <c r="F85" s="338">
        <f>VLOOKUP($A85,T9_Prev68CCG_1415Q1!$A:$AF,6,FALSE)+VLOOKUP($A85,T10_Prev68CCG_1415Q2!$A:$AF,6,FALSE)+VLOOKUP($A85,T11_Prev68CCG_1415Q3!$A:$AF,6,FALSE)+VLOOKUP($A85,T12_Prev68CCG_1415Q4!$A:$AF,6,FALSE)</f>
        <v>1027</v>
      </c>
      <c r="G85" s="339"/>
      <c r="H85" s="60" t="str">
        <f t="shared" si="8"/>
        <v/>
      </c>
      <c r="I85" s="338">
        <f>VLOOKUP($A85,T9_Prev68CCG_1415Q1!$A:$AF,9,FALSE)+VLOOKUP($A85,T10_Prev68CCG_1415Q2!$A:$AF,9,FALSE)+VLOOKUP($A85,T11_Prev68CCG_1415Q3!$A:$AF,9,FALSE)+VLOOKUP($A85,T12_Prev68CCG_1415Q4!$A:$AF,9,FALSE)</f>
        <v>737</v>
      </c>
      <c r="J85" s="340"/>
      <c r="K85" s="338">
        <f>VLOOKUP($A85,T9_Prev68CCG_1415Q1!$A:$AF,11,FALSE)+VLOOKUP($A85,T10_Prev68CCG_1415Q2!$A:$AF,11,FALSE)+VLOOKUP($A85,T11_Prev68CCG_1415Q3!$A:$AF,11,FALSE)+VLOOKUP($A85,T12_Prev68CCG_1415Q4!$A:$AF,11,FALSE)</f>
        <v>290</v>
      </c>
      <c r="L85" s="340"/>
      <c r="M85" s="338">
        <f>VLOOKUP($A85,T9_Prev68CCG_1415Q1!$A:$AF,13,FALSE)+VLOOKUP($A85,T10_Prev68CCG_1415Q2!$A:$AF,13,FALSE)+VLOOKUP($A85,T11_Prev68CCG_1415Q3!$A:$AF,13,FALSE)+VLOOKUP($A85,T12_Prev68CCG_1415Q4!$A:$AF,13,FALSE)</f>
        <v>2137</v>
      </c>
      <c r="N85" s="340"/>
      <c r="O85" s="338">
        <f>VLOOKUP($A85,T9_Prev68CCG_1415Q1!$A:$AF,15,FALSE)+VLOOKUP($A85,T10_Prev68CCG_1415Q2!$A:$AF,15,FALSE)+VLOOKUP($A85,T11_Prev68CCG_1415Q3!$A:$AF,15,FALSE)+VLOOKUP($A85,T12_Prev68CCG_1415Q4!$A:$AF,15,FALSE)</f>
        <v>3</v>
      </c>
      <c r="P85" s="340"/>
      <c r="Q85" s="189" t="s">
        <v>602</v>
      </c>
      <c r="R85" s="274">
        <f t="shared" si="13"/>
        <v>1</v>
      </c>
      <c r="S85" s="412">
        <v>-0.1433594806599946</v>
      </c>
      <c r="T85" s="412">
        <v>-0.18186515112374069</v>
      </c>
      <c r="U85" s="352"/>
    </row>
    <row r="86" spans="1:21" s="115" customFormat="1" x14ac:dyDescent="0.2">
      <c r="A86" s="110" t="s">
        <v>603</v>
      </c>
      <c r="B86" s="110" t="s">
        <v>604</v>
      </c>
      <c r="C86" s="110" t="s">
        <v>591</v>
      </c>
      <c r="D86" s="110" t="s">
        <v>1157</v>
      </c>
      <c r="E86" s="337">
        <f>VLOOKUP(A86,T9_Prev68CCG_1415Q1!$A:$AF,5,FALSE)+VLOOKUP(A86,T10_Prev68CCG_1415Q2!$A:$AF,5,FALSE)+VLOOKUP(A86,T11_Prev68CCG_1415Q3!$A:$AF,5,FALSE)+VLOOKUP(A86,T12_Prev68CCG_1415Q4!$A:$AF,5,FALSE)</f>
        <v>1994</v>
      </c>
      <c r="F86" s="338">
        <f>VLOOKUP($A86,T9_Prev68CCG_1415Q1!$A:$AF,6,FALSE)+VLOOKUP($A86,T10_Prev68CCG_1415Q2!$A:$AF,6,FALSE)+VLOOKUP($A86,T11_Prev68CCG_1415Q3!$A:$AF,6,FALSE)+VLOOKUP($A86,T12_Prev68CCG_1415Q4!$A:$AF,6,FALSE)</f>
        <v>502</v>
      </c>
      <c r="G86" s="339">
        <f t="shared" si="7"/>
        <v>0.25175526579739216</v>
      </c>
      <c r="H86" s="60" t="str">
        <f t="shared" si="8"/>
        <v>23.3% - 27.1%</v>
      </c>
      <c r="I86" s="338">
        <f>VLOOKUP($A86,T9_Prev68CCG_1415Q1!$A:$AF,9,FALSE)+VLOOKUP($A86,T10_Prev68CCG_1415Q2!$A:$AF,9,FALSE)+VLOOKUP($A86,T11_Prev68CCG_1415Q3!$A:$AF,9,FALSE)+VLOOKUP($A86,T12_Prev68CCG_1415Q4!$A:$AF,9,FALSE)</f>
        <v>385</v>
      </c>
      <c r="J86" s="340">
        <f t="shared" si="9"/>
        <v>0.19307923771313942</v>
      </c>
      <c r="K86" s="338">
        <f>VLOOKUP($A86,T9_Prev68CCG_1415Q1!$A:$AF,11,FALSE)+VLOOKUP($A86,T10_Prev68CCG_1415Q2!$A:$AF,11,FALSE)+VLOOKUP($A86,T11_Prev68CCG_1415Q3!$A:$AF,11,FALSE)+VLOOKUP($A86,T12_Prev68CCG_1415Q4!$A:$AF,11,FALSE)</f>
        <v>117</v>
      </c>
      <c r="L86" s="340">
        <f t="shared" si="10"/>
        <v>5.8676028084252756E-2</v>
      </c>
      <c r="M86" s="338">
        <f>VLOOKUP($A86,T9_Prev68CCG_1415Q1!$A:$AF,13,FALSE)+VLOOKUP($A86,T10_Prev68CCG_1415Q2!$A:$AF,13,FALSE)+VLOOKUP($A86,T11_Prev68CCG_1415Q3!$A:$AF,13,FALSE)+VLOOKUP($A86,T12_Prev68CCG_1415Q4!$A:$AF,13,FALSE)</f>
        <v>1448</v>
      </c>
      <c r="N86" s="340">
        <f t="shared" si="11"/>
        <v>0.72617853560682044</v>
      </c>
      <c r="O86" s="338">
        <f>VLOOKUP($A86,T9_Prev68CCG_1415Q1!$A:$AF,15,FALSE)+VLOOKUP($A86,T10_Prev68CCG_1415Q2!$A:$AF,15,FALSE)+VLOOKUP($A86,T11_Prev68CCG_1415Q3!$A:$AF,15,FALSE)+VLOOKUP($A86,T12_Prev68CCG_1415Q4!$A:$AF,15,FALSE)</f>
        <v>44</v>
      </c>
      <c r="P86" s="340">
        <f t="shared" si="12"/>
        <v>2.2066198595787363E-2</v>
      </c>
      <c r="Q86" s="189" t="s">
        <v>605</v>
      </c>
      <c r="R86" s="274">
        <f t="shared" si="13"/>
        <v>0</v>
      </c>
      <c r="S86" s="412">
        <v>2.7305512622359585E-2</v>
      </c>
      <c r="T86" s="412">
        <v>2.0100502512563345E-3</v>
      </c>
      <c r="U86" s="352"/>
    </row>
    <row r="87" spans="1:21" s="115" customFormat="1" x14ac:dyDescent="0.2">
      <c r="A87" s="110" t="s">
        <v>606</v>
      </c>
      <c r="B87" s="110" t="s">
        <v>607</v>
      </c>
      <c r="C87" s="110" t="s">
        <v>591</v>
      </c>
      <c r="D87" s="110" t="s">
        <v>1157</v>
      </c>
      <c r="E87" s="337">
        <f>VLOOKUP(A87,T9_Prev68CCG_1415Q1!$A:$AF,5,FALSE)+VLOOKUP(A87,T10_Prev68CCG_1415Q2!$A:$AF,5,FALSE)+VLOOKUP(A87,T11_Prev68CCG_1415Q3!$A:$AF,5,FALSE)+VLOOKUP(A87,T12_Prev68CCG_1415Q4!$A:$AF,5,FALSE)</f>
        <v>1744</v>
      </c>
      <c r="F87" s="338">
        <f>VLOOKUP($A87,T9_Prev68CCG_1415Q1!$A:$AF,6,FALSE)+VLOOKUP($A87,T10_Prev68CCG_1415Q2!$A:$AF,6,FALSE)+VLOOKUP($A87,T11_Prev68CCG_1415Q3!$A:$AF,6,FALSE)+VLOOKUP($A87,T12_Prev68CCG_1415Q4!$A:$AF,6,FALSE)</f>
        <v>499</v>
      </c>
      <c r="G87" s="339"/>
      <c r="H87" s="60" t="str">
        <f t="shared" si="8"/>
        <v/>
      </c>
      <c r="I87" s="338">
        <f>VLOOKUP($A87,T9_Prev68CCG_1415Q1!$A:$AF,9,FALSE)+VLOOKUP($A87,T10_Prev68CCG_1415Q2!$A:$AF,9,FALSE)+VLOOKUP($A87,T11_Prev68CCG_1415Q3!$A:$AF,9,FALSE)+VLOOKUP($A87,T12_Prev68CCG_1415Q4!$A:$AF,9,FALSE)</f>
        <v>370</v>
      </c>
      <c r="J87" s="340"/>
      <c r="K87" s="338">
        <f>VLOOKUP($A87,T9_Prev68CCG_1415Q1!$A:$AF,11,FALSE)+VLOOKUP($A87,T10_Prev68CCG_1415Q2!$A:$AF,11,FALSE)+VLOOKUP($A87,T11_Prev68CCG_1415Q3!$A:$AF,11,FALSE)+VLOOKUP($A87,T12_Prev68CCG_1415Q4!$A:$AF,11,FALSE)</f>
        <v>129</v>
      </c>
      <c r="L87" s="340"/>
      <c r="M87" s="338">
        <f>VLOOKUP($A87,T9_Prev68CCG_1415Q1!$A:$AF,13,FALSE)+VLOOKUP($A87,T10_Prev68CCG_1415Q2!$A:$AF,13,FALSE)+VLOOKUP($A87,T11_Prev68CCG_1415Q3!$A:$AF,13,FALSE)+VLOOKUP($A87,T12_Prev68CCG_1415Q4!$A:$AF,13,FALSE)</f>
        <v>982</v>
      </c>
      <c r="N87" s="340"/>
      <c r="O87" s="338">
        <f>VLOOKUP($A87,T9_Prev68CCG_1415Q1!$A:$AF,15,FALSE)+VLOOKUP($A87,T10_Prev68CCG_1415Q2!$A:$AF,15,FALSE)+VLOOKUP($A87,T11_Prev68CCG_1415Q3!$A:$AF,15,FALSE)+VLOOKUP($A87,T12_Prev68CCG_1415Q4!$A:$AF,15,FALSE)</f>
        <v>263</v>
      </c>
      <c r="P87" s="340">
        <f t="shared" si="12"/>
        <v>0.15080275229357798</v>
      </c>
      <c r="Q87" s="189" t="s">
        <v>608</v>
      </c>
      <c r="R87" s="274">
        <f t="shared" si="13"/>
        <v>0</v>
      </c>
      <c r="S87" s="412">
        <v>-5.2173913043478293E-2</v>
      </c>
      <c r="T87" s="412">
        <v>-0.10884006131834445</v>
      </c>
      <c r="U87" s="352"/>
    </row>
    <row r="88" spans="1:21" s="115" customFormat="1" x14ac:dyDescent="0.2">
      <c r="A88" s="110" t="s">
        <v>609</v>
      </c>
      <c r="B88" s="110" t="s">
        <v>610</v>
      </c>
      <c r="C88" s="110" t="s">
        <v>591</v>
      </c>
      <c r="D88" s="110" t="s">
        <v>1157</v>
      </c>
      <c r="E88" s="337">
        <f>VLOOKUP(A88,T9_Prev68CCG_1415Q1!$A:$AF,5,FALSE)+VLOOKUP(A88,T10_Prev68CCG_1415Q2!$A:$AF,5,FALSE)+VLOOKUP(A88,T11_Prev68CCG_1415Q3!$A:$AF,5,FALSE)+VLOOKUP(A88,T12_Prev68CCG_1415Q4!$A:$AF,5,FALSE)</f>
        <v>1145</v>
      </c>
      <c r="F88" s="338">
        <f>VLOOKUP($A88,T9_Prev68CCG_1415Q1!$A:$AF,6,FALSE)+VLOOKUP($A88,T10_Prev68CCG_1415Q2!$A:$AF,6,FALSE)+VLOOKUP($A88,T11_Prev68CCG_1415Q3!$A:$AF,6,FALSE)+VLOOKUP($A88,T12_Prev68CCG_1415Q4!$A:$AF,6,FALSE)</f>
        <v>354</v>
      </c>
      <c r="G88" s="339"/>
      <c r="H88" s="60" t="str">
        <f t="shared" si="8"/>
        <v/>
      </c>
      <c r="I88" s="338">
        <f>VLOOKUP($A88,T9_Prev68CCG_1415Q1!$A:$AF,9,FALSE)+VLOOKUP($A88,T10_Prev68CCG_1415Q2!$A:$AF,9,FALSE)+VLOOKUP($A88,T11_Prev68CCG_1415Q3!$A:$AF,9,FALSE)+VLOOKUP($A88,T12_Prev68CCG_1415Q4!$A:$AF,9,FALSE)</f>
        <v>262</v>
      </c>
      <c r="J88" s="340"/>
      <c r="K88" s="338">
        <f>VLOOKUP($A88,T9_Prev68CCG_1415Q1!$A:$AF,11,FALSE)+VLOOKUP($A88,T10_Prev68CCG_1415Q2!$A:$AF,11,FALSE)+VLOOKUP($A88,T11_Prev68CCG_1415Q3!$A:$AF,11,FALSE)+VLOOKUP($A88,T12_Prev68CCG_1415Q4!$A:$AF,11,FALSE)</f>
        <v>92</v>
      </c>
      <c r="L88" s="340"/>
      <c r="M88" s="338">
        <f>VLOOKUP($A88,T9_Prev68CCG_1415Q1!$A:$AF,13,FALSE)+VLOOKUP($A88,T10_Prev68CCG_1415Q2!$A:$AF,13,FALSE)+VLOOKUP($A88,T11_Prev68CCG_1415Q3!$A:$AF,13,FALSE)+VLOOKUP($A88,T12_Prev68CCG_1415Q4!$A:$AF,13,FALSE)</f>
        <v>564</v>
      </c>
      <c r="N88" s="340"/>
      <c r="O88" s="338">
        <f>VLOOKUP($A88,T9_Prev68CCG_1415Q1!$A:$AF,15,FALSE)+VLOOKUP($A88,T10_Prev68CCG_1415Q2!$A:$AF,15,FALSE)+VLOOKUP($A88,T11_Prev68CCG_1415Q3!$A:$AF,15,FALSE)+VLOOKUP($A88,T12_Prev68CCG_1415Q4!$A:$AF,15,FALSE)</f>
        <v>227</v>
      </c>
      <c r="P88" s="340">
        <f t="shared" si="12"/>
        <v>0.19825327510917032</v>
      </c>
      <c r="Q88" s="189" t="s">
        <v>611</v>
      </c>
      <c r="R88" s="274">
        <f t="shared" si="13"/>
        <v>0</v>
      </c>
      <c r="S88" s="412">
        <v>0.10949612403100772</v>
      </c>
      <c r="T88" s="412">
        <v>2.323503127792681E-2</v>
      </c>
      <c r="U88" s="352"/>
    </row>
    <row r="89" spans="1:21" s="115" customFormat="1" x14ac:dyDescent="0.2">
      <c r="A89" s="110" t="s">
        <v>612</v>
      </c>
      <c r="B89" s="110" t="s">
        <v>613</v>
      </c>
      <c r="C89" s="110" t="s">
        <v>591</v>
      </c>
      <c r="D89" s="110" t="s">
        <v>1157</v>
      </c>
      <c r="E89" s="337">
        <f>VLOOKUP(A89,T9_Prev68CCG_1415Q1!$A:$AF,5,FALSE)+VLOOKUP(A89,T10_Prev68CCG_1415Q2!$A:$AF,5,FALSE)+VLOOKUP(A89,T11_Prev68CCG_1415Q3!$A:$AF,5,FALSE)+VLOOKUP(A89,T12_Prev68CCG_1415Q4!$A:$AF,5,FALSE)</f>
        <v>1232</v>
      </c>
      <c r="F89" s="338">
        <f>VLOOKUP($A89,T9_Prev68CCG_1415Q1!$A:$AF,6,FALSE)+VLOOKUP($A89,T10_Prev68CCG_1415Q2!$A:$AF,6,FALSE)+VLOOKUP($A89,T11_Prev68CCG_1415Q3!$A:$AF,6,FALSE)+VLOOKUP($A89,T12_Prev68CCG_1415Q4!$A:$AF,6,FALSE)</f>
        <v>481</v>
      </c>
      <c r="G89" s="339"/>
      <c r="H89" s="60" t="str">
        <f t="shared" si="8"/>
        <v/>
      </c>
      <c r="I89" s="338">
        <f>VLOOKUP($A89,T9_Prev68CCG_1415Q1!$A:$AF,9,FALSE)+VLOOKUP($A89,T10_Prev68CCG_1415Q2!$A:$AF,9,FALSE)+VLOOKUP($A89,T11_Prev68CCG_1415Q3!$A:$AF,9,FALSE)+VLOOKUP($A89,T12_Prev68CCG_1415Q4!$A:$AF,9,FALSE)</f>
        <v>373</v>
      </c>
      <c r="J89" s="340"/>
      <c r="K89" s="338">
        <f>VLOOKUP($A89,T9_Prev68CCG_1415Q1!$A:$AF,11,FALSE)+VLOOKUP($A89,T10_Prev68CCG_1415Q2!$A:$AF,11,FALSE)+VLOOKUP($A89,T11_Prev68CCG_1415Q3!$A:$AF,11,FALSE)+VLOOKUP($A89,T12_Prev68CCG_1415Q4!$A:$AF,11,FALSE)</f>
        <v>108</v>
      </c>
      <c r="L89" s="340"/>
      <c r="M89" s="338">
        <f>VLOOKUP($A89,T9_Prev68CCG_1415Q1!$A:$AF,13,FALSE)+VLOOKUP($A89,T10_Prev68CCG_1415Q2!$A:$AF,13,FALSE)+VLOOKUP($A89,T11_Prev68CCG_1415Q3!$A:$AF,13,FALSE)+VLOOKUP($A89,T12_Prev68CCG_1415Q4!$A:$AF,13,FALSE)</f>
        <v>578</v>
      </c>
      <c r="N89" s="340"/>
      <c r="O89" s="338">
        <f>VLOOKUP($A89,T9_Prev68CCG_1415Q1!$A:$AF,15,FALSE)+VLOOKUP($A89,T10_Prev68CCG_1415Q2!$A:$AF,15,FALSE)+VLOOKUP($A89,T11_Prev68CCG_1415Q3!$A:$AF,15,FALSE)+VLOOKUP($A89,T12_Prev68CCG_1415Q4!$A:$AF,15,FALSE)</f>
        <v>173</v>
      </c>
      <c r="P89" s="340">
        <f t="shared" si="12"/>
        <v>0.14042207792207792</v>
      </c>
      <c r="Q89" s="189" t="s">
        <v>614</v>
      </c>
      <c r="R89" s="274">
        <f t="shared" si="13"/>
        <v>1</v>
      </c>
      <c r="S89" s="412">
        <v>-0.63786008230452673</v>
      </c>
      <c r="T89" s="412">
        <v>-0.64597701149425291</v>
      </c>
      <c r="U89" s="352"/>
    </row>
    <row r="90" spans="1:21" s="115" customFormat="1" x14ac:dyDescent="0.2">
      <c r="A90" s="110" t="s">
        <v>615</v>
      </c>
      <c r="B90" s="110" t="s">
        <v>616</v>
      </c>
      <c r="C90" s="110" t="s">
        <v>617</v>
      </c>
      <c r="D90" s="110" t="s">
        <v>1135</v>
      </c>
      <c r="E90" s="337">
        <f>VLOOKUP(A90,T9_Prev68CCG_1415Q1!$A:$AF,5,FALSE)+VLOOKUP(A90,T10_Prev68CCG_1415Q2!$A:$AF,5,FALSE)+VLOOKUP(A90,T11_Prev68CCG_1415Q3!$A:$AF,5,FALSE)+VLOOKUP(A90,T12_Prev68CCG_1415Q4!$A:$AF,5,FALSE)</f>
        <v>2816</v>
      </c>
      <c r="F90" s="338">
        <f>VLOOKUP($A90,T9_Prev68CCG_1415Q1!$A:$AF,6,FALSE)+VLOOKUP($A90,T10_Prev68CCG_1415Q2!$A:$AF,6,FALSE)+VLOOKUP($A90,T11_Prev68CCG_1415Q3!$A:$AF,6,FALSE)+VLOOKUP($A90,T12_Prev68CCG_1415Q4!$A:$AF,6,FALSE)</f>
        <v>791</v>
      </c>
      <c r="G90" s="339">
        <f t="shared" si="7"/>
        <v>0.28089488636363635</v>
      </c>
      <c r="H90" s="60" t="str">
        <f t="shared" si="8"/>
        <v>26.5% - 29.8%</v>
      </c>
      <c r="I90" s="338">
        <f>VLOOKUP($A90,T9_Prev68CCG_1415Q1!$A:$AF,9,FALSE)+VLOOKUP($A90,T10_Prev68CCG_1415Q2!$A:$AF,9,FALSE)+VLOOKUP($A90,T11_Prev68CCG_1415Q3!$A:$AF,9,FALSE)+VLOOKUP($A90,T12_Prev68CCG_1415Q4!$A:$AF,9,FALSE)</f>
        <v>610</v>
      </c>
      <c r="J90" s="340">
        <f t="shared" si="9"/>
        <v>0.21661931818181818</v>
      </c>
      <c r="K90" s="338">
        <f>VLOOKUP($A90,T9_Prev68CCG_1415Q1!$A:$AF,11,FALSE)+VLOOKUP($A90,T10_Prev68CCG_1415Q2!$A:$AF,11,FALSE)+VLOOKUP($A90,T11_Prev68CCG_1415Q3!$A:$AF,11,FALSE)+VLOOKUP($A90,T12_Prev68CCG_1415Q4!$A:$AF,11,FALSE)</f>
        <v>181</v>
      </c>
      <c r="L90" s="340">
        <f t="shared" si="10"/>
        <v>6.4275568181818177E-2</v>
      </c>
      <c r="M90" s="338">
        <f>VLOOKUP($A90,T9_Prev68CCG_1415Q1!$A:$AF,13,FALSE)+VLOOKUP($A90,T10_Prev68CCG_1415Q2!$A:$AF,13,FALSE)+VLOOKUP($A90,T11_Prev68CCG_1415Q3!$A:$AF,13,FALSE)+VLOOKUP($A90,T12_Prev68CCG_1415Q4!$A:$AF,13,FALSE)</f>
        <v>1926</v>
      </c>
      <c r="N90" s="340">
        <f t="shared" si="11"/>
        <v>0.68394886363636365</v>
      </c>
      <c r="O90" s="338">
        <f>VLOOKUP($A90,T9_Prev68CCG_1415Q1!$A:$AF,15,FALSE)+VLOOKUP($A90,T10_Prev68CCG_1415Q2!$A:$AF,15,FALSE)+VLOOKUP($A90,T11_Prev68CCG_1415Q3!$A:$AF,15,FALSE)+VLOOKUP($A90,T12_Prev68CCG_1415Q4!$A:$AF,15,FALSE)</f>
        <v>99</v>
      </c>
      <c r="P90" s="340">
        <f t="shared" si="12"/>
        <v>3.515625E-2</v>
      </c>
      <c r="Q90" s="189" t="s">
        <v>619</v>
      </c>
      <c r="R90" s="274">
        <f t="shared" si="13"/>
        <v>0</v>
      </c>
      <c r="S90" s="412">
        <v>3.5637918745545782E-3</v>
      </c>
      <c r="T90" s="412">
        <v>-4.8969942586963855E-2</v>
      </c>
      <c r="U90" s="352"/>
    </row>
    <row r="91" spans="1:21" s="115" customFormat="1" x14ac:dyDescent="0.2">
      <c r="A91" s="110" t="s">
        <v>620</v>
      </c>
      <c r="B91" s="110" t="s">
        <v>621</v>
      </c>
      <c r="C91" s="110" t="s">
        <v>617</v>
      </c>
      <c r="D91" s="110" t="s">
        <v>1135</v>
      </c>
      <c r="E91" s="337">
        <f>VLOOKUP(A91,T9_Prev68CCG_1415Q1!$A:$AF,5,FALSE)+VLOOKUP(A91,T10_Prev68CCG_1415Q2!$A:$AF,5,FALSE)+VLOOKUP(A91,T11_Prev68CCG_1415Q3!$A:$AF,5,FALSE)+VLOOKUP(A91,T12_Prev68CCG_1415Q4!$A:$AF,5,FALSE)</f>
        <v>1139</v>
      </c>
      <c r="F91" s="338">
        <f>VLOOKUP($A91,T9_Prev68CCG_1415Q1!$A:$AF,6,FALSE)+VLOOKUP($A91,T10_Prev68CCG_1415Q2!$A:$AF,6,FALSE)+VLOOKUP($A91,T11_Prev68CCG_1415Q3!$A:$AF,6,FALSE)+VLOOKUP($A91,T12_Prev68CCG_1415Q4!$A:$AF,6,FALSE)</f>
        <v>425</v>
      </c>
      <c r="G91" s="339">
        <f t="shared" si="7"/>
        <v>0.37313432835820892</v>
      </c>
      <c r="H91" s="60" t="str">
        <f t="shared" si="8"/>
        <v>34.6% - 40.2%</v>
      </c>
      <c r="I91" s="338">
        <f>VLOOKUP($A91,T9_Prev68CCG_1415Q1!$A:$AF,9,FALSE)+VLOOKUP($A91,T10_Prev68CCG_1415Q2!$A:$AF,9,FALSE)+VLOOKUP($A91,T11_Prev68CCG_1415Q3!$A:$AF,9,FALSE)+VLOOKUP($A91,T12_Prev68CCG_1415Q4!$A:$AF,9,FALSE)</f>
        <v>321</v>
      </c>
      <c r="J91" s="340">
        <f t="shared" si="9"/>
        <v>0.28182616330114135</v>
      </c>
      <c r="K91" s="338">
        <f>VLOOKUP($A91,T9_Prev68CCG_1415Q1!$A:$AF,11,FALSE)+VLOOKUP($A91,T10_Prev68CCG_1415Q2!$A:$AF,11,FALSE)+VLOOKUP($A91,T11_Prev68CCG_1415Q3!$A:$AF,11,FALSE)+VLOOKUP($A91,T12_Prev68CCG_1415Q4!$A:$AF,11,FALSE)</f>
        <v>104</v>
      </c>
      <c r="L91" s="340">
        <f t="shared" si="10"/>
        <v>9.1308165057067597E-2</v>
      </c>
      <c r="M91" s="338">
        <f>VLOOKUP($A91,T9_Prev68CCG_1415Q1!$A:$AF,13,FALSE)+VLOOKUP($A91,T10_Prev68CCG_1415Q2!$A:$AF,13,FALSE)+VLOOKUP($A91,T11_Prev68CCG_1415Q3!$A:$AF,13,FALSE)+VLOOKUP($A91,T12_Prev68CCG_1415Q4!$A:$AF,13,FALSE)</f>
        <v>706</v>
      </c>
      <c r="N91" s="340">
        <f t="shared" si="11"/>
        <v>0.61984196663740121</v>
      </c>
      <c r="O91" s="338">
        <f>VLOOKUP($A91,T9_Prev68CCG_1415Q1!$A:$AF,15,FALSE)+VLOOKUP($A91,T10_Prev68CCG_1415Q2!$A:$AF,15,FALSE)+VLOOKUP($A91,T11_Prev68CCG_1415Q3!$A:$AF,15,FALSE)+VLOOKUP($A91,T12_Prev68CCG_1415Q4!$A:$AF,15,FALSE)</f>
        <v>8</v>
      </c>
      <c r="P91" s="340">
        <f t="shared" si="12"/>
        <v>7.0237050043898156E-3</v>
      </c>
      <c r="Q91" s="189" t="s">
        <v>622</v>
      </c>
      <c r="R91" s="274">
        <f t="shared" si="13"/>
        <v>0</v>
      </c>
      <c r="S91" s="412">
        <v>-5.633802816901412E-2</v>
      </c>
      <c r="T91" s="412">
        <v>-7.9223928860145509E-2</v>
      </c>
      <c r="U91" s="352"/>
    </row>
    <row r="92" spans="1:21" s="115" customFormat="1" x14ac:dyDescent="0.2">
      <c r="A92" s="110" t="s">
        <v>623</v>
      </c>
      <c r="B92" s="110" t="s">
        <v>624</v>
      </c>
      <c r="C92" s="110" t="s">
        <v>617</v>
      </c>
      <c r="D92" s="110" t="s">
        <v>1135</v>
      </c>
      <c r="E92" s="337">
        <f>VLOOKUP(A92,T9_Prev68CCG_1415Q1!$A:$AF,5,FALSE)+VLOOKUP(A92,T10_Prev68CCG_1415Q2!$A:$AF,5,FALSE)+VLOOKUP(A92,T11_Prev68CCG_1415Q3!$A:$AF,5,FALSE)+VLOOKUP(A92,T12_Prev68CCG_1415Q4!$A:$AF,5,FALSE)</f>
        <v>3529</v>
      </c>
      <c r="F92" s="338">
        <f>VLOOKUP($A92,T9_Prev68CCG_1415Q1!$A:$AF,6,FALSE)+VLOOKUP($A92,T10_Prev68CCG_1415Q2!$A:$AF,6,FALSE)+VLOOKUP($A92,T11_Prev68CCG_1415Q3!$A:$AF,6,FALSE)+VLOOKUP($A92,T12_Prev68CCG_1415Q4!$A:$AF,6,FALSE)</f>
        <v>976</v>
      </c>
      <c r="G92" s="339">
        <f t="shared" si="7"/>
        <v>0.27656559931992064</v>
      </c>
      <c r="H92" s="60" t="str">
        <f t="shared" si="8"/>
        <v>26.2% - 29.2%</v>
      </c>
      <c r="I92" s="338">
        <f>VLOOKUP($A92,T9_Prev68CCG_1415Q1!$A:$AF,9,FALSE)+VLOOKUP($A92,T10_Prev68CCG_1415Q2!$A:$AF,9,FALSE)+VLOOKUP($A92,T11_Prev68CCG_1415Q3!$A:$AF,9,FALSE)+VLOOKUP($A92,T12_Prev68CCG_1415Q4!$A:$AF,9,FALSE)</f>
        <v>669</v>
      </c>
      <c r="J92" s="340">
        <f t="shared" si="9"/>
        <v>0.18957211674695382</v>
      </c>
      <c r="K92" s="338">
        <f>VLOOKUP($A92,T9_Prev68CCG_1415Q1!$A:$AF,11,FALSE)+VLOOKUP($A92,T10_Prev68CCG_1415Q2!$A:$AF,11,FALSE)+VLOOKUP($A92,T11_Prev68CCG_1415Q3!$A:$AF,11,FALSE)+VLOOKUP($A92,T12_Prev68CCG_1415Q4!$A:$AF,11,FALSE)</f>
        <v>307</v>
      </c>
      <c r="L92" s="340">
        <f t="shared" si="10"/>
        <v>8.6993482572966851E-2</v>
      </c>
      <c r="M92" s="338">
        <f>VLOOKUP($A92,T9_Prev68CCG_1415Q1!$A:$AF,13,FALSE)+VLOOKUP($A92,T10_Prev68CCG_1415Q2!$A:$AF,13,FALSE)+VLOOKUP($A92,T11_Prev68CCG_1415Q3!$A:$AF,13,FALSE)+VLOOKUP($A92,T12_Prev68CCG_1415Q4!$A:$AF,13,FALSE)</f>
        <v>2508</v>
      </c>
      <c r="N92" s="340">
        <f t="shared" si="11"/>
        <v>0.71068291300651742</v>
      </c>
      <c r="O92" s="338">
        <f>VLOOKUP($A92,T9_Prev68CCG_1415Q1!$A:$AF,15,FALSE)+VLOOKUP($A92,T10_Prev68CCG_1415Q2!$A:$AF,15,FALSE)+VLOOKUP($A92,T11_Prev68CCG_1415Q3!$A:$AF,15,FALSE)+VLOOKUP($A92,T12_Prev68CCG_1415Q4!$A:$AF,15,FALSE)</f>
        <v>45</v>
      </c>
      <c r="P92" s="340">
        <f t="shared" si="12"/>
        <v>1.2751487673561915E-2</v>
      </c>
      <c r="Q92" s="189" t="s">
        <v>625</v>
      </c>
      <c r="R92" s="274">
        <f t="shared" si="13"/>
        <v>0</v>
      </c>
      <c r="S92" s="412">
        <v>-3.9205009528995416E-2</v>
      </c>
      <c r="T92" s="412">
        <v>-5.943496801705761E-2</v>
      </c>
      <c r="U92" s="352"/>
    </row>
    <row r="93" spans="1:21" s="115" customFormat="1" x14ac:dyDescent="0.2">
      <c r="A93" s="110" t="s">
        <v>626</v>
      </c>
      <c r="B93" s="110" t="s">
        <v>627</v>
      </c>
      <c r="C93" s="110" t="s">
        <v>617</v>
      </c>
      <c r="D93" s="110" t="s">
        <v>1135</v>
      </c>
      <c r="E93" s="337">
        <f>VLOOKUP(A93,T9_Prev68CCG_1415Q1!$A:$AF,5,FALSE)+VLOOKUP(A93,T10_Prev68CCG_1415Q2!$A:$AF,5,FALSE)+VLOOKUP(A93,T11_Prev68CCG_1415Q3!$A:$AF,5,FALSE)+VLOOKUP(A93,T12_Prev68CCG_1415Q4!$A:$AF,5,FALSE)</f>
        <v>3060</v>
      </c>
      <c r="F93" s="338">
        <f>VLOOKUP($A93,T9_Prev68CCG_1415Q1!$A:$AF,6,FALSE)+VLOOKUP($A93,T10_Prev68CCG_1415Q2!$A:$AF,6,FALSE)+VLOOKUP($A93,T11_Prev68CCG_1415Q3!$A:$AF,6,FALSE)+VLOOKUP($A93,T12_Prev68CCG_1415Q4!$A:$AF,6,FALSE)</f>
        <v>551</v>
      </c>
      <c r="G93" s="339"/>
      <c r="H93" s="60" t="str">
        <f t="shared" si="8"/>
        <v/>
      </c>
      <c r="I93" s="338">
        <f>VLOOKUP($A93,T9_Prev68CCG_1415Q1!$A:$AF,9,FALSE)+VLOOKUP($A93,T10_Prev68CCG_1415Q2!$A:$AF,9,FALSE)+VLOOKUP($A93,T11_Prev68CCG_1415Q3!$A:$AF,9,FALSE)+VLOOKUP($A93,T12_Prev68CCG_1415Q4!$A:$AF,9,FALSE)</f>
        <v>444</v>
      </c>
      <c r="J93" s="340"/>
      <c r="K93" s="338">
        <f>VLOOKUP($A93,T9_Prev68CCG_1415Q1!$A:$AF,11,FALSE)+VLOOKUP($A93,T10_Prev68CCG_1415Q2!$A:$AF,11,FALSE)+VLOOKUP($A93,T11_Prev68CCG_1415Q3!$A:$AF,11,FALSE)+VLOOKUP($A93,T12_Prev68CCG_1415Q4!$A:$AF,11,FALSE)</f>
        <v>107</v>
      </c>
      <c r="L93" s="340"/>
      <c r="M93" s="338">
        <f>VLOOKUP($A93,T9_Prev68CCG_1415Q1!$A:$AF,13,FALSE)+VLOOKUP($A93,T10_Prev68CCG_1415Q2!$A:$AF,13,FALSE)+VLOOKUP($A93,T11_Prev68CCG_1415Q3!$A:$AF,13,FALSE)+VLOOKUP($A93,T12_Prev68CCG_1415Q4!$A:$AF,13,FALSE)</f>
        <v>2177</v>
      </c>
      <c r="N93" s="340"/>
      <c r="O93" s="338">
        <f>VLOOKUP($A93,T9_Prev68CCG_1415Q1!$A:$AF,15,FALSE)+VLOOKUP($A93,T10_Prev68CCG_1415Q2!$A:$AF,15,FALSE)+VLOOKUP($A93,T11_Prev68CCG_1415Q3!$A:$AF,15,FALSE)+VLOOKUP($A93,T12_Prev68CCG_1415Q4!$A:$AF,15,FALSE)</f>
        <v>332</v>
      </c>
      <c r="P93" s="340">
        <f t="shared" si="12"/>
        <v>0.10849673202614379</v>
      </c>
      <c r="Q93" s="189" t="s">
        <v>628</v>
      </c>
      <c r="R93" s="274">
        <f t="shared" si="13"/>
        <v>0</v>
      </c>
      <c r="S93" s="412">
        <v>-1.8601667735728022E-2</v>
      </c>
      <c r="T93" s="412">
        <v>-6.25E-2</v>
      </c>
      <c r="U93" s="352"/>
    </row>
    <row r="94" spans="1:21" s="115" customFormat="1" x14ac:dyDescent="0.2">
      <c r="A94" s="110" t="s">
        <v>629</v>
      </c>
      <c r="B94" s="110" t="s">
        <v>2385</v>
      </c>
      <c r="C94" s="110" t="s">
        <v>617</v>
      </c>
      <c r="D94" s="110" t="s">
        <v>1135</v>
      </c>
      <c r="E94" s="337">
        <f>VLOOKUP(A94,T9_Prev68CCG_1415Q1!$A:$AF,5,FALSE)+VLOOKUP(A94,T10_Prev68CCG_1415Q2!$A:$AF,5,FALSE)+VLOOKUP(A94,T11_Prev68CCG_1415Q3!$A:$AF,5,FALSE)+VLOOKUP(A94,T12_Prev68CCG_1415Q4!$A:$AF,5,FALSE)</f>
        <v>6653</v>
      </c>
      <c r="F94" s="338">
        <f>VLOOKUP($A94,T9_Prev68CCG_1415Q1!$A:$AF,6,FALSE)+VLOOKUP($A94,T10_Prev68CCG_1415Q2!$A:$AF,6,FALSE)+VLOOKUP($A94,T11_Prev68CCG_1415Q3!$A:$AF,6,FALSE)+VLOOKUP($A94,T12_Prev68CCG_1415Q4!$A:$AF,6,FALSE)</f>
        <v>5471</v>
      </c>
      <c r="G94" s="339"/>
      <c r="H94" s="60" t="str">
        <f t="shared" si="8"/>
        <v/>
      </c>
      <c r="I94" s="338">
        <f>VLOOKUP($A94,T9_Prev68CCG_1415Q1!$A:$AF,9,FALSE)+VLOOKUP($A94,T10_Prev68CCG_1415Q2!$A:$AF,9,FALSE)+VLOOKUP($A94,T11_Prev68CCG_1415Q3!$A:$AF,9,FALSE)+VLOOKUP($A94,T12_Prev68CCG_1415Q4!$A:$AF,9,FALSE)</f>
        <v>3100</v>
      </c>
      <c r="J94" s="340"/>
      <c r="K94" s="338">
        <f>VLOOKUP($A94,T9_Prev68CCG_1415Q1!$A:$AF,11,FALSE)+VLOOKUP($A94,T10_Prev68CCG_1415Q2!$A:$AF,11,FALSE)+VLOOKUP($A94,T11_Prev68CCG_1415Q3!$A:$AF,11,FALSE)+VLOOKUP($A94,T12_Prev68CCG_1415Q4!$A:$AF,11,FALSE)</f>
        <v>2371</v>
      </c>
      <c r="L94" s="340"/>
      <c r="M94" s="338">
        <f>VLOOKUP($A94,T9_Prev68CCG_1415Q1!$A:$AF,13,FALSE)+VLOOKUP($A94,T10_Prev68CCG_1415Q2!$A:$AF,13,FALSE)+VLOOKUP($A94,T11_Prev68CCG_1415Q3!$A:$AF,13,FALSE)+VLOOKUP($A94,T12_Prev68CCG_1415Q4!$A:$AF,13,FALSE)</f>
        <v>1050</v>
      </c>
      <c r="N94" s="340"/>
      <c r="O94" s="338">
        <f>VLOOKUP($A94,T9_Prev68CCG_1415Q1!$A:$AF,15,FALSE)+VLOOKUP($A94,T10_Prev68CCG_1415Q2!$A:$AF,15,FALSE)+VLOOKUP($A94,T11_Prev68CCG_1415Q3!$A:$AF,15,FALSE)+VLOOKUP($A94,T12_Prev68CCG_1415Q4!$A:$AF,15,FALSE)</f>
        <v>132</v>
      </c>
      <c r="P94" s="340"/>
      <c r="Q94" s="189" t="s">
        <v>631</v>
      </c>
      <c r="R94" s="274">
        <f t="shared" si="13"/>
        <v>0</v>
      </c>
      <c r="S94" s="412">
        <v>1.5105279218797785E-2</v>
      </c>
      <c r="T94" s="412">
        <v>-3.4677887405687779E-2</v>
      </c>
      <c r="U94" s="352"/>
    </row>
    <row r="95" spans="1:21" s="115" customFormat="1" x14ac:dyDescent="0.2">
      <c r="A95" s="110" t="s">
        <v>632</v>
      </c>
      <c r="B95" s="110" t="s">
        <v>633</v>
      </c>
      <c r="C95" s="110" t="s">
        <v>634</v>
      </c>
      <c r="D95" s="110" t="s">
        <v>635</v>
      </c>
      <c r="E95" s="337">
        <f>VLOOKUP(A95,T9_Prev68CCG_1415Q1!$A:$AF,5,FALSE)+VLOOKUP(A95,T10_Prev68CCG_1415Q2!$A:$AF,5,FALSE)+VLOOKUP(A95,T11_Prev68CCG_1415Q3!$A:$AF,5,FALSE)+VLOOKUP(A95,T12_Prev68CCG_1415Q4!$A:$AF,5,FALSE)</f>
        <v>1587</v>
      </c>
      <c r="F95" s="338">
        <f>VLOOKUP($A95,T9_Prev68CCG_1415Q1!$A:$AF,6,FALSE)+VLOOKUP($A95,T10_Prev68CCG_1415Q2!$A:$AF,6,FALSE)+VLOOKUP($A95,T11_Prev68CCG_1415Q3!$A:$AF,6,FALSE)+VLOOKUP($A95,T12_Prev68CCG_1415Q4!$A:$AF,6,FALSE)</f>
        <v>642</v>
      </c>
      <c r="G95" s="339"/>
      <c r="H95" s="60" t="str">
        <f t="shared" si="8"/>
        <v/>
      </c>
      <c r="I95" s="338">
        <f>VLOOKUP($A95,T9_Prev68CCG_1415Q1!$A:$AF,9,FALSE)+VLOOKUP($A95,T10_Prev68CCG_1415Q2!$A:$AF,9,FALSE)+VLOOKUP($A95,T11_Prev68CCG_1415Q3!$A:$AF,9,FALSE)+VLOOKUP($A95,T12_Prev68CCG_1415Q4!$A:$AF,9,FALSE)</f>
        <v>445</v>
      </c>
      <c r="J95" s="340"/>
      <c r="K95" s="338">
        <f>VLOOKUP($A95,T9_Prev68CCG_1415Q1!$A:$AF,11,FALSE)+VLOOKUP($A95,T10_Prev68CCG_1415Q2!$A:$AF,11,FALSE)+VLOOKUP($A95,T11_Prev68CCG_1415Q3!$A:$AF,11,FALSE)+VLOOKUP($A95,T12_Prev68CCG_1415Q4!$A:$AF,11,FALSE)</f>
        <v>197</v>
      </c>
      <c r="L95" s="340"/>
      <c r="M95" s="338">
        <f>VLOOKUP($A95,T9_Prev68CCG_1415Q1!$A:$AF,13,FALSE)+VLOOKUP($A95,T10_Prev68CCG_1415Q2!$A:$AF,13,FALSE)+VLOOKUP($A95,T11_Prev68CCG_1415Q3!$A:$AF,13,FALSE)+VLOOKUP($A95,T12_Prev68CCG_1415Q4!$A:$AF,13,FALSE)</f>
        <v>781</v>
      </c>
      <c r="N95" s="340"/>
      <c r="O95" s="338">
        <f>VLOOKUP($A95,T9_Prev68CCG_1415Q1!$A:$AF,15,FALSE)+VLOOKUP($A95,T10_Prev68CCG_1415Q2!$A:$AF,15,FALSE)+VLOOKUP($A95,T11_Prev68CCG_1415Q3!$A:$AF,15,FALSE)+VLOOKUP($A95,T12_Prev68CCG_1415Q4!$A:$AF,15,FALSE)</f>
        <v>164</v>
      </c>
      <c r="P95" s="340">
        <f t="shared" si="12"/>
        <v>0.1033396345305608</v>
      </c>
      <c r="Q95" s="189" t="s">
        <v>636</v>
      </c>
      <c r="R95" s="274">
        <f t="shared" si="13"/>
        <v>1</v>
      </c>
      <c r="S95" s="412">
        <v>-0.11291224147568479</v>
      </c>
      <c r="T95" s="412">
        <v>-0.11340782122905024</v>
      </c>
      <c r="U95" s="352"/>
    </row>
    <row r="96" spans="1:21" s="115" customFormat="1" x14ac:dyDescent="0.2">
      <c r="A96" s="110" t="s">
        <v>637</v>
      </c>
      <c r="B96" s="110" t="s">
        <v>638</v>
      </c>
      <c r="C96" s="110" t="s">
        <v>634</v>
      </c>
      <c r="D96" s="110" t="s">
        <v>635</v>
      </c>
      <c r="E96" s="337">
        <f>VLOOKUP(A96,T9_Prev68CCG_1415Q1!$A:$AF,5,FALSE)+VLOOKUP(A96,T10_Prev68CCG_1415Q2!$A:$AF,5,FALSE)+VLOOKUP(A96,T11_Prev68CCG_1415Q3!$A:$AF,5,FALSE)+VLOOKUP(A96,T12_Prev68CCG_1415Q4!$A:$AF,5,FALSE)</f>
        <v>2166</v>
      </c>
      <c r="F96" s="338">
        <f>VLOOKUP($A96,T9_Prev68CCG_1415Q1!$A:$AF,6,FALSE)+VLOOKUP($A96,T10_Prev68CCG_1415Q2!$A:$AF,6,FALSE)+VLOOKUP($A96,T11_Prev68CCG_1415Q3!$A:$AF,6,FALSE)+VLOOKUP($A96,T12_Prev68CCG_1415Q4!$A:$AF,6,FALSE)</f>
        <v>1070</v>
      </c>
      <c r="G96" s="339"/>
      <c r="H96" s="60" t="str">
        <f t="shared" si="8"/>
        <v/>
      </c>
      <c r="I96" s="338">
        <f>VLOOKUP($A96,T9_Prev68CCG_1415Q1!$A:$AF,9,FALSE)+VLOOKUP($A96,T10_Prev68CCG_1415Q2!$A:$AF,9,FALSE)+VLOOKUP($A96,T11_Prev68CCG_1415Q3!$A:$AF,9,FALSE)+VLOOKUP($A96,T12_Prev68CCG_1415Q4!$A:$AF,9,FALSE)</f>
        <v>574</v>
      </c>
      <c r="J96" s="340"/>
      <c r="K96" s="338">
        <f>VLOOKUP($A96,T9_Prev68CCG_1415Q1!$A:$AF,11,FALSE)+VLOOKUP($A96,T10_Prev68CCG_1415Q2!$A:$AF,11,FALSE)+VLOOKUP($A96,T11_Prev68CCG_1415Q3!$A:$AF,11,FALSE)+VLOOKUP($A96,T12_Prev68CCG_1415Q4!$A:$AF,11,FALSE)</f>
        <v>496</v>
      </c>
      <c r="L96" s="340"/>
      <c r="M96" s="338">
        <f>VLOOKUP($A96,T9_Prev68CCG_1415Q1!$A:$AF,13,FALSE)+VLOOKUP($A96,T10_Prev68CCG_1415Q2!$A:$AF,13,FALSE)+VLOOKUP($A96,T11_Prev68CCG_1415Q3!$A:$AF,13,FALSE)+VLOOKUP($A96,T12_Prev68CCG_1415Q4!$A:$AF,13,FALSE)</f>
        <v>1038</v>
      </c>
      <c r="N96" s="340"/>
      <c r="O96" s="338">
        <f>VLOOKUP($A96,T9_Prev68CCG_1415Q1!$A:$AF,15,FALSE)+VLOOKUP($A96,T10_Prev68CCG_1415Q2!$A:$AF,15,FALSE)+VLOOKUP($A96,T11_Prev68CCG_1415Q3!$A:$AF,15,FALSE)+VLOOKUP($A96,T12_Prev68CCG_1415Q4!$A:$AF,15,FALSE)</f>
        <v>58</v>
      </c>
      <c r="P96" s="340"/>
      <c r="Q96" s="189" t="s">
        <v>639</v>
      </c>
      <c r="R96" s="274">
        <f t="shared" si="13"/>
        <v>1</v>
      </c>
      <c r="S96" s="412">
        <v>0.27863046044864226</v>
      </c>
      <c r="T96" s="412">
        <v>0.26740784084259794</v>
      </c>
      <c r="U96" s="352"/>
    </row>
    <row r="97" spans="1:21" s="115" customFormat="1" x14ac:dyDescent="0.2">
      <c r="A97" s="110" t="s">
        <v>640</v>
      </c>
      <c r="B97" s="110" t="s">
        <v>641</v>
      </c>
      <c r="C97" s="110" t="s">
        <v>634</v>
      </c>
      <c r="D97" s="110" t="s">
        <v>635</v>
      </c>
      <c r="E97" s="337">
        <f>VLOOKUP(A97,T9_Prev68CCG_1415Q1!$A:$AF,5,FALSE)+VLOOKUP(A97,T10_Prev68CCG_1415Q2!$A:$AF,5,FALSE)+VLOOKUP(A97,T11_Prev68CCG_1415Q3!$A:$AF,5,FALSE)+VLOOKUP(A97,T12_Prev68CCG_1415Q4!$A:$AF,5,FALSE)</f>
        <v>4558</v>
      </c>
      <c r="F97" s="338">
        <f>VLOOKUP($A97,T9_Prev68CCG_1415Q1!$A:$AF,6,FALSE)+VLOOKUP($A97,T10_Prev68CCG_1415Q2!$A:$AF,6,FALSE)+VLOOKUP($A97,T11_Prev68CCG_1415Q3!$A:$AF,6,FALSE)+VLOOKUP($A97,T12_Prev68CCG_1415Q4!$A:$AF,6,FALSE)</f>
        <v>1714</v>
      </c>
      <c r="G97" s="339">
        <f t="shared" si="7"/>
        <v>0.37604212373848178</v>
      </c>
      <c r="H97" s="60" t="str">
        <f t="shared" si="8"/>
        <v>36.2% - 39.0%</v>
      </c>
      <c r="I97" s="338">
        <f>VLOOKUP($A97,T9_Prev68CCG_1415Q1!$A:$AF,9,FALSE)+VLOOKUP($A97,T10_Prev68CCG_1415Q2!$A:$AF,9,FALSE)+VLOOKUP($A97,T11_Prev68CCG_1415Q3!$A:$AF,9,FALSE)+VLOOKUP($A97,T12_Prev68CCG_1415Q4!$A:$AF,9,FALSE)</f>
        <v>1088</v>
      </c>
      <c r="J97" s="340">
        <f t="shared" si="9"/>
        <v>0.23870118473014479</v>
      </c>
      <c r="K97" s="338">
        <f>VLOOKUP($A97,T9_Prev68CCG_1415Q1!$A:$AF,11,FALSE)+VLOOKUP($A97,T10_Prev68CCG_1415Q2!$A:$AF,11,FALSE)+VLOOKUP($A97,T11_Prev68CCG_1415Q3!$A:$AF,11,FALSE)+VLOOKUP($A97,T12_Prev68CCG_1415Q4!$A:$AF,11,FALSE)</f>
        <v>626</v>
      </c>
      <c r="L97" s="340">
        <f t="shared" si="10"/>
        <v>0.13734093900833699</v>
      </c>
      <c r="M97" s="338">
        <f>VLOOKUP($A97,T9_Prev68CCG_1415Q1!$A:$AF,13,FALSE)+VLOOKUP($A97,T10_Prev68CCG_1415Q2!$A:$AF,13,FALSE)+VLOOKUP($A97,T11_Prev68CCG_1415Q3!$A:$AF,13,FALSE)+VLOOKUP($A97,T12_Prev68CCG_1415Q4!$A:$AF,13,FALSE)</f>
        <v>2646</v>
      </c>
      <c r="N97" s="340">
        <f t="shared" si="11"/>
        <v>0.58051777095217205</v>
      </c>
      <c r="O97" s="338">
        <f>VLOOKUP($A97,T9_Prev68CCG_1415Q1!$A:$AF,15,FALSE)+VLOOKUP($A97,T10_Prev68CCG_1415Q2!$A:$AF,15,FALSE)+VLOOKUP($A97,T11_Prev68CCG_1415Q3!$A:$AF,15,FALSE)+VLOOKUP($A97,T12_Prev68CCG_1415Q4!$A:$AF,15,FALSE)</f>
        <v>198</v>
      </c>
      <c r="P97" s="340">
        <f t="shared" si="12"/>
        <v>4.3440105309346201E-2</v>
      </c>
      <c r="Q97" s="189" t="s">
        <v>642</v>
      </c>
      <c r="R97" s="274">
        <f t="shared" si="13"/>
        <v>0</v>
      </c>
      <c r="S97" s="412">
        <v>-8.2528180354267344E-2</v>
      </c>
      <c r="T97" s="412">
        <v>-0.12848948374760993</v>
      </c>
      <c r="U97" s="352"/>
    </row>
    <row r="98" spans="1:21" s="115" customFormat="1" x14ac:dyDescent="0.2">
      <c r="A98" s="110" t="s">
        <v>643</v>
      </c>
      <c r="B98" s="110" t="s">
        <v>644</v>
      </c>
      <c r="C98" s="110" t="s">
        <v>634</v>
      </c>
      <c r="D98" s="110" t="s">
        <v>635</v>
      </c>
      <c r="E98" s="337">
        <f>VLOOKUP(A98,T9_Prev68CCG_1415Q1!$A:$AF,5,FALSE)+VLOOKUP(A98,T10_Prev68CCG_1415Q2!$A:$AF,5,FALSE)+VLOOKUP(A98,T11_Prev68CCG_1415Q3!$A:$AF,5,FALSE)+VLOOKUP(A98,T12_Prev68CCG_1415Q4!$A:$AF,5,FALSE)</f>
        <v>2543</v>
      </c>
      <c r="F98" s="338">
        <f>VLOOKUP($A98,T9_Prev68CCG_1415Q1!$A:$AF,6,FALSE)+VLOOKUP($A98,T10_Prev68CCG_1415Q2!$A:$AF,6,FALSE)+VLOOKUP($A98,T11_Prev68CCG_1415Q3!$A:$AF,6,FALSE)+VLOOKUP($A98,T12_Prev68CCG_1415Q4!$A:$AF,6,FALSE)</f>
        <v>1033</v>
      </c>
      <c r="G98" s="339">
        <f t="shared" si="7"/>
        <v>0.40621313409359028</v>
      </c>
      <c r="H98" s="60" t="str">
        <f t="shared" si="8"/>
        <v>38.7% - 42.5%</v>
      </c>
      <c r="I98" s="338">
        <f>VLOOKUP($A98,T9_Prev68CCG_1415Q1!$A:$AF,9,FALSE)+VLOOKUP($A98,T10_Prev68CCG_1415Q2!$A:$AF,9,FALSE)+VLOOKUP($A98,T11_Prev68CCG_1415Q3!$A:$AF,9,FALSE)+VLOOKUP($A98,T12_Prev68CCG_1415Q4!$A:$AF,9,FALSE)</f>
        <v>788</v>
      </c>
      <c r="J98" s="340">
        <f t="shared" si="9"/>
        <v>0.3098702320094377</v>
      </c>
      <c r="K98" s="338">
        <f>VLOOKUP($A98,T9_Prev68CCG_1415Q1!$A:$AF,11,FALSE)+VLOOKUP($A98,T10_Prev68CCG_1415Q2!$A:$AF,11,FALSE)+VLOOKUP($A98,T11_Prev68CCG_1415Q3!$A:$AF,11,FALSE)+VLOOKUP($A98,T12_Prev68CCG_1415Q4!$A:$AF,11,FALSE)</f>
        <v>245</v>
      </c>
      <c r="L98" s="340">
        <f t="shared" si="10"/>
        <v>9.6342902084152582E-2</v>
      </c>
      <c r="M98" s="338">
        <f>VLOOKUP($A98,T9_Prev68CCG_1415Q1!$A:$AF,13,FALSE)+VLOOKUP($A98,T10_Prev68CCG_1415Q2!$A:$AF,13,FALSE)+VLOOKUP($A98,T11_Prev68CCG_1415Q3!$A:$AF,13,FALSE)+VLOOKUP($A98,T12_Prev68CCG_1415Q4!$A:$AF,13,FALSE)</f>
        <v>1495</v>
      </c>
      <c r="N98" s="340">
        <f t="shared" si="11"/>
        <v>0.58788832088084941</v>
      </c>
      <c r="O98" s="338">
        <f>VLOOKUP($A98,T9_Prev68CCG_1415Q1!$A:$AF,15,FALSE)+VLOOKUP($A98,T10_Prev68CCG_1415Q2!$A:$AF,15,FALSE)+VLOOKUP($A98,T11_Prev68CCG_1415Q3!$A:$AF,15,FALSE)+VLOOKUP($A98,T12_Prev68CCG_1415Q4!$A:$AF,15,FALSE)</f>
        <v>15</v>
      </c>
      <c r="P98" s="340">
        <f t="shared" si="12"/>
        <v>5.8985450255603618E-3</v>
      </c>
      <c r="Q98" s="189" t="s">
        <v>645</v>
      </c>
      <c r="R98" s="274">
        <f t="shared" si="13"/>
        <v>0</v>
      </c>
      <c r="S98" s="412">
        <v>1.6386890487609884E-2</v>
      </c>
      <c r="T98" s="412">
        <v>-7.628042135851798E-2</v>
      </c>
      <c r="U98" s="352"/>
    </row>
    <row r="99" spans="1:21" s="115" customFormat="1" x14ac:dyDescent="0.2">
      <c r="A99" s="110" t="s">
        <v>646</v>
      </c>
      <c r="B99" s="110" t="s">
        <v>647</v>
      </c>
      <c r="C99" s="110" t="s">
        <v>634</v>
      </c>
      <c r="D99" s="110" t="s">
        <v>635</v>
      </c>
      <c r="E99" s="337">
        <f>VLOOKUP(A99,T9_Prev68CCG_1415Q1!$A:$AF,5,FALSE)+VLOOKUP(A99,T10_Prev68CCG_1415Q2!$A:$AF,5,FALSE)+VLOOKUP(A99,T11_Prev68CCG_1415Q3!$A:$AF,5,FALSE)+VLOOKUP(A99,T12_Prev68CCG_1415Q4!$A:$AF,5,FALSE)</f>
        <v>2624</v>
      </c>
      <c r="F99" s="338">
        <f>VLOOKUP($A99,T9_Prev68CCG_1415Q1!$A:$AF,6,FALSE)+VLOOKUP($A99,T10_Prev68CCG_1415Q2!$A:$AF,6,FALSE)+VLOOKUP($A99,T11_Prev68CCG_1415Q3!$A:$AF,6,FALSE)+VLOOKUP($A99,T12_Prev68CCG_1415Q4!$A:$AF,6,FALSE)</f>
        <v>1187</v>
      </c>
      <c r="G99" s="339"/>
      <c r="H99" s="60" t="str">
        <f t="shared" si="8"/>
        <v/>
      </c>
      <c r="I99" s="338">
        <f>VLOOKUP($A99,T9_Prev68CCG_1415Q1!$A:$AF,9,FALSE)+VLOOKUP($A99,T10_Prev68CCG_1415Q2!$A:$AF,9,FALSE)+VLOOKUP($A99,T11_Prev68CCG_1415Q3!$A:$AF,9,FALSE)+VLOOKUP($A99,T12_Prev68CCG_1415Q4!$A:$AF,9,FALSE)</f>
        <v>813</v>
      </c>
      <c r="J99" s="340"/>
      <c r="K99" s="338">
        <f>VLOOKUP($A99,T9_Prev68CCG_1415Q1!$A:$AF,11,FALSE)+VLOOKUP($A99,T10_Prev68CCG_1415Q2!$A:$AF,11,FALSE)+VLOOKUP($A99,T11_Prev68CCG_1415Q3!$A:$AF,11,FALSE)+VLOOKUP($A99,T12_Prev68CCG_1415Q4!$A:$AF,11,FALSE)</f>
        <v>374</v>
      </c>
      <c r="L99" s="340"/>
      <c r="M99" s="338">
        <f>VLOOKUP($A99,T9_Prev68CCG_1415Q1!$A:$AF,13,FALSE)+VLOOKUP($A99,T10_Prev68CCG_1415Q2!$A:$AF,13,FALSE)+VLOOKUP($A99,T11_Prev68CCG_1415Q3!$A:$AF,13,FALSE)+VLOOKUP($A99,T12_Prev68CCG_1415Q4!$A:$AF,13,FALSE)</f>
        <v>1301</v>
      </c>
      <c r="N99" s="340"/>
      <c r="O99" s="338">
        <f>VLOOKUP($A99,T9_Prev68CCG_1415Q1!$A:$AF,15,FALSE)+VLOOKUP($A99,T10_Prev68CCG_1415Q2!$A:$AF,15,FALSE)+VLOOKUP($A99,T11_Prev68CCG_1415Q3!$A:$AF,15,FALSE)+VLOOKUP($A99,T12_Prev68CCG_1415Q4!$A:$AF,15,FALSE)</f>
        <v>136</v>
      </c>
      <c r="P99" s="340">
        <f t="shared" si="12"/>
        <v>5.1829268292682924E-2</v>
      </c>
      <c r="Q99" s="189" t="s">
        <v>648</v>
      </c>
      <c r="R99" s="274">
        <f t="shared" si="13"/>
        <v>0</v>
      </c>
      <c r="S99" s="412">
        <v>-9.3296475466482343E-2</v>
      </c>
      <c r="T99" s="412">
        <v>-0.12211441953830715</v>
      </c>
      <c r="U99" s="352"/>
    </row>
    <row r="100" spans="1:21" x14ac:dyDescent="0.2">
      <c r="A100" s="110" t="s">
        <v>649</v>
      </c>
      <c r="B100" s="110" t="s">
        <v>650</v>
      </c>
      <c r="C100" s="110" t="s">
        <v>634</v>
      </c>
      <c r="D100" s="110" t="s">
        <v>635</v>
      </c>
      <c r="E100" s="337">
        <f>VLOOKUP(A100,T9_Prev68CCG_1415Q1!$A:$AF,5,FALSE)+VLOOKUP(A100,T10_Prev68CCG_1415Q2!$A:$AF,5,FALSE)+VLOOKUP(A100,T11_Prev68CCG_1415Q3!$A:$AF,5,FALSE)+VLOOKUP(A100,T12_Prev68CCG_1415Q4!$A:$AF,5,FALSE)</f>
        <v>2505</v>
      </c>
      <c r="F100" s="338">
        <f>VLOOKUP($A100,T9_Prev68CCG_1415Q1!$A:$AF,6,FALSE)+VLOOKUP($A100,T10_Prev68CCG_1415Q2!$A:$AF,6,FALSE)+VLOOKUP($A100,T11_Prev68CCG_1415Q3!$A:$AF,6,FALSE)+VLOOKUP($A100,T12_Prev68CCG_1415Q4!$A:$AF,6,FALSE)</f>
        <v>1548</v>
      </c>
      <c r="G100" s="339">
        <f t="shared" si="7"/>
        <v>0.61796407185628743</v>
      </c>
      <c r="H100" s="60" t="str">
        <f t="shared" si="8"/>
        <v>59.9% - 63.7%</v>
      </c>
      <c r="I100" s="338">
        <f>VLOOKUP($A100,T9_Prev68CCG_1415Q1!$A:$AF,9,FALSE)+VLOOKUP($A100,T10_Prev68CCG_1415Q2!$A:$AF,9,FALSE)+VLOOKUP($A100,T11_Prev68CCG_1415Q3!$A:$AF,9,FALSE)+VLOOKUP($A100,T12_Prev68CCG_1415Q4!$A:$AF,9,FALSE)</f>
        <v>1139</v>
      </c>
      <c r="J100" s="340">
        <f t="shared" si="9"/>
        <v>0.45469061876247507</v>
      </c>
      <c r="K100" s="338">
        <f>VLOOKUP($A100,T9_Prev68CCG_1415Q1!$A:$AF,11,FALSE)+VLOOKUP($A100,T10_Prev68CCG_1415Q2!$A:$AF,11,FALSE)+VLOOKUP($A100,T11_Prev68CCG_1415Q3!$A:$AF,11,FALSE)+VLOOKUP($A100,T12_Prev68CCG_1415Q4!$A:$AF,11,FALSE)</f>
        <v>409</v>
      </c>
      <c r="L100" s="340">
        <f t="shared" si="10"/>
        <v>0.16327345309381239</v>
      </c>
      <c r="M100" s="338">
        <f>VLOOKUP($A100,T9_Prev68CCG_1415Q1!$A:$AF,13,FALSE)+VLOOKUP($A100,T10_Prev68CCG_1415Q2!$A:$AF,13,FALSE)+VLOOKUP($A100,T11_Prev68CCG_1415Q3!$A:$AF,13,FALSE)+VLOOKUP($A100,T12_Prev68CCG_1415Q4!$A:$AF,13,FALSE)</f>
        <v>878</v>
      </c>
      <c r="N100" s="340">
        <f t="shared" si="11"/>
        <v>0.35049900199600798</v>
      </c>
      <c r="O100" s="338">
        <f>VLOOKUP($A100,T9_Prev68CCG_1415Q1!$A:$AF,15,FALSE)+VLOOKUP($A100,T10_Prev68CCG_1415Q2!$A:$AF,15,FALSE)+VLOOKUP($A100,T11_Prev68CCG_1415Q3!$A:$AF,15,FALSE)+VLOOKUP($A100,T12_Prev68CCG_1415Q4!$A:$AF,15,FALSE)</f>
        <v>79</v>
      </c>
      <c r="P100" s="340">
        <f t="shared" si="12"/>
        <v>3.1536926147704591E-2</v>
      </c>
      <c r="Q100" s="189" t="s">
        <v>651</v>
      </c>
      <c r="R100" s="274">
        <f t="shared" si="13"/>
        <v>0</v>
      </c>
      <c r="S100" s="412">
        <v>1.2939749292357527E-2</v>
      </c>
      <c r="T100" s="412">
        <v>-2.2629730784237245E-2</v>
      </c>
    </row>
    <row r="101" spans="1:21" x14ac:dyDescent="0.2">
      <c r="A101" s="110" t="s">
        <v>652</v>
      </c>
      <c r="B101" s="110" t="s">
        <v>653</v>
      </c>
      <c r="C101" s="110" t="s">
        <v>634</v>
      </c>
      <c r="D101" s="110" t="s">
        <v>635</v>
      </c>
      <c r="E101" s="337">
        <f>VLOOKUP(A101,T9_Prev68CCG_1415Q1!$A:$AF,5,FALSE)+VLOOKUP(A101,T10_Prev68CCG_1415Q2!$A:$AF,5,FALSE)+VLOOKUP(A101,T11_Prev68CCG_1415Q3!$A:$AF,5,FALSE)+VLOOKUP(A101,T12_Prev68CCG_1415Q4!$A:$AF,5,FALSE)</f>
        <v>3733</v>
      </c>
      <c r="F101" s="338">
        <f>VLOOKUP($A101,T9_Prev68CCG_1415Q1!$A:$AF,6,FALSE)+VLOOKUP($A101,T10_Prev68CCG_1415Q2!$A:$AF,6,FALSE)+VLOOKUP($A101,T11_Prev68CCG_1415Q3!$A:$AF,6,FALSE)+VLOOKUP($A101,T12_Prev68CCG_1415Q4!$A:$AF,6,FALSE)</f>
        <v>1510</v>
      </c>
      <c r="G101" s="339">
        <f t="shared" si="7"/>
        <v>0.40450040182159119</v>
      </c>
      <c r="H101" s="60" t="str">
        <f t="shared" si="8"/>
        <v>38.9% - 42.0%</v>
      </c>
      <c r="I101" s="338">
        <f>VLOOKUP($A101,T9_Prev68CCG_1415Q1!$A:$AF,9,FALSE)+VLOOKUP($A101,T10_Prev68CCG_1415Q2!$A:$AF,9,FALSE)+VLOOKUP($A101,T11_Prev68CCG_1415Q3!$A:$AF,9,FALSE)+VLOOKUP($A101,T12_Prev68CCG_1415Q4!$A:$AF,9,FALSE)</f>
        <v>1065</v>
      </c>
      <c r="J101" s="340">
        <f t="shared" si="9"/>
        <v>0.28529332976158583</v>
      </c>
      <c r="K101" s="338">
        <f>VLOOKUP($A101,T9_Prev68CCG_1415Q1!$A:$AF,11,FALSE)+VLOOKUP($A101,T10_Prev68CCG_1415Q2!$A:$AF,11,FALSE)+VLOOKUP($A101,T11_Prev68CCG_1415Q3!$A:$AF,11,FALSE)+VLOOKUP($A101,T12_Prev68CCG_1415Q4!$A:$AF,11,FALSE)</f>
        <v>445</v>
      </c>
      <c r="L101" s="340">
        <f t="shared" si="10"/>
        <v>0.11920707206000536</v>
      </c>
      <c r="M101" s="338">
        <f>VLOOKUP($A101,T9_Prev68CCG_1415Q1!$A:$AF,13,FALSE)+VLOOKUP($A101,T10_Prev68CCG_1415Q2!$A:$AF,13,FALSE)+VLOOKUP($A101,T11_Prev68CCG_1415Q3!$A:$AF,13,FALSE)+VLOOKUP($A101,T12_Prev68CCG_1415Q4!$A:$AF,13,FALSE)</f>
        <v>2142</v>
      </c>
      <c r="N101" s="340">
        <f t="shared" si="11"/>
        <v>0.57380123225287971</v>
      </c>
      <c r="O101" s="338">
        <f>VLOOKUP($A101,T9_Prev68CCG_1415Q1!$A:$AF,15,FALSE)+VLOOKUP($A101,T10_Prev68CCG_1415Q2!$A:$AF,15,FALSE)+VLOOKUP($A101,T11_Prev68CCG_1415Q3!$A:$AF,15,FALSE)+VLOOKUP($A101,T12_Prev68CCG_1415Q4!$A:$AF,15,FALSE)</f>
        <v>81</v>
      </c>
      <c r="P101" s="340">
        <f t="shared" si="12"/>
        <v>2.1698365925529064E-2</v>
      </c>
      <c r="Q101" s="189" t="s">
        <v>654</v>
      </c>
      <c r="R101" s="274">
        <f t="shared" si="13"/>
        <v>0</v>
      </c>
      <c r="S101" s="412">
        <v>1.1653116531165297E-2</v>
      </c>
      <c r="T101" s="412">
        <v>-3.6147689129873428E-2</v>
      </c>
    </row>
    <row r="102" spans="1:21" x14ac:dyDescent="0.2">
      <c r="A102" s="110" t="s">
        <v>655</v>
      </c>
      <c r="B102" s="110" t="s">
        <v>656</v>
      </c>
      <c r="C102" s="110" t="s">
        <v>634</v>
      </c>
      <c r="D102" s="110" t="s">
        <v>635</v>
      </c>
      <c r="E102" s="337">
        <f>VLOOKUP(A102,T9_Prev68CCG_1415Q1!$A:$AF,5,FALSE)+VLOOKUP(A102,T10_Prev68CCG_1415Q2!$A:$AF,5,FALSE)+VLOOKUP(A102,T11_Prev68CCG_1415Q3!$A:$AF,5,FALSE)+VLOOKUP(A102,T12_Prev68CCG_1415Q4!$A:$AF,5,FALSE)</f>
        <v>3934</v>
      </c>
      <c r="F102" s="338">
        <f>VLOOKUP($A102,T9_Prev68CCG_1415Q1!$A:$AF,6,FALSE)+VLOOKUP($A102,T10_Prev68CCG_1415Q2!$A:$AF,6,FALSE)+VLOOKUP($A102,T11_Prev68CCG_1415Q3!$A:$AF,6,FALSE)+VLOOKUP($A102,T12_Prev68CCG_1415Q4!$A:$AF,6,FALSE)</f>
        <v>1874</v>
      </c>
      <c r="G102" s="339">
        <f t="shared" ref="G102:G165" si="14">J102+L102</f>
        <v>0.47635993899339096</v>
      </c>
      <c r="H102" s="60" t="str">
        <f t="shared" ref="H102:H165" si="15">IF(ISNUMBER(G102),TEXT(((2*F102)+(1.96^2)-(1.96*((1.96^2)+(4*F102*(100%-G102)))^0.5))/(2*(E102+(1.96^2))),"0.0%")&amp;" - "&amp;TEXT(((2*F102)+(1.96^2)+(1.96*((1.96^2)+(4*F102*(100%-G102)))^0.5))/(2*(E102+(1.96^2))),"0.0%"),"")</f>
        <v>46.1% - 49.2%</v>
      </c>
      <c r="I102" s="338">
        <f>VLOOKUP($A102,T9_Prev68CCG_1415Q1!$A:$AF,9,FALSE)+VLOOKUP($A102,T10_Prev68CCG_1415Q2!$A:$AF,9,FALSE)+VLOOKUP($A102,T11_Prev68CCG_1415Q3!$A:$AF,9,FALSE)+VLOOKUP($A102,T12_Prev68CCG_1415Q4!$A:$AF,9,FALSE)</f>
        <v>1405</v>
      </c>
      <c r="J102" s="340">
        <f t="shared" ref="J102:J165" si="16">I102/E102</f>
        <v>0.35714285714285715</v>
      </c>
      <c r="K102" s="338">
        <f>VLOOKUP($A102,T9_Prev68CCG_1415Q1!$A:$AF,11,FALSE)+VLOOKUP($A102,T10_Prev68CCG_1415Q2!$A:$AF,11,FALSE)+VLOOKUP($A102,T11_Prev68CCG_1415Q3!$A:$AF,11,FALSE)+VLOOKUP($A102,T12_Prev68CCG_1415Q4!$A:$AF,11,FALSE)</f>
        <v>469</v>
      </c>
      <c r="L102" s="340">
        <f t="shared" ref="L102:L165" si="17">K102/E102</f>
        <v>0.11921708185053381</v>
      </c>
      <c r="M102" s="338">
        <f>VLOOKUP($A102,T9_Prev68CCG_1415Q1!$A:$AF,13,FALSE)+VLOOKUP($A102,T10_Prev68CCG_1415Q2!$A:$AF,13,FALSE)+VLOOKUP($A102,T11_Prev68CCG_1415Q3!$A:$AF,13,FALSE)+VLOOKUP($A102,T12_Prev68CCG_1415Q4!$A:$AF,13,FALSE)</f>
        <v>1993</v>
      </c>
      <c r="N102" s="340">
        <f t="shared" ref="N102:N165" si="18">M102/E102</f>
        <v>0.50660904931367567</v>
      </c>
      <c r="O102" s="338">
        <f>VLOOKUP($A102,T9_Prev68CCG_1415Q1!$A:$AF,15,FALSE)+VLOOKUP($A102,T10_Prev68CCG_1415Q2!$A:$AF,15,FALSE)+VLOOKUP($A102,T11_Prev68CCG_1415Q3!$A:$AF,15,FALSE)+VLOOKUP($A102,T12_Prev68CCG_1415Q4!$A:$AF,15,FALSE)</f>
        <v>67</v>
      </c>
      <c r="P102" s="340">
        <f t="shared" ref="P102:P165" si="19">O102/E102</f>
        <v>1.70310116929334E-2</v>
      </c>
      <c r="Q102" s="189" t="s">
        <v>657</v>
      </c>
      <c r="R102" s="274">
        <f t="shared" si="13"/>
        <v>0</v>
      </c>
      <c r="S102" s="412">
        <v>-1.3045659809332699E-2</v>
      </c>
      <c r="T102" s="412">
        <v>-3.9785208689284812E-2</v>
      </c>
    </row>
    <row r="103" spans="1:21" x14ac:dyDescent="0.2">
      <c r="A103" s="110" t="s">
        <v>658</v>
      </c>
      <c r="B103" s="110" t="s">
        <v>659</v>
      </c>
      <c r="C103" s="110" t="s">
        <v>634</v>
      </c>
      <c r="D103" s="110" t="s">
        <v>635</v>
      </c>
      <c r="E103" s="337">
        <f>VLOOKUP(A103,T9_Prev68CCG_1415Q1!$A:$AF,5,FALSE)+VLOOKUP(A103,T10_Prev68CCG_1415Q2!$A:$AF,5,FALSE)+VLOOKUP(A103,T11_Prev68CCG_1415Q3!$A:$AF,5,FALSE)+VLOOKUP(A103,T12_Prev68CCG_1415Q4!$A:$AF,5,FALSE)</f>
        <v>2559</v>
      </c>
      <c r="F103" s="338">
        <f>VLOOKUP($A103,T9_Prev68CCG_1415Q1!$A:$AF,6,FALSE)+VLOOKUP($A103,T10_Prev68CCG_1415Q2!$A:$AF,6,FALSE)+VLOOKUP($A103,T11_Prev68CCG_1415Q3!$A:$AF,6,FALSE)+VLOOKUP($A103,T12_Prev68CCG_1415Q4!$A:$AF,6,FALSE)</f>
        <v>921</v>
      </c>
      <c r="G103" s="339"/>
      <c r="H103" s="60" t="str">
        <f t="shared" si="15"/>
        <v/>
      </c>
      <c r="I103" s="338">
        <f>VLOOKUP($A103,T9_Prev68CCG_1415Q1!$A:$AF,9,FALSE)+VLOOKUP($A103,T10_Prev68CCG_1415Q2!$A:$AF,9,FALSE)+VLOOKUP($A103,T11_Prev68CCG_1415Q3!$A:$AF,9,FALSE)+VLOOKUP($A103,T12_Prev68CCG_1415Q4!$A:$AF,9,FALSE)</f>
        <v>619</v>
      </c>
      <c r="J103" s="340"/>
      <c r="K103" s="338">
        <f>VLOOKUP($A103,T9_Prev68CCG_1415Q1!$A:$AF,11,FALSE)+VLOOKUP($A103,T10_Prev68CCG_1415Q2!$A:$AF,11,FALSE)+VLOOKUP($A103,T11_Prev68CCG_1415Q3!$A:$AF,11,FALSE)+VLOOKUP($A103,T12_Prev68CCG_1415Q4!$A:$AF,11,FALSE)</f>
        <v>302</v>
      </c>
      <c r="L103" s="340"/>
      <c r="M103" s="338">
        <f>VLOOKUP($A103,T9_Prev68CCG_1415Q1!$A:$AF,13,FALSE)+VLOOKUP($A103,T10_Prev68CCG_1415Q2!$A:$AF,13,FALSE)+VLOOKUP($A103,T11_Prev68CCG_1415Q3!$A:$AF,13,FALSE)+VLOOKUP($A103,T12_Prev68CCG_1415Q4!$A:$AF,13,FALSE)</f>
        <v>1504</v>
      </c>
      <c r="N103" s="340"/>
      <c r="O103" s="338">
        <f>VLOOKUP($A103,T9_Prev68CCG_1415Q1!$A:$AF,15,FALSE)+VLOOKUP($A103,T10_Prev68CCG_1415Q2!$A:$AF,15,FALSE)+VLOOKUP($A103,T11_Prev68CCG_1415Q3!$A:$AF,15,FALSE)+VLOOKUP($A103,T12_Prev68CCG_1415Q4!$A:$AF,15,FALSE)</f>
        <v>134</v>
      </c>
      <c r="P103" s="340">
        <f t="shared" si="19"/>
        <v>5.23642047674873E-2</v>
      </c>
      <c r="Q103" s="189" t="s">
        <v>660</v>
      </c>
      <c r="R103" s="274">
        <f t="shared" si="13"/>
        <v>0</v>
      </c>
      <c r="S103" s="412">
        <v>-6.4692982456140302E-2</v>
      </c>
      <c r="T103" s="412">
        <v>-7.4167872648335798E-2</v>
      </c>
    </row>
    <row r="104" spans="1:21" x14ac:dyDescent="0.2">
      <c r="A104" s="110" t="s">
        <v>661</v>
      </c>
      <c r="B104" s="110" t="s">
        <v>662</v>
      </c>
      <c r="C104" s="110" t="s">
        <v>634</v>
      </c>
      <c r="D104" s="110" t="s">
        <v>635</v>
      </c>
      <c r="E104" s="337">
        <f>VLOOKUP(A104,T9_Prev68CCG_1415Q1!$A:$AF,5,FALSE)+VLOOKUP(A104,T10_Prev68CCG_1415Q2!$A:$AF,5,FALSE)+VLOOKUP(A104,T11_Prev68CCG_1415Q3!$A:$AF,5,FALSE)+VLOOKUP(A104,T12_Prev68CCG_1415Q4!$A:$AF,5,FALSE)</f>
        <v>4126</v>
      </c>
      <c r="F104" s="338">
        <f>VLOOKUP($A104,T9_Prev68CCG_1415Q1!$A:$AF,6,FALSE)+VLOOKUP($A104,T10_Prev68CCG_1415Q2!$A:$AF,6,FALSE)+VLOOKUP($A104,T11_Prev68CCG_1415Q3!$A:$AF,6,FALSE)+VLOOKUP($A104,T12_Prev68CCG_1415Q4!$A:$AF,6,FALSE)</f>
        <v>1354</v>
      </c>
      <c r="G104" s="339">
        <f t="shared" si="14"/>
        <v>0.32816286960736796</v>
      </c>
      <c r="H104" s="60" t="str">
        <f t="shared" si="15"/>
        <v>31.4% - 34.3%</v>
      </c>
      <c r="I104" s="338">
        <f>VLOOKUP($A104,T9_Prev68CCG_1415Q1!$A:$AF,9,FALSE)+VLOOKUP($A104,T10_Prev68CCG_1415Q2!$A:$AF,9,FALSE)+VLOOKUP($A104,T11_Prev68CCG_1415Q3!$A:$AF,9,FALSE)+VLOOKUP($A104,T12_Prev68CCG_1415Q4!$A:$AF,9,FALSE)</f>
        <v>993</v>
      </c>
      <c r="J104" s="340">
        <f t="shared" si="16"/>
        <v>0.24066892874454679</v>
      </c>
      <c r="K104" s="338">
        <f>VLOOKUP($A104,T9_Prev68CCG_1415Q1!$A:$AF,11,FALSE)+VLOOKUP($A104,T10_Prev68CCG_1415Q2!$A:$AF,11,FALSE)+VLOOKUP($A104,T11_Prev68CCG_1415Q3!$A:$AF,11,FALSE)+VLOOKUP($A104,T12_Prev68CCG_1415Q4!$A:$AF,11,FALSE)</f>
        <v>361</v>
      </c>
      <c r="L104" s="340">
        <f t="shared" si="17"/>
        <v>8.749394086282114E-2</v>
      </c>
      <c r="M104" s="338">
        <f>VLOOKUP($A104,T9_Prev68CCG_1415Q1!$A:$AF,13,FALSE)+VLOOKUP($A104,T10_Prev68CCG_1415Q2!$A:$AF,13,FALSE)+VLOOKUP($A104,T11_Prev68CCG_1415Q3!$A:$AF,13,FALSE)+VLOOKUP($A104,T12_Prev68CCG_1415Q4!$A:$AF,13,FALSE)</f>
        <v>2757</v>
      </c>
      <c r="N104" s="340">
        <f t="shared" si="18"/>
        <v>0.66820164808531268</v>
      </c>
      <c r="O104" s="338">
        <f>VLOOKUP($A104,T9_Prev68CCG_1415Q1!$A:$AF,15,FALSE)+VLOOKUP($A104,T10_Prev68CCG_1415Q2!$A:$AF,15,FALSE)+VLOOKUP($A104,T11_Prev68CCG_1415Q3!$A:$AF,15,FALSE)+VLOOKUP($A104,T12_Prev68CCG_1415Q4!$A:$AF,15,FALSE)</f>
        <v>15</v>
      </c>
      <c r="P104" s="340">
        <f t="shared" si="19"/>
        <v>3.6354823073194379E-3</v>
      </c>
      <c r="Q104" s="189" t="s">
        <v>663</v>
      </c>
      <c r="R104" s="274">
        <f t="shared" si="13"/>
        <v>0</v>
      </c>
      <c r="S104" s="412">
        <v>2.3059757004711079E-2</v>
      </c>
      <c r="T104" s="412">
        <v>-1.9952494061757697E-2</v>
      </c>
    </row>
    <row r="105" spans="1:21" x14ac:dyDescent="0.2">
      <c r="A105" s="110" t="s">
        <v>664</v>
      </c>
      <c r="B105" s="110" t="s">
        <v>665</v>
      </c>
      <c r="C105" s="110" t="s">
        <v>666</v>
      </c>
      <c r="D105" s="110" t="s">
        <v>1132</v>
      </c>
      <c r="E105" s="337">
        <f>VLOOKUP(A105,T9_Prev68CCG_1415Q1!$A:$AF,5,FALSE)+VLOOKUP(A105,T10_Prev68CCG_1415Q2!$A:$AF,5,FALSE)+VLOOKUP(A105,T11_Prev68CCG_1415Q3!$A:$AF,5,FALSE)+VLOOKUP(A105,T12_Prev68CCG_1415Q4!$A:$AF,5,FALSE)</f>
        <v>5765</v>
      </c>
      <c r="F105" s="338">
        <f>VLOOKUP($A105,T9_Prev68CCG_1415Q1!$A:$AF,6,FALSE)+VLOOKUP($A105,T10_Prev68CCG_1415Q2!$A:$AF,6,FALSE)+VLOOKUP($A105,T11_Prev68CCG_1415Q3!$A:$AF,6,FALSE)+VLOOKUP($A105,T12_Prev68CCG_1415Q4!$A:$AF,6,FALSE)</f>
        <v>2528</v>
      </c>
      <c r="G105" s="339">
        <f t="shared" si="14"/>
        <v>0.43850823937554206</v>
      </c>
      <c r="H105" s="60" t="str">
        <f t="shared" si="15"/>
        <v>42.6% - 45.1%</v>
      </c>
      <c r="I105" s="338">
        <f>VLOOKUP($A105,T9_Prev68CCG_1415Q1!$A:$AF,9,FALSE)+VLOOKUP($A105,T10_Prev68CCG_1415Q2!$A:$AF,9,FALSE)+VLOOKUP($A105,T11_Prev68CCG_1415Q3!$A:$AF,9,FALSE)+VLOOKUP($A105,T12_Prev68CCG_1415Q4!$A:$AF,9,FALSE)</f>
        <v>1576</v>
      </c>
      <c r="J105" s="340">
        <f t="shared" si="16"/>
        <v>0.27337380745880313</v>
      </c>
      <c r="K105" s="338">
        <f>VLOOKUP($A105,T9_Prev68CCG_1415Q1!$A:$AF,11,FALSE)+VLOOKUP($A105,T10_Prev68CCG_1415Q2!$A:$AF,11,FALSE)+VLOOKUP($A105,T11_Prev68CCG_1415Q3!$A:$AF,11,FALSE)+VLOOKUP($A105,T12_Prev68CCG_1415Q4!$A:$AF,11,FALSE)</f>
        <v>952</v>
      </c>
      <c r="L105" s="340">
        <f t="shared" si="17"/>
        <v>0.16513443191673893</v>
      </c>
      <c r="M105" s="338">
        <f>VLOOKUP($A105,T9_Prev68CCG_1415Q1!$A:$AF,13,FALSE)+VLOOKUP($A105,T10_Prev68CCG_1415Q2!$A:$AF,13,FALSE)+VLOOKUP($A105,T11_Prev68CCG_1415Q3!$A:$AF,13,FALSE)+VLOOKUP($A105,T12_Prev68CCG_1415Q4!$A:$AF,13,FALSE)</f>
        <v>3097</v>
      </c>
      <c r="N105" s="340">
        <f t="shared" si="18"/>
        <v>0.53720728534258455</v>
      </c>
      <c r="O105" s="338">
        <f>VLOOKUP($A105,T9_Prev68CCG_1415Q1!$A:$AF,15,FALSE)+VLOOKUP($A105,T10_Prev68CCG_1415Q2!$A:$AF,15,FALSE)+VLOOKUP($A105,T11_Prev68CCG_1415Q3!$A:$AF,15,FALSE)+VLOOKUP($A105,T12_Prev68CCG_1415Q4!$A:$AF,15,FALSE)</f>
        <v>140</v>
      </c>
      <c r="P105" s="340">
        <f t="shared" si="19"/>
        <v>2.4284475281873375E-2</v>
      </c>
      <c r="Q105" s="189" t="s">
        <v>668</v>
      </c>
      <c r="R105" s="274">
        <f t="shared" si="13"/>
        <v>0</v>
      </c>
      <c r="S105" s="412">
        <v>4.880599616524206E-3</v>
      </c>
      <c r="T105" s="412">
        <v>-3.7883845126835736E-2</v>
      </c>
    </row>
    <row r="106" spans="1:21" x14ac:dyDescent="0.2">
      <c r="A106" s="110" t="s">
        <v>669</v>
      </c>
      <c r="B106" s="110" t="s">
        <v>670</v>
      </c>
      <c r="C106" s="110" t="s">
        <v>666</v>
      </c>
      <c r="D106" s="110" t="s">
        <v>1132</v>
      </c>
      <c r="E106" s="337">
        <f>VLOOKUP(A106,T9_Prev68CCG_1415Q1!$A:$AF,5,FALSE)+VLOOKUP(A106,T10_Prev68CCG_1415Q2!$A:$AF,5,FALSE)+VLOOKUP(A106,T11_Prev68CCG_1415Q3!$A:$AF,5,FALSE)+VLOOKUP(A106,T12_Prev68CCG_1415Q4!$A:$AF,5,FALSE)</f>
        <v>1674</v>
      </c>
      <c r="F106" s="338">
        <f>VLOOKUP($A106,T9_Prev68CCG_1415Q1!$A:$AF,6,FALSE)+VLOOKUP($A106,T10_Prev68CCG_1415Q2!$A:$AF,6,FALSE)+VLOOKUP($A106,T11_Prev68CCG_1415Q3!$A:$AF,6,FALSE)+VLOOKUP($A106,T12_Prev68CCG_1415Q4!$A:$AF,6,FALSE)</f>
        <v>818</v>
      </c>
      <c r="G106" s="339">
        <f t="shared" si="14"/>
        <v>0.48864994026284347</v>
      </c>
      <c r="H106" s="60" t="str">
        <f t="shared" si="15"/>
        <v>46.5% - 51.3%</v>
      </c>
      <c r="I106" s="338">
        <f>VLOOKUP($A106,T9_Prev68CCG_1415Q1!$A:$AF,9,FALSE)+VLOOKUP($A106,T10_Prev68CCG_1415Q2!$A:$AF,9,FALSE)+VLOOKUP($A106,T11_Prev68CCG_1415Q3!$A:$AF,9,FALSE)+VLOOKUP($A106,T12_Prev68CCG_1415Q4!$A:$AF,9,FALSE)</f>
        <v>650</v>
      </c>
      <c r="J106" s="340">
        <f t="shared" si="16"/>
        <v>0.38829151732377537</v>
      </c>
      <c r="K106" s="338">
        <f>VLOOKUP($A106,T9_Prev68CCG_1415Q1!$A:$AF,11,FALSE)+VLOOKUP($A106,T10_Prev68CCG_1415Q2!$A:$AF,11,FALSE)+VLOOKUP($A106,T11_Prev68CCG_1415Q3!$A:$AF,11,FALSE)+VLOOKUP($A106,T12_Prev68CCG_1415Q4!$A:$AF,11,FALSE)</f>
        <v>168</v>
      </c>
      <c r="L106" s="340">
        <f t="shared" si="17"/>
        <v>0.1003584229390681</v>
      </c>
      <c r="M106" s="338">
        <f>VLOOKUP($A106,T9_Prev68CCG_1415Q1!$A:$AF,13,FALSE)+VLOOKUP($A106,T10_Prev68CCG_1415Q2!$A:$AF,13,FALSE)+VLOOKUP($A106,T11_Prev68CCG_1415Q3!$A:$AF,13,FALSE)+VLOOKUP($A106,T12_Prev68CCG_1415Q4!$A:$AF,13,FALSE)</f>
        <v>849</v>
      </c>
      <c r="N106" s="340">
        <f t="shared" si="18"/>
        <v>0.50716845878136196</v>
      </c>
      <c r="O106" s="338">
        <f>VLOOKUP($A106,T9_Prev68CCG_1415Q1!$A:$AF,15,FALSE)+VLOOKUP($A106,T10_Prev68CCG_1415Q2!$A:$AF,15,FALSE)+VLOOKUP($A106,T11_Prev68CCG_1415Q3!$A:$AF,15,FALSE)+VLOOKUP($A106,T12_Prev68CCG_1415Q4!$A:$AF,15,FALSE)</f>
        <v>7</v>
      </c>
      <c r="P106" s="340">
        <f t="shared" si="19"/>
        <v>4.181600955794504E-3</v>
      </c>
      <c r="Q106" s="189" t="s">
        <v>671</v>
      </c>
      <c r="R106" s="274">
        <f t="shared" si="13"/>
        <v>0</v>
      </c>
      <c r="S106" s="412">
        <v>-8.6743044189852681E-2</v>
      </c>
      <c r="T106" s="412">
        <v>-0.12172088142707238</v>
      </c>
    </row>
    <row r="107" spans="1:21" x14ac:dyDescent="0.2">
      <c r="A107" s="110" t="s">
        <v>672</v>
      </c>
      <c r="B107" s="110" t="s">
        <v>673</v>
      </c>
      <c r="C107" s="110" t="s">
        <v>666</v>
      </c>
      <c r="D107" s="110" t="s">
        <v>1132</v>
      </c>
      <c r="E107" s="337">
        <f>VLOOKUP(A107,T9_Prev68CCG_1415Q1!$A:$AF,5,FALSE)+VLOOKUP(A107,T10_Prev68CCG_1415Q2!$A:$AF,5,FALSE)+VLOOKUP(A107,T11_Prev68CCG_1415Q3!$A:$AF,5,FALSE)+VLOOKUP(A107,T12_Prev68CCG_1415Q4!$A:$AF,5,FALSE)</f>
        <v>1934</v>
      </c>
      <c r="F107" s="338">
        <f>VLOOKUP($A107,T9_Prev68CCG_1415Q1!$A:$AF,6,FALSE)+VLOOKUP($A107,T10_Prev68CCG_1415Q2!$A:$AF,6,FALSE)+VLOOKUP($A107,T11_Prev68CCG_1415Q3!$A:$AF,6,FALSE)+VLOOKUP($A107,T12_Prev68CCG_1415Q4!$A:$AF,6,FALSE)</f>
        <v>853</v>
      </c>
      <c r="G107" s="339">
        <f t="shared" si="14"/>
        <v>0.44105480868665975</v>
      </c>
      <c r="H107" s="60" t="str">
        <f t="shared" si="15"/>
        <v>41.9% - 46.3%</v>
      </c>
      <c r="I107" s="338">
        <f>VLOOKUP($A107,T9_Prev68CCG_1415Q1!$A:$AF,9,FALSE)+VLOOKUP($A107,T10_Prev68CCG_1415Q2!$A:$AF,9,FALSE)+VLOOKUP($A107,T11_Prev68CCG_1415Q3!$A:$AF,9,FALSE)+VLOOKUP($A107,T12_Prev68CCG_1415Q4!$A:$AF,9,FALSE)</f>
        <v>639</v>
      </c>
      <c r="J107" s="340">
        <f t="shared" si="16"/>
        <v>0.33040330920372285</v>
      </c>
      <c r="K107" s="338">
        <f>VLOOKUP($A107,T9_Prev68CCG_1415Q1!$A:$AF,11,FALSE)+VLOOKUP($A107,T10_Prev68CCG_1415Q2!$A:$AF,11,FALSE)+VLOOKUP($A107,T11_Prev68CCG_1415Q3!$A:$AF,11,FALSE)+VLOOKUP($A107,T12_Prev68CCG_1415Q4!$A:$AF,11,FALSE)</f>
        <v>214</v>
      </c>
      <c r="L107" s="340">
        <f t="shared" si="17"/>
        <v>0.11065149948293691</v>
      </c>
      <c r="M107" s="338">
        <f>VLOOKUP($A107,T9_Prev68CCG_1415Q1!$A:$AF,13,FALSE)+VLOOKUP($A107,T10_Prev68CCG_1415Q2!$A:$AF,13,FALSE)+VLOOKUP($A107,T11_Prev68CCG_1415Q3!$A:$AF,13,FALSE)+VLOOKUP($A107,T12_Prev68CCG_1415Q4!$A:$AF,13,FALSE)</f>
        <v>1041</v>
      </c>
      <c r="N107" s="340">
        <f t="shared" si="18"/>
        <v>0.5382626680455016</v>
      </c>
      <c r="O107" s="338">
        <f>VLOOKUP($A107,T9_Prev68CCG_1415Q1!$A:$AF,15,FALSE)+VLOOKUP($A107,T10_Prev68CCG_1415Q2!$A:$AF,15,FALSE)+VLOOKUP($A107,T11_Prev68CCG_1415Q3!$A:$AF,15,FALSE)+VLOOKUP($A107,T12_Prev68CCG_1415Q4!$A:$AF,15,FALSE)</f>
        <v>40</v>
      </c>
      <c r="P107" s="340">
        <f t="shared" si="19"/>
        <v>2.0682523267838676E-2</v>
      </c>
      <c r="Q107" s="189" t="s">
        <v>674</v>
      </c>
      <c r="R107" s="274">
        <f t="shared" si="13"/>
        <v>0</v>
      </c>
      <c r="S107" s="412">
        <v>-2.5786487880350428E-3</v>
      </c>
      <c r="T107" s="412">
        <v>-0.10255220417633415</v>
      </c>
    </row>
    <row r="108" spans="1:21" x14ac:dyDescent="0.2">
      <c r="A108" s="110" t="s">
        <v>675</v>
      </c>
      <c r="B108" s="110" t="s">
        <v>676</v>
      </c>
      <c r="C108" s="110" t="s">
        <v>666</v>
      </c>
      <c r="D108" s="110" t="s">
        <v>1132</v>
      </c>
      <c r="E108" s="337">
        <f>VLOOKUP(A108,T9_Prev68CCG_1415Q1!$A:$AF,5,FALSE)+VLOOKUP(A108,T10_Prev68CCG_1415Q2!$A:$AF,5,FALSE)+VLOOKUP(A108,T11_Prev68CCG_1415Q3!$A:$AF,5,FALSE)+VLOOKUP(A108,T12_Prev68CCG_1415Q4!$A:$AF,5,FALSE)</f>
        <v>2517</v>
      </c>
      <c r="F108" s="338">
        <f>VLOOKUP($A108,T9_Prev68CCG_1415Q1!$A:$AF,6,FALSE)+VLOOKUP($A108,T10_Prev68CCG_1415Q2!$A:$AF,6,FALSE)+VLOOKUP($A108,T11_Prev68CCG_1415Q3!$A:$AF,6,FALSE)+VLOOKUP($A108,T12_Prev68CCG_1415Q4!$A:$AF,6,FALSE)</f>
        <v>1434</v>
      </c>
      <c r="G108" s="339">
        <f t="shared" si="14"/>
        <v>0.56972586412395709</v>
      </c>
      <c r="H108" s="60" t="str">
        <f t="shared" si="15"/>
        <v>55.0% - 58.9%</v>
      </c>
      <c r="I108" s="338">
        <f>VLOOKUP($A108,T9_Prev68CCG_1415Q1!$A:$AF,9,FALSE)+VLOOKUP($A108,T10_Prev68CCG_1415Q2!$A:$AF,9,FALSE)+VLOOKUP($A108,T11_Prev68CCG_1415Q3!$A:$AF,9,FALSE)+VLOOKUP($A108,T12_Prev68CCG_1415Q4!$A:$AF,9,FALSE)</f>
        <v>1041</v>
      </c>
      <c r="J108" s="340">
        <f t="shared" si="16"/>
        <v>0.41358760429082242</v>
      </c>
      <c r="K108" s="338">
        <f>VLOOKUP($A108,T9_Prev68CCG_1415Q1!$A:$AF,11,FALSE)+VLOOKUP($A108,T10_Prev68CCG_1415Q2!$A:$AF,11,FALSE)+VLOOKUP($A108,T11_Prev68CCG_1415Q3!$A:$AF,11,FALSE)+VLOOKUP($A108,T12_Prev68CCG_1415Q4!$A:$AF,11,FALSE)</f>
        <v>393</v>
      </c>
      <c r="L108" s="340">
        <f t="shared" si="17"/>
        <v>0.15613825983313467</v>
      </c>
      <c r="M108" s="338">
        <f>VLOOKUP($A108,T9_Prev68CCG_1415Q1!$A:$AF,13,FALSE)+VLOOKUP($A108,T10_Prev68CCG_1415Q2!$A:$AF,13,FALSE)+VLOOKUP($A108,T11_Prev68CCG_1415Q3!$A:$AF,13,FALSE)+VLOOKUP($A108,T12_Prev68CCG_1415Q4!$A:$AF,13,FALSE)</f>
        <v>1031</v>
      </c>
      <c r="N108" s="340">
        <f t="shared" si="18"/>
        <v>0.4096146205800556</v>
      </c>
      <c r="O108" s="338">
        <f>VLOOKUP($A108,T9_Prev68CCG_1415Q1!$A:$AF,15,FALSE)+VLOOKUP($A108,T10_Prev68CCG_1415Q2!$A:$AF,15,FALSE)+VLOOKUP($A108,T11_Prev68CCG_1415Q3!$A:$AF,15,FALSE)+VLOOKUP($A108,T12_Prev68CCG_1415Q4!$A:$AF,15,FALSE)</f>
        <v>52</v>
      </c>
      <c r="P108" s="340">
        <f t="shared" si="19"/>
        <v>2.0659515295987287E-2</v>
      </c>
      <c r="Q108" s="189" t="s">
        <v>677</v>
      </c>
      <c r="R108" s="274">
        <f t="shared" si="13"/>
        <v>0</v>
      </c>
      <c r="S108" s="412">
        <v>-2.7809965237543421E-2</v>
      </c>
      <c r="T108" s="412">
        <v>-8.7382160986221868E-2</v>
      </c>
    </row>
    <row r="109" spans="1:21" x14ac:dyDescent="0.2">
      <c r="A109" s="110" t="s">
        <v>678</v>
      </c>
      <c r="B109" s="110" t="s">
        <v>679</v>
      </c>
      <c r="C109" s="110" t="s">
        <v>666</v>
      </c>
      <c r="D109" s="110" t="s">
        <v>1132</v>
      </c>
      <c r="E109" s="337">
        <f>VLOOKUP(A109,T9_Prev68CCG_1415Q1!$A:$AF,5,FALSE)+VLOOKUP(A109,T10_Prev68CCG_1415Q2!$A:$AF,5,FALSE)+VLOOKUP(A109,T11_Prev68CCG_1415Q3!$A:$AF,5,FALSE)+VLOOKUP(A109,T12_Prev68CCG_1415Q4!$A:$AF,5,FALSE)</f>
        <v>2766</v>
      </c>
      <c r="F109" s="338">
        <f>VLOOKUP($A109,T9_Prev68CCG_1415Q1!$A:$AF,6,FALSE)+VLOOKUP($A109,T10_Prev68CCG_1415Q2!$A:$AF,6,FALSE)+VLOOKUP($A109,T11_Prev68CCG_1415Q3!$A:$AF,6,FALSE)+VLOOKUP($A109,T12_Prev68CCG_1415Q4!$A:$AF,6,FALSE)</f>
        <v>1380</v>
      </c>
      <c r="G109" s="339">
        <f t="shared" si="14"/>
        <v>0.49891540130151846</v>
      </c>
      <c r="H109" s="60" t="str">
        <f t="shared" si="15"/>
        <v>48.0% - 51.8%</v>
      </c>
      <c r="I109" s="338">
        <f>VLOOKUP($A109,T9_Prev68CCG_1415Q1!$A:$AF,9,FALSE)+VLOOKUP($A109,T10_Prev68CCG_1415Q2!$A:$AF,9,FALSE)+VLOOKUP($A109,T11_Prev68CCG_1415Q3!$A:$AF,9,FALSE)+VLOOKUP($A109,T12_Prev68CCG_1415Q4!$A:$AF,9,FALSE)</f>
        <v>1080</v>
      </c>
      <c r="J109" s="340">
        <f t="shared" si="16"/>
        <v>0.39045553145336226</v>
      </c>
      <c r="K109" s="338">
        <f>VLOOKUP($A109,T9_Prev68CCG_1415Q1!$A:$AF,11,FALSE)+VLOOKUP($A109,T10_Prev68CCG_1415Q2!$A:$AF,11,FALSE)+VLOOKUP($A109,T11_Prev68CCG_1415Q3!$A:$AF,11,FALSE)+VLOOKUP($A109,T12_Prev68CCG_1415Q4!$A:$AF,11,FALSE)</f>
        <v>300</v>
      </c>
      <c r="L109" s="340">
        <f t="shared" si="17"/>
        <v>0.10845986984815618</v>
      </c>
      <c r="M109" s="338">
        <f>VLOOKUP($A109,T9_Prev68CCG_1415Q1!$A:$AF,13,FALSE)+VLOOKUP($A109,T10_Prev68CCG_1415Q2!$A:$AF,13,FALSE)+VLOOKUP($A109,T11_Prev68CCG_1415Q3!$A:$AF,13,FALSE)+VLOOKUP($A109,T12_Prev68CCG_1415Q4!$A:$AF,13,FALSE)</f>
        <v>1320</v>
      </c>
      <c r="N109" s="340">
        <f t="shared" si="18"/>
        <v>0.47722342733188722</v>
      </c>
      <c r="O109" s="338">
        <f>VLOOKUP($A109,T9_Prev68CCG_1415Q1!$A:$AF,15,FALSE)+VLOOKUP($A109,T10_Prev68CCG_1415Q2!$A:$AF,15,FALSE)+VLOOKUP($A109,T11_Prev68CCG_1415Q3!$A:$AF,15,FALSE)+VLOOKUP($A109,T12_Prev68CCG_1415Q4!$A:$AF,15,FALSE)</f>
        <v>66</v>
      </c>
      <c r="P109" s="340">
        <f t="shared" si="19"/>
        <v>2.3861171366594359E-2</v>
      </c>
      <c r="Q109" s="189" t="s">
        <v>680</v>
      </c>
      <c r="R109" s="274">
        <f t="shared" si="13"/>
        <v>0</v>
      </c>
      <c r="S109" s="412">
        <v>-8.9532587228439708E-2</v>
      </c>
      <c r="T109" s="412">
        <v>-0.1517939282428703</v>
      </c>
    </row>
    <row r="110" spans="1:21" x14ac:dyDescent="0.2">
      <c r="A110" s="110" t="s">
        <v>681</v>
      </c>
      <c r="B110" s="110" t="s">
        <v>682</v>
      </c>
      <c r="C110" s="110" t="s">
        <v>666</v>
      </c>
      <c r="D110" s="110" t="s">
        <v>1132</v>
      </c>
      <c r="E110" s="337">
        <f>VLOOKUP(A110,T9_Prev68CCG_1415Q1!$A:$AF,5,FALSE)+VLOOKUP(A110,T10_Prev68CCG_1415Q2!$A:$AF,5,FALSE)+VLOOKUP(A110,T11_Prev68CCG_1415Q3!$A:$AF,5,FALSE)+VLOOKUP(A110,T12_Prev68CCG_1415Q4!$A:$AF,5,FALSE)</f>
        <v>1886</v>
      </c>
      <c r="F110" s="338">
        <f>VLOOKUP($A110,T9_Prev68CCG_1415Q1!$A:$AF,6,FALSE)+VLOOKUP($A110,T10_Prev68CCG_1415Q2!$A:$AF,6,FALSE)+VLOOKUP($A110,T11_Prev68CCG_1415Q3!$A:$AF,6,FALSE)+VLOOKUP($A110,T12_Prev68CCG_1415Q4!$A:$AF,6,FALSE)</f>
        <v>649</v>
      </c>
      <c r="G110" s="339"/>
      <c r="H110" s="60" t="str">
        <f t="shared" si="15"/>
        <v/>
      </c>
      <c r="I110" s="338">
        <f>VLOOKUP($A110,T9_Prev68CCG_1415Q1!$A:$AF,9,FALSE)+VLOOKUP($A110,T10_Prev68CCG_1415Q2!$A:$AF,9,FALSE)+VLOOKUP($A110,T11_Prev68CCG_1415Q3!$A:$AF,9,FALSE)+VLOOKUP($A110,T12_Prev68CCG_1415Q4!$A:$AF,9,FALSE)</f>
        <v>468</v>
      </c>
      <c r="J110" s="340"/>
      <c r="K110" s="338">
        <f>VLOOKUP($A110,T9_Prev68CCG_1415Q1!$A:$AF,11,FALSE)+VLOOKUP($A110,T10_Prev68CCG_1415Q2!$A:$AF,11,FALSE)+VLOOKUP($A110,T11_Prev68CCG_1415Q3!$A:$AF,11,FALSE)+VLOOKUP($A110,T12_Prev68CCG_1415Q4!$A:$AF,11,FALSE)</f>
        <v>181</v>
      </c>
      <c r="L110" s="340"/>
      <c r="M110" s="338">
        <f>VLOOKUP($A110,T9_Prev68CCG_1415Q1!$A:$AF,13,FALSE)+VLOOKUP($A110,T10_Prev68CCG_1415Q2!$A:$AF,13,FALSE)+VLOOKUP($A110,T11_Prev68CCG_1415Q3!$A:$AF,13,FALSE)+VLOOKUP($A110,T12_Prev68CCG_1415Q4!$A:$AF,13,FALSE)</f>
        <v>1222</v>
      </c>
      <c r="N110" s="340"/>
      <c r="O110" s="338">
        <f>VLOOKUP($A110,T9_Prev68CCG_1415Q1!$A:$AF,15,FALSE)+VLOOKUP($A110,T10_Prev68CCG_1415Q2!$A:$AF,15,FALSE)+VLOOKUP($A110,T11_Prev68CCG_1415Q3!$A:$AF,15,FALSE)+VLOOKUP($A110,T12_Prev68CCG_1415Q4!$A:$AF,15,FALSE)</f>
        <v>15</v>
      </c>
      <c r="P110" s="340"/>
      <c r="Q110" s="189" t="s">
        <v>683</v>
      </c>
      <c r="R110" s="274">
        <f t="shared" si="13"/>
        <v>1</v>
      </c>
      <c r="S110" s="412">
        <v>-0.16474756421612047</v>
      </c>
      <c r="T110" s="412">
        <v>-0.17497812773403321</v>
      </c>
    </row>
    <row r="111" spans="1:21" x14ac:dyDescent="0.2">
      <c r="A111" s="110" t="s">
        <v>684</v>
      </c>
      <c r="B111" s="110" t="s">
        <v>685</v>
      </c>
      <c r="C111" s="110" t="s">
        <v>666</v>
      </c>
      <c r="D111" s="110" t="s">
        <v>1132</v>
      </c>
      <c r="E111" s="337">
        <f>VLOOKUP(A111,T9_Prev68CCG_1415Q1!$A:$AF,5,FALSE)+VLOOKUP(A111,T10_Prev68CCG_1415Q2!$A:$AF,5,FALSE)+VLOOKUP(A111,T11_Prev68CCG_1415Q3!$A:$AF,5,FALSE)+VLOOKUP(A111,T12_Prev68CCG_1415Q4!$A:$AF,5,FALSE)</f>
        <v>1102</v>
      </c>
      <c r="F111" s="338">
        <f>VLOOKUP($A111,T9_Prev68CCG_1415Q1!$A:$AF,6,FALSE)+VLOOKUP($A111,T10_Prev68CCG_1415Q2!$A:$AF,6,FALSE)+VLOOKUP($A111,T11_Prev68CCG_1415Q3!$A:$AF,6,FALSE)+VLOOKUP($A111,T12_Prev68CCG_1415Q4!$A:$AF,6,FALSE)</f>
        <v>410</v>
      </c>
      <c r="G111" s="339">
        <f t="shared" si="14"/>
        <v>0.3720508166969147</v>
      </c>
      <c r="H111" s="60" t="str">
        <f t="shared" si="15"/>
        <v>34.4% - 40.1%</v>
      </c>
      <c r="I111" s="338">
        <f>VLOOKUP($A111,T9_Prev68CCG_1415Q1!$A:$AF,9,FALSE)+VLOOKUP($A111,T10_Prev68CCG_1415Q2!$A:$AF,9,FALSE)+VLOOKUP($A111,T11_Prev68CCG_1415Q3!$A:$AF,9,FALSE)+VLOOKUP($A111,T12_Prev68CCG_1415Q4!$A:$AF,9,FALSE)</f>
        <v>317</v>
      </c>
      <c r="J111" s="340">
        <f t="shared" si="16"/>
        <v>0.28765880217785844</v>
      </c>
      <c r="K111" s="338">
        <f>VLOOKUP($A111,T9_Prev68CCG_1415Q1!$A:$AF,11,FALSE)+VLOOKUP($A111,T10_Prev68CCG_1415Q2!$A:$AF,11,FALSE)+VLOOKUP($A111,T11_Prev68CCG_1415Q3!$A:$AF,11,FALSE)+VLOOKUP($A111,T12_Prev68CCG_1415Q4!$A:$AF,11,FALSE)</f>
        <v>93</v>
      </c>
      <c r="L111" s="340">
        <f t="shared" si="17"/>
        <v>8.4392014519056258E-2</v>
      </c>
      <c r="M111" s="338">
        <f>VLOOKUP($A111,T9_Prev68CCG_1415Q1!$A:$AF,13,FALSE)+VLOOKUP($A111,T10_Prev68CCG_1415Q2!$A:$AF,13,FALSE)+VLOOKUP($A111,T11_Prev68CCG_1415Q3!$A:$AF,13,FALSE)+VLOOKUP($A111,T12_Prev68CCG_1415Q4!$A:$AF,13,FALSE)</f>
        <v>665</v>
      </c>
      <c r="N111" s="340">
        <f t="shared" si="18"/>
        <v>0.60344827586206895</v>
      </c>
      <c r="O111" s="338">
        <f>VLOOKUP($A111,T9_Prev68CCG_1415Q1!$A:$AF,15,FALSE)+VLOOKUP($A111,T10_Prev68CCG_1415Q2!$A:$AF,15,FALSE)+VLOOKUP($A111,T11_Prev68CCG_1415Q3!$A:$AF,15,FALSE)+VLOOKUP($A111,T12_Prev68CCG_1415Q4!$A:$AF,15,FALSE)</f>
        <v>27</v>
      </c>
      <c r="P111" s="340">
        <f t="shared" si="19"/>
        <v>2.4500907441016333E-2</v>
      </c>
      <c r="Q111" s="189" t="s">
        <v>686</v>
      </c>
      <c r="R111" s="274">
        <f t="shared" si="13"/>
        <v>0</v>
      </c>
      <c r="S111" s="412">
        <v>9.157509157509125E-3</v>
      </c>
      <c r="T111" s="412">
        <v>-8.1008100810080474E-3</v>
      </c>
    </row>
    <row r="112" spans="1:21" x14ac:dyDescent="0.2">
      <c r="A112" s="110" t="s">
        <v>687</v>
      </c>
      <c r="B112" s="110" t="s">
        <v>688</v>
      </c>
      <c r="C112" s="110" t="s">
        <v>689</v>
      </c>
      <c r="D112" s="110" t="s">
        <v>1138</v>
      </c>
      <c r="E112" s="337">
        <f>VLOOKUP(A112,T9_Prev68CCG_1415Q1!$A:$AF,5,FALSE)+VLOOKUP(A112,T10_Prev68CCG_1415Q2!$A:$AF,5,FALSE)+VLOOKUP(A112,T11_Prev68CCG_1415Q3!$A:$AF,5,FALSE)+VLOOKUP(A112,T12_Prev68CCG_1415Q4!$A:$AF,5,FALSE)</f>
        <v>9479</v>
      </c>
      <c r="F112" s="338">
        <f>VLOOKUP($A112,T9_Prev68CCG_1415Q1!$A:$AF,6,FALSE)+VLOOKUP($A112,T10_Prev68CCG_1415Q2!$A:$AF,6,FALSE)+VLOOKUP($A112,T11_Prev68CCG_1415Q3!$A:$AF,6,FALSE)+VLOOKUP($A112,T12_Prev68CCG_1415Q4!$A:$AF,6,FALSE)</f>
        <v>4568</v>
      </c>
      <c r="G112" s="339"/>
      <c r="H112" s="60" t="str">
        <f t="shared" si="15"/>
        <v/>
      </c>
      <c r="I112" s="338">
        <f>VLOOKUP($A112,T9_Prev68CCG_1415Q1!$A:$AF,9,FALSE)+VLOOKUP($A112,T10_Prev68CCG_1415Q2!$A:$AF,9,FALSE)+VLOOKUP($A112,T11_Prev68CCG_1415Q3!$A:$AF,9,FALSE)+VLOOKUP($A112,T12_Prev68CCG_1415Q4!$A:$AF,9,FALSE)</f>
        <v>2726</v>
      </c>
      <c r="J112" s="340"/>
      <c r="K112" s="338">
        <f>VLOOKUP($A112,T9_Prev68CCG_1415Q1!$A:$AF,11,FALSE)+VLOOKUP($A112,T10_Prev68CCG_1415Q2!$A:$AF,11,FALSE)+VLOOKUP($A112,T11_Prev68CCG_1415Q3!$A:$AF,11,FALSE)+VLOOKUP($A112,T12_Prev68CCG_1415Q4!$A:$AF,11,FALSE)</f>
        <v>1842</v>
      </c>
      <c r="L112" s="340"/>
      <c r="M112" s="338">
        <f>VLOOKUP($A112,T9_Prev68CCG_1415Q1!$A:$AF,13,FALSE)+VLOOKUP($A112,T10_Prev68CCG_1415Q2!$A:$AF,13,FALSE)+VLOOKUP($A112,T11_Prev68CCG_1415Q3!$A:$AF,13,FALSE)+VLOOKUP($A112,T12_Prev68CCG_1415Q4!$A:$AF,13,FALSE)</f>
        <v>4641</v>
      </c>
      <c r="N112" s="340"/>
      <c r="O112" s="338">
        <f>VLOOKUP($A112,T9_Prev68CCG_1415Q1!$A:$AF,15,FALSE)+VLOOKUP($A112,T10_Prev68CCG_1415Q2!$A:$AF,15,FALSE)+VLOOKUP($A112,T11_Prev68CCG_1415Q3!$A:$AF,15,FALSE)+VLOOKUP($A112,T12_Prev68CCG_1415Q4!$A:$AF,15,FALSE)</f>
        <v>270</v>
      </c>
      <c r="P112" s="340"/>
      <c r="Q112" s="189" t="s">
        <v>691</v>
      </c>
      <c r="R112" s="274">
        <f t="shared" si="13"/>
        <v>1</v>
      </c>
      <c r="S112" s="412">
        <v>-0.16174389812522105</v>
      </c>
      <c r="T112" s="412">
        <v>-0.1828448275862069</v>
      </c>
    </row>
    <row r="113" spans="1:20" x14ac:dyDescent="0.2">
      <c r="A113" s="110" t="s">
        <v>692</v>
      </c>
      <c r="B113" s="110" t="s">
        <v>693</v>
      </c>
      <c r="C113" s="110" t="s">
        <v>689</v>
      </c>
      <c r="D113" s="110" t="s">
        <v>1138</v>
      </c>
      <c r="E113" s="337">
        <f>VLOOKUP(A113,T9_Prev68CCG_1415Q1!$A:$AF,5,FALSE)+VLOOKUP(A113,T10_Prev68CCG_1415Q2!$A:$AF,5,FALSE)+VLOOKUP(A113,T11_Prev68CCG_1415Q3!$A:$AF,5,FALSE)+VLOOKUP(A113,T12_Prev68CCG_1415Q4!$A:$AF,5,FALSE)</f>
        <v>3472</v>
      </c>
      <c r="F113" s="338">
        <f>VLOOKUP($A113,T9_Prev68CCG_1415Q1!$A:$AF,6,FALSE)+VLOOKUP($A113,T10_Prev68CCG_1415Q2!$A:$AF,6,FALSE)+VLOOKUP($A113,T11_Prev68CCG_1415Q3!$A:$AF,6,FALSE)+VLOOKUP($A113,T12_Prev68CCG_1415Q4!$A:$AF,6,FALSE)</f>
        <v>1997</v>
      </c>
      <c r="G113" s="339">
        <f t="shared" si="14"/>
        <v>0.57517281105990781</v>
      </c>
      <c r="H113" s="60" t="str">
        <f t="shared" si="15"/>
        <v>55.9% - 59.2%</v>
      </c>
      <c r="I113" s="338">
        <f>VLOOKUP($A113,T9_Prev68CCG_1415Q1!$A:$AF,9,FALSE)+VLOOKUP($A113,T10_Prev68CCG_1415Q2!$A:$AF,9,FALSE)+VLOOKUP($A113,T11_Prev68CCG_1415Q3!$A:$AF,9,FALSE)+VLOOKUP($A113,T12_Prev68CCG_1415Q4!$A:$AF,9,FALSE)</f>
        <v>1146</v>
      </c>
      <c r="J113" s="340">
        <f t="shared" si="16"/>
        <v>0.33006912442396313</v>
      </c>
      <c r="K113" s="338">
        <f>VLOOKUP($A113,T9_Prev68CCG_1415Q1!$A:$AF,11,FALSE)+VLOOKUP($A113,T10_Prev68CCG_1415Q2!$A:$AF,11,FALSE)+VLOOKUP($A113,T11_Prev68CCG_1415Q3!$A:$AF,11,FALSE)+VLOOKUP($A113,T12_Prev68CCG_1415Q4!$A:$AF,11,FALSE)</f>
        <v>851</v>
      </c>
      <c r="L113" s="340">
        <f t="shared" si="17"/>
        <v>0.2451036866359447</v>
      </c>
      <c r="M113" s="338">
        <f>VLOOKUP($A113,T9_Prev68CCG_1415Q1!$A:$AF,13,FALSE)+VLOOKUP($A113,T10_Prev68CCG_1415Q2!$A:$AF,13,FALSE)+VLOOKUP($A113,T11_Prev68CCG_1415Q3!$A:$AF,13,FALSE)+VLOOKUP($A113,T12_Prev68CCG_1415Q4!$A:$AF,13,FALSE)</f>
        <v>1393</v>
      </c>
      <c r="N113" s="340">
        <f t="shared" si="18"/>
        <v>0.40120967741935482</v>
      </c>
      <c r="O113" s="338">
        <f>VLOOKUP($A113,T9_Prev68CCG_1415Q1!$A:$AF,15,FALSE)+VLOOKUP($A113,T10_Prev68CCG_1415Q2!$A:$AF,15,FALSE)+VLOOKUP($A113,T11_Prev68CCG_1415Q3!$A:$AF,15,FALSE)+VLOOKUP($A113,T12_Prev68CCG_1415Q4!$A:$AF,15,FALSE)</f>
        <v>82</v>
      </c>
      <c r="P113" s="340">
        <f t="shared" si="19"/>
        <v>2.3617511520737326E-2</v>
      </c>
      <c r="Q113" s="189" t="s">
        <v>694</v>
      </c>
      <c r="R113" s="274">
        <f t="shared" si="13"/>
        <v>0</v>
      </c>
      <c r="S113" s="412">
        <v>0.11317730041680019</v>
      </c>
      <c r="T113" s="412">
        <v>9.3198992443324968E-2</v>
      </c>
    </row>
    <row r="114" spans="1:20" x14ac:dyDescent="0.2">
      <c r="A114" s="110" t="s">
        <v>695</v>
      </c>
      <c r="B114" s="110" t="s">
        <v>696</v>
      </c>
      <c r="C114" s="110" t="s">
        <v>689</v>
      </c>
      <c r="D114" s="110" t="s">
        <v>1138</v>
      </c>
      <c r="E114" s="337">
        <f>VLOOKUP(A114,T9_Prev68CCG_1415Q1!$A:$AF,5,FALSE)+VLOOKUP(A114,T10_Prev68CCG_1415Q2!$A:$AF,5,FALSE)+VLOOKUP(A114,T11_Prev68CCG_1415Q3!$A:$AF,5,FALSE)+VLOOKUP(A114,T12_Prev68CCG_1415Q4!$A:$AF,5,FALSE)</f>
        <v>3573</v>
      </c>
      <c r="F114" s="338">
        <f>VLOOKUP($A114,T9_Prev68CCG_1415Q1!$A:$AF,6,FALSE)+VLOOKUP($A114,T10_Prev68CCG_1415Q2!$A:$AF,6,FALSE)+VLOOKUP($A114,T11_Prev68CCG_1415Q3!$A:$AF,6,FALSE)+VLOOKUP($A114,T12_Prev68CCG_1415Q4!$A:$AF,6,FALSE)</f>
        <v>1132</v>
      </c>
      <c r="G114" s="339">
        <f t="shared" si="14"/>
        <v>0.31682059893646797</v>
      </c>
      <c r="H114" s="60" t="str">
        <f t="shared" si="15"/>
        <v>30.2% - 33.2%</v>
      </c>
      <c r="I114" s="338">
        <f>VLOOKUP($A114,T9_Prev68CCG_1415Q1!$A:$AF,9,FALSE)+VLOOKUP($A114,T10_Prev68CCG_1415Q2!$A:$AF,9,FALSE)+VLOOKUP($A114,T11_Prev68CCG_1415Q3!$A:$AF,9,FALSE)+VLOOKUP($A114,T12_Prev68CCG_1415Q4!$A:$AF,9,FALSE)</f>
        <v>793</v>
      </c>
      <c r="J114" s="340">
        <f t="shared" si="16"/>
        <v>0.22194234536803806</v>
      </c>
      <c r="K114" s="338">
        <f>VLOOKUP($A114,T9_Prev68CCG_1415Q1!$A:$AF,11,FALSE)+VLOOKUP($A114,T10_Prev68CCG_1415Q2!$A:$AF,11,FALSE)+VLOOKUP($A114,T11_Prev68CCG_1415Q3!$A:$AF,11,FALSE)+VLOOKUP($A114,T12_Prev68CCG_1415Q4!$A:$AF,11,FALSE)</f>
        <v>339</v>
      </c>
      <c r="L114" s="340">
        <f t="shared" si="17"/>
        <v>9.4878253568429896E-2</v>
      </c>
      <c r="M114" s="338">
        <f>VLOOKUP($A114,T9_Prev68CCG_1415Q1!$A:$AF,13,FALSE)+VLOOKUP($A114,T10_Prev68CCG_1415Q2!$A:$AF,13,FALSE)+VLOOKUP($A114,T11_Prev68CCG_1415Q3!$A:$AF,13,FALSE)+VLOOKUP($A114,T12_Prev68CCG_1415Q4!$A:$AF,13,FALSE)</f>
        <v>2329</v>
      </c>
      <c r="N114" s="340">
        <f t="shared" si="18"/>
        <v>0.6518331933949062</v>
      </c>
      <c r="O114" s="338">
        <f>VLOOKUP($A114,T9_Prev68CCG_1415Q1!$A:$AF,15,FALSE)+VLOOKUP($A114,T10_Prev68CCG_1415Q2!$A:$AF,15,FALSE)+VLOOKUP($A114,T11_Prev68CCG_1415Q3!$A:$AF,15,FALSE)+VLOOKUP($A114,T12_Prev68CCG_1415Q4!$A:$AF,15,FALSE)</f>
        <v>112</v>
      </c>
      <c r="P114" s="340">
        <f t="shared" si="19"/>
        <v>3.1346207668625801E-2</v>
      </c>
      <c r="Q114" s="189" t="s">
        <v>697</v>
      </c>
      <c r="R114" s="274">
        <f t="shared" si="13"/>
        <v>0</v>
      </c>
      <c r="S114" s="412">
        <v>-7.2670646249675563E-2</v>
      </c>
      <c r="T114" s="412">
        <v>-9.9092284417549137E-2</v>
      </c>
    </row>
    <row r="115" spans="1:20" x14ac:dyDescent="0.2">
      <c r="A115" s="110" t="s">
        <v>698</v>
      </c>
      <c r="B115" s="110" t="s">
        <v>2386</v>
      </c>
      <c r="C115" s="110" t="s">
        <v>689</v>
      </c>
      <c r="D115" s="110" t="s">
        <v>1138</v>
      </c>
      <c r="E115" s="337">
        <f>VLOOKUP(A115,T9_Prev68CCG_1415Q1!$A:$AF,5,FALSE)+VLOOKUP(A115,T10_Prev68CCG_1415Q2!$A:$AF,5,FALSE)+VLOOKUP(A115,T11_Prev68CCG_1415Q3!$A:$AF,5,FALSE)+VLOOKUP(A115,T12_Prev68CCG_1415Q4!$A:$AF,5,FALSE)</f>
        <v>7654</v>
      </c>
      <c r="F115" s="338">
        <f>VLOOKUP($A115,T9_Prev68CCG_1415Q1!$A:$AF,6,FALSE)+VLOOKUP($A115,T10_Prev68CCG_1415Q2!$A:$AF,6,FALSE)+VLOOKUP($A115,T11_Prev68CCG_1415Q3!$A:$AF,6,FALSE)+VLOOKUP($A115,T12_Prev68CCG_1415Q4!$A:$AF,6,FALSE)</f>
        <v>2445</v>
      </c>
      <c r="G115" s="339"/>
      <c r="H115" s="60" t="str">
        <f t="shared" si="15"/>
        <v/>
      </c>
      <c r="I115" s="338">
        <f>VLOOKUP($A115,T9_Prev68CCG_1415Q1!$A:$AF,9,FALSE)+VLOOKUP($A115,T10_Prev68CCG_1415Q2!$A:$AF,9,FALSE)+VLOOKUP($A115,T11_Prev68CCG_1415Q3!$A:$AF,9,FALSE)+VLOOKUP($A115,T12_Prev68CCG_1415Q4!$A:$AF,9,FALSE)</f>
        <v>1312</v>
      </c>
      <c r="J115" s="340"/>
      <c r="K115" s="338">
        <f>VLOOKUP($A115,T9_Prev68CCG_1415Q1!$A:$AF,11,FALSE)+VLOOKUP($A115,T10_Prev68CCG_1415Q2!$A:$AF,11,FALSE)+VLOOKUP($A115,T11_Prev68CCG_1415Q3!$A:$AF,11,FALSE)+VLOOKUP($A115,T12_Prev68CCG_1415Q4!$A:$AF,11,FALSE)</f>
        <v>1133</v>
      </c>
      <c r="L115" s="340"/>
      <c r="M115" s="338">
        <f>VLOOKUP($A115,T9_Prev68CCG_1415Q1!$A:$AF,13,FALSE)+VLOOKUP($A115,T10_Prev68CCG_1415Q2!$A:$AF,13,FALSE)+VLOOKUP($A115,T11_Prev68CCG_1415Q3!$A:$AF,13,FALSE)+VLOOKUP($A115,T12_Prev68CCG_1415Q4!$A:$AF,13,FALSE)</f>
        <v>2079</v>
      </c>
      <c r="N115" s="340"/>
      <c r="O115" s="338">
        <f>VLOOKUP($A115,T9_Prev68CCG_1415Q1!$A:$AF,15,FALSE)+VLOOKUP($A115,T10_Prev68CCG_1415Q2!$A:$AF,15,FALSE)+VLOOKUP($A115,T11_Prev68CCG_1415Q3!$A:$AF,15,FALSE)+VLOOKUP($A115,T12_Prev68CCG_1415Q4!$A:$AF,15,FALSE)</f>
        <v>3130</v>
      </c>
      <c r="P115" s="340">
        <f t="shared" si="19"/>
        <v>0.40893650378886859</v>
      </c>
      <c r="Q115" s="189" t="s">
        <v>700</v>
      </c>
      <c r="R115" s="274">
        <f t="shared" si="13"/>
        <v>0</v>
      </c>
      <c r="S115" s="412">
        <v>-1.4675592173017504E-2</v>
      </c>
      <c r="T115" s="412">
        <v>-6.6357648206879727E-2</v>
      </c>
    </row>
    <row r="116" spans="1:20" x14ac:dyDescent="0.2">
      <c r="A116" s="110" t="s">
        <v>701</v>
      </c>
      <c r="B116" s="110" t="s">
        <v>702</v>
      </c>
      <c r="C116" s="110" t="s">
        <v>689</v>
      </c>
      <c r="D116" s="110" t="s">
        <v>1138</v>
      </c>
      <c r="E116" s="337">
        <f>VLOOKUP(A116,T9_Prev68CCG_1415Q1!$A:$AF,5,FALSE)+VLOOKUP(A116,T10_Prev68CCG_1415Q2!$A:$AF,5,FALSE)+VLOOKUP(A116,T11_Prev68CCG_1415Q3!$A:$AF,5,FALSE)+VLOOKUP(A116,T12_Prev68CCG_1415Q4!$A:$AF,5,FALSE)</f>
        <v>2620</v>
      </c>
      <c r="F116" s="338">
        <f>VLOOKUP($A116,T9_Prev68CCG_1415Q1!$A:$AF,6,FALSE)+VLOOKUP($A116,T10_Prev68CCG_1415Q2!$A:$AF,6,FALSE)+VLOOKUP($A116,T11_Prev68CCG_1415Q3!$A:$AF,6,FALSE)+VLOOKUP($A116,T12_Prev68CCG_1415Q4!$A:$AF,6,FALSE)</f>
        <v>1158</v>
      </c>
      <c r="G116" s="339">
        <f t="shared" si="14"/>
        <v>0.44198473282442746</v>
      </c>
      <c r="H116" s="60" t="str">
        <f t="shared" si="15"/>
        <v>42.3% - 46.1%</v>
      </c>
      <c r="I116" s="338">
        <f>VLOOKUP($A116,T9_Prev68CCG_1415Q1!$A:$AF,9,FALSE)+VLOOKUP($A116,T10_Prev68CCG_1415Q2!$A:$AF,9,FALSE)+VLOOKUP($A116,T11_Prev68CCG_1415Q3!$A:$AF,9,FALSE)+VLOOKUP($A116,T12_Prev68CCG_1415Q4!$A:$AF,9,FALSE)</f>
        <v>815</v>
      </c>
      <c r="J116" s="340">
        <f t="shared" si="16"/>
        <v>0.31106870229007633</v>
      </c>
      <c r="K116" s="338">
        <f>VLOOKUP($A116,T9_Prev68CCG_1415Q1!$A:$AF,11,FALSE)+VLOOKUP($A116,T10_Prev68CCG_1415Q2!$A:$AF,11,FALSE)+VLOOKUP($A116,T11_Prev68CCG_1415Q3!$A:$AF,11,FALSE)+VLOOKUP($A116,T12_Prev68CCG_1415Q4!$A:$AF,11,FALSE)</f>
        <v>343</v>
      </c>
      <c r="L116" s="340">
        <f t="shared" si="17"/>
        <v>0.13091603053435114</v>
      </c>
      <c r="M116" s="338">
        <f>VLOOKUP($A116,T9_Prev68CCG_1415Q1!$A:$AF,13,FALSE)+VLOOKUP($A116,T10_Prev68CCG_1415Q2!$A:$AF,13,FALSE)+VLOOKUP($A116,T11_Prev68CCG_1415Q3!$A:$AF,13,FALSE)+VLOOKUP($A116,T12_Prev68CCG_1415Q4!$A:$AF,13,FALSE)</f>
        <v>1394</v>
      </c>
      <c r="N116" s="340">
        <f t="shared" si="18"/>
        <v>0.53206106870229009</v>
      </c>
      <c r="O116" s="338">
        <f>VLOOKUP($A116,T9_Prev68CCG_1415Q1!$A:$AF,15,FALSE)+VLOOKUP($A116,T10_Prev68CCG_1415Q2!$A:$AF,15,FALSE)+VLOOKUP($A116,T11_Prev68CCG_1415Q3!$A:$AF,15,FALSE)+VLOOKUP($A116,T12_Prev68CCG_1415Q4!$A:$AF,15,FALSE)</f>
        <v>68</v>
      </c>
      <c r="P116" s="340">
        <f t="shared" si="19"/>
        <v>2.5954198473282442E-2</v>
      </c>
      <c r="Q116" s="189" t="s">
        <v>703</v>
      </c>
      <c r="R116" s="274">
        <f t="shared" si="13"/>
        <v>0</v>
      </c>
      <c r="S116" s="412">
        <v>0.17068811438784626</v>
      </c>
      <c r="T116" s="412">
        <v>0.15520282186948853</v>
      </c>
    </row>
    <row r="117" spans="1:20" x14ac:dyDescent="0.2">
      <c r="A117" s="110" t="s">
        <v>704</v>
      </c>
      <c r="B117" s="110" t="s">
        <v>705</v>
      </c>
      <c r="C117" s="110" t="s">
        <v>689</v>
      </c>
      <c r="D117" s="110" t="s">
        <v>1138</v>
      </c>
      <c r="E117" s="337">
        <f>VLOOKUP(A117,T9_Prev68CCG_1415Q1!$A:$AF,5,FALSE)+VLOOKUP(A117,T10_Prev68CCG_1415Q2!$A:$AF,5,FALSE)+VLOOKUP(A117,T11_Prev68CCG_1415Q3!$A:$AF,5,FALSE)+VLOOKUP(A117,T12_Prev68CCG_1415Q4!$A:$AF,5,FALSE)</f>
        <v>3614</v>
      </c>
      <c r="F117" s="338">
        <f>VLOOKUP($A117,T9_Prev68CCG_1415Q1!$A:$AF,6,FALSE)+VLOOKUP($A117,T10_Prev68CCG_1415Q2!$A:$AF,6,FALSE)+VLOOKUP($A117,T11_Prev68CCG_1415Q3!$A:$AF,6,FALSE)+VLOOKUP($A117,T12_Prev68CCG_1415Q4!$A:$AF,6,FALSE)</f>
        <v>1321</v>
      </c>
      <c r="G117" s="339">
        <f t="shared" si="14"/>
        <v>0.36552296624239067</v>
      </c>
      <c r="H117" s="60" t="str">
        <f t="shared" si="15"/>
        <v>35.0% - 38.1%</v>
      </c>
      <c r="I117" s="338">
        <f>VLOOKUP($A117,T9_Prev68CCG_1415Q1!$A:$AF,9,FALSE)+VLOOKUP($A117,T10_Prev68CCG_1415Q2!$A:$AF,9,FALSE)+VLOOKUP($A117,T11_Prev68CCG_1415Q3!$A:$AF,9,FALSE)+VLOOKUP($A117,T12_Prev68CCG_1415Q4!$A:$AF,9,FALSE)</f>
        <v>791</v>
      </c>
      <c r="J117" s="340">
        <f t="shared" si="16"/>
        <v>0.2188710570005534</v>
      </c>
      <c r="K117" s="338">
        <f>VLOOKUP($A117,T9_Prev68CCG_1415Q1!$A:$AF,11,FALSE)+VLOOKUP($A117,T10_Prev68CCG_1415Q2!$A:$AF,11,FALSE)+VLOOKUP($A117,T11_Prev68CCG_1415Q3!$A:$AF,11,FALSE)+VLOOKUP($A117,T12_Prev68CCG_1415Q4!$A:$AF,11,FALSE)</f>
        <v>530</v>
      </c>
      <c r="L117" s="340">
        <f t="shared" si="17"/>
        <v>0.1466519092418373</v>
      </c>
      <c r="M117" s="338">
        <f>VLOOKUP($A117,T9_Prev68CCG_1415Q1!$A:$AF,13,FALSE)+VLOOKUP($A117,T10_Prev68CCG_1415Q2!$A:$AF,13,FALSE)+VLOOKUP($A117,T11_Prev68CCG_1415Q3!$A:$AF,13,FALSE)+VLOOKUP($A117,T12_Prev68CCG_1415Q4!$A:$AF,13,FALSE)</f>
        <v>2238</v>
      </c>
      <c r="N117" s="340">
        <f t="shared" si="18"/>
        <v>0.61925843940232428</v>
      </c>
      <c r="O117" s="338">
        <f>VLOOKUP($A117,T9_Prev68CCG_1415Q1!$A:$AF,15,FALSE)+VLOOKUP($A117,T10_Prev68CCG_1415Q2!$A:$AF,15,FALSE)+VLOOKUP($A117,T11_Prev68CCG_1415Q3!$A:$AF,15,FALSE)+VLOOKUP($A117,T12_Prev68CCG_1415Q4!$A:$AF,15,FALSE)</f>
        <v>55</v>
      </c>
      <c r="P117" s="340">
        <f t="shared" si="19"/>
        <v>1.5218594355285003E-2</v>
      </c>
      <c r="Q117" s="189" t="s">
        <v>706</v>
      </c>
      <c r="R117" s="274">
        <f t="shared" si="13"/>
        <v>0</v>
      </c>
      <c r="S117" s="412">
        <v>-2.7187079407806181E-2</v>
      </c>
      <c r="T117" s="412">
        <v>-5.29350104821803E-2</v>
      </c>
    </row>
    <row r="118" spans="1:20" x14ac:dyDescent="0.2">
      <c r="A118" s="110" t="s">
        <v>707</v>
      </c>
      <c r="B118" s="110" t="s">
        <v>708</v>
      </c>
      <c r="C118" s="110" t="s">
        <v>689</v>
      </c>
      <c r="D118" s="110" t="s">
        <v>1138</v>
      </c>
      <c r="E118" s="337">
        <f>VLOOKUP(A118,T9_Prev68CCG_1415Q1!$A:$AF,5,FALSE)+VLOOKUP(A118,T10_Prev68CCG_1415Q2!$A:$AF,5,FALSE)+VLOOKUP(A118,T11_Prev68CCG_1415Q3!$A:$AF,5,FALSE)+VLOOKUP(A118,T12_Prev68CCG_1415Q4!$A:$AF,5,FALSE)</f>
        <v>3156</v>
      </c>
      <c r="F118" s="338">
        <f>VLOOKUP($A118,T9_Prev68CCG_1415Q1!$A:$AF,6,FALSE)+VLOOKUP($A118,T10_Prev68CCG_1415Q2!$A:$AF,6,FALSE)+VLOOKUP($A118,T11_Prev68CCG_1415Q3!$A:$AF,6,FALSE)+VLOOKUP($A118,T12_Prev68CCG_1415Q4!$A:$AF,6,FALSE)</f>
        <v>1068</v>
      </c>
      <c r="G118" s="339"/>
      <c r="H118" s="60" t="str">
        <f t="shared" si="15"/>
        <v/>
      </c>
      <c r="I118" s="338">
        <f>VLOOKUP($A118,T9_Prev68CCG_1415Q1!$A:$AF,9,FALSE)+VLOOKUP($A118,T10_Prev68CCG_1415Q2!$A:$AF,9,FALSE)+VLOOKUP($A118,T11_Prev68CCG_1415Q3!$A:$AF,9,FALSE)+VLOOKUP($A118,T12_Prev68CCG_1415Q4!$A:$AF,9,FALSE)</f>
        <v>649</v>
      </c>
      <c r="J118" s="340"/>
      <c r="K118" s="338">
        <f>VLOOKUP($A118,T9_Prev68CCG_1415Q1!$A:$AF,11,FALSE)+VLOOKUP($A118,T10_Prev68CCG_1415Q2!$A:$AF,11,FALSE)+VLOOKUP($A118,T11_Prev68CCG_1415Q3!$A:$AF,11,FALSE)+VLOOKUP($A118,T12_Prev68CCG_1415Q4!$A:$AF,11,FALSE)</f>
        <v>419</v>
      </c>
      <c r="L118" s="340"/>
      <c r="M118" s="338">
        <f>VLOOKUP($A118,T9_Prev68CCG_1415Q1!$A:$AF,13,FALSE)+VLOOKUP($A118,T10_Prev68CCG_1415Q2!$A:$AF,13,FALSE)+VLOOKUP($A118,T11_Prev68CCG_1415Q3!$A:$AF,13,FALSE)+VLOOKUP($A118,T12_Prev68CCG_1415Q4!$A:$AF,13,FALSE)</f>
        <v>1857</v>
      </c>
      <c r="N118" s="340"/>
      <c r="O118" s="338">
        <f>VLOOKUP($A118,T9_Prev68CCG_1415Q1!$A:$AF,15,FALSE)+VLOOKUP($A118,T10_Prev68CCG_1415Q2!$A:$AF,15,FALSE)+VLOOKUP($A118,T11_Prev68CCG_1415Q3!$A:$AF,15,FALSE)+VLOOKUP($A118,T12_Prev68CCG_1415Q4!$A:$AF,15,FALSE)</f>
        <v>231</v>
      </c>
      <c r="P118" s="340">
        <f t="shared" si="19"/>
        <v>7.3193916349809887E-2</v>
      </c>
      <c r="Q118" s="189" t="s">
        <v>709</v>
      </c>
      <c r="R118" s="274">
        <f t="shared" si="13"/>
        <v>0</v>
      </c>
      <c r="S118" s="412">
        <v>-8.7861271676300534E-2</v>
      </c>
      <c r="T118" s="412">
        <v>-0.10822266176886131</v>
      </c>
    </row>
    <row r="119" spans="1:20" x14ac:dyDescent="0.2">
      <c r="A119" s="110" t="s">
        <v>710</v>
      </c>
      <c r="B119" s="110" t="s">
        <v>711</v>
      </c>
      <c r="C119" s="110" t="s">
        <v>712</v>
      </c>
      <c r="D119" s="110" t="s">
        <v>1147</v>
      </c>
      <c r="E119" s="337">
        <f>VLOOKUP(A119,T9_Prev68CCG_1415Q1!$A:$AF,5,FALSE)+VLOOKUP(A119,T10_Prev68CCG_1415Q2!$A:$AF,5,FALSE)+VLOOKUP(A119,T11_Prev68CCG_1415Q3!$A:$AF,5,FALSE)+VLOOKUP(A119,T12_Prev68CCG_1415Q4!$A:$AF,5,FALSE)</f>
        <v>1040</v>
      </c>
      <c r="F119" s="338">
        <f>VLOOKUP($A119,T9_Prev68CCG_1415Q1!$A:$AF,6,FALSE)+VLOOKUP($A119,T10_Prev68CCG_1415Q2!$A:$AF,6,FALSE)+VLOOKUP($A119,T11_Prev68CCG_1415Q3!$A:$AF,6,FALSE)+VLOOKUP($A119,T12_Prev68CCG_1415Q4!$A:$AF,6,FALSE)</f>
        <v>390</v>
      </c>
      <c r="G119" s="339">
        <f t="shared" si="14"/>
        <v>0.375</v>
      </c>
      <c r="H119" s="60" t="str">
        <f t="shared" si="15"/>
        <v>34.6% - 40.5%</v>
      </c>
      <c r="I119" s="338">
        <f>VLOOKUP($A119,T9_Prev68CCG_1415Q1!$A:$AF,9,FALSE)+VLOOKUP($A119,T10_Prev68CCG_1415Q2!$A:$AF,9,FALSE)+VLOOKUP($A119,T11_Prev68CCG_1415Q3!$A:$AF,9,FALSE)+VLOOKUP($A119,T12_Prev68CCG_1415Q4!$A:$AF,9,FALSE)</f>
        <v>289</v>
      </c>
      <c r="J119" s="340">
        <f t="shared" si="16"/>
        <v>0.2778846153846154</v>
      </c>
      <c r="K119" s="338">
        <f>VLOOKUP($A119,T9_Prev68CCG_1415Q1!$A:$AF,11,FALSE)+VLOOKUP($A119,T10_Prev68CCG_1415Q2!$A:$AF,11,FALSE)+VLOOKUP($A119,T11_Prev68CCG_1415Q3!$A:$AF,11,FALSE)+VLOOKUP($A119,T12_Prev68CCG_1415Q4!$A:$AF,11,FALSE)</f>
        <v>101</v>
      </c>
      <c r="L119" s="340">
        <f t="shared" si="17"/>
        <v>9.7115384615384617E-2</v>
      </c>
      <c r="M119" s="338">
        <f>VLOOKUP($A119,T9_Prev68CCG_1415Q1!$A:$AF,13,FALSE)+VLOOKUP($A119,T10_Prev68CCG_1415Q2!$A:$AF,13,FALSE)+VLOOKUP($A119,T11_Prev68CCG_1415Q3!$A:$AF,13,FALSE)+VLOOKUP($A119,T12_Prev68CCG_1415Q4!$A:$AF,13,FALSE)</f>
        <v>650</v>
      </c>
      <c r="N119" s="340">
        <f t="shared" si="18"/>
        <v>0.625</v>
      </c>
      <c r="O119" s="338">
        <f>VLOOKUP($A119,T9_Prev68CCG_1415Q1!$A:$AF,15,FALSE)+VLOOKUP($A119,T10_Prev68CCG_1415Q2!$A:$AF,15,FALSE)+VLOOKUP($A119,T11_Prev68CCG_1415Q3!$A:$AF,15,FALSE)+VLOOKUP($A119,T12_Prev68CCG_1415Q4!$A:$AF,15,FALSE)</f>
        <v>0</v>
      </c>
      <c r="P119" s="340">
        <f t="shared" si="19"/>
        <v>0</v>
      </c>
      <c r="Q119" s="189" t="s">
        <v>714</v>
      </c>
      <c r="R119" s="274">
        <f t="shared" si="13"/>
        <v>0</v>
      </c>
      <c r="S119" s="412">
        <v>-7.8014184397163122E-2</v>
      </c>
      <c r="T119" s="412">
        <v>-0.1333333333333333</v>
      </c>
    </row>
    <row r="120" spans="1:20" x14ac:dyDescent="0.2">
      <c r="A120" s="110" t="s">
        <v>715</v>
      </c>
      <c r="B120" s="110" t="s">
        <v>716</v>
      </c>
      <c r="C120" s="110" t="s">
        <v>712</v>
      </c>
      <c r="D120" s="110" t="s">
        <v>1147</v>
      </c>
      <c r="E120" s="337">
        <f>VLOOKUP(A120,T9_Prev68CCG_1415Q1!$A:$AF,5,FALSE)+VLOOKUP(A120,T10_Prev68CCG_1415Q2!$A:$AF,5,FALSE)+VLOOKUP(A120,T11_Prev68CCG_1415Q3!$A:$AF,5,FALSE)+VLOOKUP(A120,T12_Prev68CCG_1415Q4!$A:$AF,5,FALSE)</f>
        <v>921</v>
      </c>
      <c r="F120" s="338">
        <f>VLOOKUP($A120,T9_Prev68CCG_1415Q1!$A:$AF,6,FALSE)+VLOOKUP($A120,T10_Prev68CCG_1415Q2!$A:$AF,6,FALSE)+VLOOKUP($A120,T11_Prev68CCG_1415Q3!$A:$AF,6,FALSE)+VLOOKUP($A120,T12_Prev68CCG_1415Q4!$A:$AF,6,FALSE)</f>
        <v>285</v>
      </c>
      <c r="G120" s="339"/>
      <c r="H120" s="60" t="str">
        <f t="shared" si="15"/>
        <v/>
      </c>
      <c r="I120" s="338">
        <f>VLOOKUP($A120,T9_Prev68CCG_1415Q1!$A:$AF,9,FALSE)+VLOOKUP($A120,T10_Prev68CCG_1415Q2!$A:$AF,9,FALSE)+VLOOKUP($A120,T11_Prev68CCG_1415Q3!$A:$AF,9,FALSE)+VLOOKUP($A120,T12_Prev68CCG_1415Q4!$A:$AF,9,FALSE)</f>
        <v>204</v>
      </c>
      <c r="J120" s="340"/>
      <c r="K120" s="338">
        <f>VLOOKUP($A120,T9_Prev68CCG_1415Q1!$A:$AF,11,FALSE)+VLOOKUP($A120,T10_Prev68CCG_1415Q2!$A:$AF,11,FALSE)+VLOOKUP($A120,T11_Prev68CCG_1415Q3!$A:$AF,11,FALSE)+VLOOKUP($A120,T12_Prev68CCG_1415Q4!$A:$AF,11,FALSE)</f>
        <v>81</v>
      </c>
      <c r="L120" s="340"/>
      <c r="M120" s="338">
        <f>VLOOKUP($A120,T9_Prev68CCG_1415Q1!$A:$AF,13,FALSE)+VLOOKUP($A120,T10_Prev68CCG_1415Q2!$A:$AF,13,FALSE)+VLOOKUP($A120,T11_Prev68CCG_1415Q3!$A:$AF,13,FALSE)+VLOOKUP($A120,T12_Prev68CCG_1415Q4!$A:$AF,13,FALSE)</f>
        <v>636</v>
      </c>
      <c r="N120" s="340"/>
      <c r="O120" s="338">
        <f>VLOOKUP($A120,T9_Prev68CCG_1415Q1!$A:$AF,15,FALSE)+VLOOKUP($A120,T10_Prev68CCG_1415Q2!$A:$AF,15,FALSE)+VLOOKUP($A120,T11_Prev68CCG_1415Q3!$A:$AF,15,FALSE)+VLOOKUP($A120,T12_Prev68CCG_1415Q4!$A:$AF,15,FALSE)</f>
        <v>0</v>
      </c>
      <c r="P120" s="340"/>
      <c r="Q120" s="189" t="s">
        <v>717</v>
      </c>
      <c r="R120" s="274">
        <f t="shared" si="13"/>
        <v>1</v>
      </c>
      <c r="S120" s="412">
        <v>-0.2260504201680672</v>
      </c>
      <c r="T120" s="412">
        <v>-0.3006833712984055</v>
      </c>
    </row>
    <row r="121" spans="1:20" x14ac:dyDescent="0.2">
      <c r="A121" s="110" t="s">
        <v>718</v>
      </c>
      <c r="B121" s="110" t="s">
        <v>719</v>
      </c>
      <c r="C121" s="110" t="s">
        <v>712</v>
      </c>
      <c r="D121" s="110" t="s">
        <v>1147</v>
      </c>
      <c r="E121" s="337">
        <f>VLOOKUP(A121,T9_Prev68CCG_1415Q1!$A:$AF,5,FALSE)+VLOOKUP(A121,T10_Prev68CCG_1415Q2!$A:$AF,5,FALSE)+VLOOKUP(A121,T11_Prev68CCG_1415Q3!$A:$AF,5,FALSE)+VLOOKUP(A121,T12_Prev68CCG_1415Q4!$A:$AF,5,FALSE)</f>
        <v>2275</v>
      </c>
      <c r="F121" s="338">
        <f>VLOOKUP($A121,T9_Prev68CCG_1415Q1!$A:$AF,6,FALSE)+VLOOKUP($A121,T10_Prev68CCG_1415Q2!$A:$AF,6,FALSE)+VLOOKUP($A121,T11_Prev68CCG_1415Q3!$A:$AF,6,FALSE)+VLOOKUP($A121,T12_Prev68CCG_1415Q4!$A:$AF,6,FALSE)</f>
        <v>681</v>
      </c>
      <c r="G121" s="339">
        <f t="shared" si="14"/>
        <v>0.29934065934065934</v>
      </c>
      <c r="H121" s="60" t="str">
        <f t="shared" si="15"/>
        <v>28.1% - 31.8%</v>
      </c>
      <c r="I121" s="338">
        <f>VLOOKUP($A121,T9_Prev68CCG_1415Q1!$A:$AF,9,FALSE)+VLOOKUP($A121,T10_Prev68CCG_1415Q2!$A:$AF,9,FALSE)+VLOOKUP($A121,T11_Prev68CCG_1415Q3!$A:$AF,9,FALSE)+VLOOKUP($A121,T12_Prev68CCG_1415Q4!$A:$AF,9,FALSE)</f>
        <v>495</v>
      </c>
      <c r="J121" s="340">
        <f t="shared" si="16"/>
        <v>0.21758241758241759</v>
      </c>
      <c r="K121" s="338">
        <f>VLOOKUP($A121,T9_Prev68CCG_1415Q1!$A:$AF,11,FALSE)+VLOOKUP($A121,T10_Prev68CCG_1415Q2!$A:$AF,11,FALSE)+VLOOKUP($A121,T11_Prev68CCG_1415Q3!$A:$AF,11,FALSE)+VLOOKUP($A121,T12_Prev68CCG_1415Q4!$A:$AF,11,FALSE)</f>
        <v>186</v>
      </c>
      <c r="L121" s="340">
        <f t="shared" si="17"/>
        <v>8.1758241758241756E-2</v>
      </c>
      <c r="M121" s="338">
        <f>VLOOKUP($A121,T9_Prev68CCG_1415Q1!$A:$AF,13,FALSE)+VLOOKUP($A121,T10_Prev68CCG_1415Q2!$A:$AF,13,FALSE)+VLOOKUP($A121,T11_Prev68CCG_1415Q3!$A:$AF,13,FALSE)+VLOOKUP($A121,T12_Prev68CCG_1415Q4!$A:$AF,13,FALSE)</f>
        <v>1567</v>
      </c>
      <c r="N121" s="340">
        <f t="shared" si="18"/>
        <v>0.68879120879120881</v>
      </c>
      <c r="O121" s="338">
        <f>VLOOKUP($A121,T9_Prev68CCG_1415Q1!$A:$AF,15,FALSE)+VLOOKUP($A121,T10_Prev68CCG_1415Q2!$A:$AF,15,FALSE)+VLOOKUP($A121,T11_Prev68CCG_1415Q3!$A:$AF,15,FALSE)+VLOOKUP($A121,T12_Prev68CCG_1415Q4!$A:$AF,15,FALSE)</f>
        <v>27</v>
      </c>
      <c r="P121" s="340">
        <f t="shared" si="19"/>
        <v>1.1868131868131869E-2</v>
      </c>
      <c r="Q121" s="189" t="s">
        <v>720</v>
      </c>
      <c r="R121" s="274">
        <f t="shared" si="13"/>
        <v>0</v>
      </c>
      <c r="S121" s="412">
        <v>-3.9273648648648685E-2</v>
      </c>
      <c r="T121" s="412">
        <v>-8.4507042253521125E-2</v>
      </c>
    </row>
    <row r="122" spans="1:20" x14ac:dyDescent="0.2">
      <c r="A122" s="110" t="s">
        <v>721</v>
      </c>
      <c r="B122" s="110" t="s">
        <v>722</v>
      </c>
      <c r="C122" s="110" t="s">
        <v>712</v>
      </c>
      <c r="D122" s="110" t="s">
        <v>1147</v>
      </c>
      <c r="E122" s="337">
        <f>VLOOKUP(A122,T9_Prev68CCG_1415Q1!$A:$AF,5,FALSE)+VLOOKUP(A122,T10_Prev68CCG_1415Q2!$A:$AF,5,FALSE)+VLOOKUP(A122,T11_Prev68CCG_1415Q3!$A:$AF,5,FALSE)+VLOOKUP(A122,T12_Prev68CCG_1415Q4!$A:$AF,5,FALSE)</f>
        <v>1332</v>
      </c>
      <c r="F122" s="338">
        <f>VLOOKUP($A122,T9_Prev68CCG_1415Q1!$A:$AF,6,FALSE)+VLOOKUP($A122,T10_Prev68CCG_1415Q2!$A:$AF,6,FALSE)+VLOOKUP($A122,T11_Prev68CCG_1415Q3!$A:$AF,6,FALSE)+VLOOKUP($A122,T12_Prev68CCG_1415Q4!$A:$AF,6,FALSE)</f>
        <v>463</v>
      </c>
      <c r="G122" s="339">
        <f t="shared" si="14"/>
        <v>0.34759759759759756</v>
      </c>
      <c r="H122" s="60" t="str">
        <f t="shared" si="15"/>
        <v>32.2% - 37.4%</v>
      </c>
      <c r="I122" s="338">
        <f>VLOOKUP($A122,T9_Prev68CCG_1415Q1!$A:$AF,9,FALSE)+VLOOKUP($A122,T10_Prev68CCG_1415Q2!$A:$AF,9,FALSE)+VLOOKUP($A122,T11_Prev68CCG_1415Q3!$A:$AF,9,FALSE)+VLOOKUP($A122,T12_Prev68CCG_1415Q4!$A:$AF,9,FALSE)</f>
        <v>352</v>
      </c>
      <c r="J122" s="340">
        <f t="shared" si="16"/>
        <v>0.26426426426426425</v>
      </c>
      <c r="K122" s="338">
        <f>VLOOKUP($A122,T9_Prev68CCG_1415Q1!$A:$AF,11,FALSE)+VLOOKUP($A122,T10_Prev68CCG_1415Q2!$A:$AF,11,FALSE)+VLOOKUP($A122,T11_Prev68CCG_1415Q3!$A:$AF,11,FALSE)+VLOOKUP($A122,T12_Prev68CCG_1415Q4!$A:$AF,11,FALSE)</f>
        <v>111</v>
      </c>
      <c r="L122" s="340">
        <f t="shared" si="17"/>
        <v>8.3333333333333329E-2</v>
      </c>
      <c r="M122" s="338">
        <f>VLOOKUP($A122,T9_Prev68CCG_1415Q1!$A:$AF,13,FALSE)+VLOOKUP($A122,T10_Prev68CCG_1415Q2!$A:$AF,13,FALSE)+VLOOKUP($A122,T11_Prev68CCG_1415Q3!$A:$AF,13,FALSE)+VLOOKUP($A122,T12_Prev68CCG_1415Q4!$A:$AF,13,FALSE)</f>
        <v>866</v>
      </c>
      <c r="N122" s="340">
        <f t="shared" si="18"/>
        <v>0.6501501501501501</v>
      </c>
      <c r="O122" s="338">
        <f>VLOOKUP($A122,T9_Prev68CCG_1415Q1!$A:$AF,15,FALSE)+VLOOKUP($A122,T10_Prev68CCG_1415Q2!$A:$AF,15,FALSE)+VLOOKUP($A122,T11_Prev68CCG_1415Q3!$A:$AF,15,FALSE)+VLOOKUP($A122,T12_Prev68CCG_1415Q4!$A:$AF,15,FALSE)</f>
        <v>3</v>
      </c>
      <c r="P122" s="340">
        <f t="shared" si="19"/>
        <v>2.2522522522522522E-3</v>
      </c>
      <c r="Q122" s="189" t="s">
        <v>723</v>
      </c>
      <c r="R122" s="274">
        <f t="shared" si="13"/>
        <v>0</v>
      </c>
      <c r="S122" s="412">
        <v>0.10631229235880402</v>
      </c>
      <c r="T122" s="412">
        <v>9.0909090909090384E-3</v>
      </c>
    </row>
    <row r="123" spans="1:20" x14ac:dyDescent="0.2">
      <c r="A123" s="110" t="s">
        <v>724</v>
      </c>
      <c r="B123" s="110" t="s">
        <v>725</v>
      </c>
      <c r="C123" s="110" t="s">
        <v>712</v>
      </c>
      <c r="D123" s="110" t="s">
        <v>1147</v>
      </c>
      <c r="E123" s="337">
        <f>VLOOKUP(A123,T9_Prev68CCG_1415Q1!$A:$AF,5,FALSE)+VLOOKUP(A123,T10_Prev68CCG_1415Q2!$A:$AF,5,FALSE)+VLOOKUP(A123,T11_Prev68CCG_1415Q3!$A:$AF,5,FALSE)+VLOOKUP(A123,T12_Prev68CCG_1415Q4!$A:$AF,5,FALSE)</f>
        <v>2412</v>
      </c>
      <c r="F123" s="338">
        <f>VLOOKUP($A123,T9_Prev68CCG_1415Q1!$A:$AF,6,FALSE)+VLOOKUP($A123,T10_Prev68CCG_1415Q2!$A:$AF,6,FALSE)+VLOOKUP($A123,T11_Prev68CCG_1415Q3!$A:$AF,6,FALSE)+VLOOKUP($A123,T12_Prev68CCG_1415Q4!$A:$AF,6,FALSE)</f>
        <v>1063</v>
      </c>
      <c r="G123" s="339">
        <f t="shared" si="14"/>
        <v>0.44071310116086232</v>
      </c>
      <c r="H123" s="60" t="str">
        <f t="shared" si="15"/>
        <v>42.1% - 46.1%</v>
      </c>
      <c r="I123" s="338">
        <f>VLOOKUP($A123,T9_Prev68CCG_1415Q1!$A:$AF,9,FALSE)+VLOOKUP($A123,T10_Prev68CCG_1415Q2!$A:$AF,9,FALSE)+VLOOKUP($A123,T11_Prev68CCG_1415Q3!$A:$AF,9,FALSE)+VLOOKUP($A123,T12_Prev68CCG_1415Q4!$A:$AF,9,FALSE)</f>
        <v>806</v>
      </c>
      <c r="J123" s="340">
        <f t="shared" si="16"/>
        <v>0.33416252072968489</v>
      </c>
      <c r="K123" s="338">
        <f>VLOOKUP($A123,T9_Prev68CCG_1415Q1!$A:$AF,11,FALSE)+VLOOKUP($A123,T10_Prev68CCG_1415Q2!$A:$AF,11,FALSE)+VLOOKUP($A123,T11_Prev68CCG_1415Q3!$A:$AF,11,FALSE)+VLOOKUP($A123,T12_Prev68CCG_1415Q4!$A:$AF,11,FALSE)</f>
        <v>257</v>
      </c>
      <c r="L123" s="340">
        <f t="shared" si="17"/>
        <v>0.10655058043117745</v>
      </c>
      <c r="M123" s="338">
        <f>VLOOKUP($A123,T9_Prev68CCG_1415Q1!$A:$AF,13,FALSE)+VLOOKUP($A123,T10_Prev68CCG_1415Q2!$A:$AF,13,FALSE)+VLOOKUP($A123,T11_Prev68CCG_1415Q3!$A:$AF,13,FALSE)+VLOOKUP($A123,T12_Prev68CCG_1415Q4!$A:$AF,13,FALSE)</f>
        <v>1347</v>
      </c>
      <c r="N123" s="340">
        <f t="shared" si="18"/>
        <v>0.55845771144278611</v>
      </c>
      <c r="O123" s="338">
        <f>VLOOKUP($A123,T9_Prev68CCG_1415Q1!$A:$AF,15,FALSE)+VLOOKUP($A123,T10_Prev68CCG_1415Q2!$A:$AF,15,FALSE)+VLOOKUP($A123,T11_Prev68CCG_1415Q3!$A:$AF,15,FALSE)+VLOOKUP($A123,T12_Prev68CCG_1415Q4!$A:$AF,15,FALSE)</f>
        <v>2</v>
      </c>
      <c r="P123" s="340">
        <f t="shared" si="19"/>
        <v>8.2918739635157548E-4</v>
      </c>
      <c r="Q123" s="189" t="s">
        <v>726</v>
      </c>
      <c r="R123" s="274">
        <f t="shared" si="13"/>
        <v>0</v>
      </c>
      <c r="S123" s="412">
        <v>-1.4705882352941124E-2</v>
      </c>
      <c r="T123" s="412">
        <v>-9.5952023988005952E-2</v>
      </c>
    </row>
    <row r="124" spans="1:20" x14ac:dyDescent="0.2">
      <c r="A124" s="110" t="s">
        <v>727</v>
      </c>
      <c r="B124" s="110" t="s">
        <v>728</v>
      </c>
      <c r="C124" s="110" t="s">
        <v>712</v>
      </c>
      <c r="D124" s="110" t="s">
        <v>1147</v>
      </c>
      <c r="E124" s="337">
        <f>VLOOKUP(A124,T9_Prev68CCG_1415Q1!$A:$AF,5,FALSE)+VLOOKUP(A124,T10_Prev68CCG_1415Q2!$A:$AF,5,FALSE)+VLOOKUP(A124,T11_Prev68CCG_1415Q3!$A:$AF,5,FALSE)+VLOOKUP(A124,T12_Prev68CCG_1415Q4!$A:$AF,5,FALSE)</f>
        <v>4210</v>
      </c>
      <c r="F124" s="338">
        <f>VLOOKUP($A124,T9_Prev68CCG_1415Q1!$A:$AF,6,FALSE)+VLOOKUP($A124,T10_Prev68CCG_1415Q2!$A:$AF,6,FALSE)+VLOOKUP($A124,T11_Prev68CCG_1415Q3!$A:$AF,6,FALSE)+VLOOKUP($A124,T12_Prev68CCG_1415Q4!$A:$AF,6,FALSE)</f>
        <v>2046</v>
      </c>
      <c r="G124" s="339">
        <f t="shared" si="14"/>
        <v>0.48598574821852736</v>
      </c>
      <c r="H124" s="60" t="str">
        <f t="shared" si="15"/>
        <v>47.1% - 50.1%</v>
      </c>
      <c r="I124" s="338">
        <f>VLOOKUP($A124,T9_Prev68CCG_1415Q1!$A:$AF,9,FALSE)+VLOOKUP($A124,T10_Prev68CCG_1415Q2!$A:$AF,9,FALSE)+VLOOKUP($A124,T11_Prev68CCG_1415Q3!$A:$AF,9,FALSE)+VLOOKUP($A124,T12_Prev68CCG_1415Q4!$A:$AF,9,FALSE)</f>
        <v>1347</v>
      </c>
      <c r="J124" s="340">
        <f t="shared" si="16"/>
        <v>0.31995249406175774</v>
      </c>
      <c r="K124" s="338">
        <f>VLOOKUP($A124,T9_Prev68CCG_1415Q1!$A:$AF,11,FALSE)+VLOOKUP($A124,T10_Prev68CCG_1415Q2!$A:$AF,11,FALSE)+VLOOKUP($A124,T11_Prev68CCG_1415Q3!$A:$AF,11,FALSE)+VLOOKUP($A124,T12_Prev68CCG_1415Q4!$A:$AF,11,FALSE)</f>
        <v>699</v>
      </c>
      <c r="L124" s="340">
        <f t="shared" si="17"/>
        <v>0.16603325415676959</v>
      </c>
      <c r="M124" s="338">
        <f>VLOOKUP($A124,T9_Prev68CCG_1415Q1!$A:$AF,13,FALSE)+VLOOKUP($A124,T10_Prev68CCG_1415Q2!$A:$AF,13,FALSE)+VLOOKUP($A124,T11_Prev68CCG_1415Q3!$A:$AF,13,FALSE)+VLOOKUP($A124,T12_Prev68CCG_1415Q4!$A:$AF,13,FALSE)</f>
        <v>2161</v>
      </c>
      <c r="N124" s="340">
        <f t="shared" si="18"/>
        <v>0.5133016627078385</v>
      </c>
      <c r="O124" s="338">
        <f>VLOOKUP($A124,T9_Prev68CCG_1415Q1!$A:$AF,15,FALSE)+VLOOKUP($A124,T10_Prev68CCG_1415Q2!$A:$AF,15,FALSE)+VLOOKUP($A124,T11_Prev68CCG_1415Q3!$A:$AF,15,FALSE)+VLOOKUP($A124,T12_Prev68CCG_1415Q4!$A:$AF,15,FALSE)</f>
        <v>3</v>
      </c>
      <c r="P124" s="340">
        <f t="shared" si="19"/>
        <v>7.1258907363420433E-4</v>
      </c>
      <c r="Q124" s="189" t="s">
        <v>729</v>
      </c>
      <c r="R124" s="274">
        <f t="shared" si="13"/>
        <v>0</v>
      </c>
      <c r="S124" s="412">
        <v>-2.0018621973929229E-2</v>
      </c>
      <c r="T124" s="412">
        <v>-4.4918330308529986E-2</v>
      </c>
    </row>
    <row r="125" spans="1:20" x14ac:dyDescent="0.2">
      <c r="A125" s="110" t="s">
        <v>730</v>
      </c>
      <c r="B125" s="110" t="s">
        <v>731</v>
      </c>
      <c r="C125" s="110" t="s">
        <v>712</v>
      </c>
      <c r="D125" s="110" t="s">
        <v>1147</v>
      </c>
      <c r="E125" s="337">
        <f>VLOOKUP(A125,T9_Prev68CCG_1415Q1!$A:$AF,5,FALSE)+VLOOKUP(A125,T10_Prev68CCG_1415Q2!$A:$AF,5,FALSE)+VLOOKUP(A125,T11_Prev68CCG_1415Q3!$A:$AF,5,FALSE)+VLOOKUP(A125,T12_Prev68CCG_1415Q4!$A:$AF,5,FALSE)</f>
        <v>1655</v>
      </c>
      <c r="F125" s="338">
        <f>VLOOKUP($A125,T9_Prev68CCG_1415Q1!$A:$AF,6,FALSE)+VLOOKUP($A125,T10_Prev68CCG_1415Q2!$A:$AF,6,FALSE)+VLOOKUP($A125,T11_Prev68CCG_1415Q3!$A:$AF,6,FALSE)+VLOOKUP($A125,T12_Prev68CCG_1415Q4!$A:$AF,6,FALSE)</f>
        <v>651</v>
      </c>
      <c r="G125" s="339">
        <f t="shared" si="14"/>
        <v>0.3933534743202417</v>
      </c>
      <c r="H125" s="60" t="str">
        <f t="shared" si="15"/>
        <v>37.0% - 41.7%</v>
      </c>
      <c r="I125" s="338">
        <f>VLOOKUP($A125,T9_Prev68CCG_1415Q1!$A:$AF,9,FALSE)+VLOOKUP($A125,T10_Prev68CCG_1415Q2!$A:$AF,9,FALSE)+VLOOKUP($A125,T11_Prev68CCG_1415Q3!$A:$AF,9,FALSE)+VLOOKUP($A125,T12_Prev68CCG_1415Q4!$A:$AF,9,FALSE)</f>
        <v>490</v>
      </c>
      <c r="J125" s="340">
        <f t="shared" si="16"/>
        <v>0.29607250755287007</v>
      </c>
      <c r="K125" s="338">
        <f>VLOOKUP($A125,T9_Prev68CCG_1415Q1!$A:$AF,11,FALSE)+VLOOKUP($A125,T10_Prev68CCG_1415Q2!$A:$AF,11,FALSE)+VLOOKUP($A125,T11_Prev68CCG_1415Q3!$A:$AF,11,FALSE)+VLOOKUP($A125,T12_Prev68CCG_1415Q4!$A:$AF,11,FALSE)</f>
        <v>161</v>
      </c>
      <c r="L125" s="340">
        <f t="shared" si="17"/>
        <v>9.7280966767371607E-2</v>
      </c>
      <c r="M125" s="338">
        <f>VLOOKUP($A125,T9_Prev68CCG_1415Q1!$A:$AF,13,FALSE)+VLOOKUP($A125,T10_Prev68CCG_1415Q2!$A:$AF,13,FALSE)+VLOOKUP($A125,T11_Prev68CCG_1415Q3!$A:$AF,13,FALSE)+VLOOKUP($A125,T12_Prev68CCG_1415Q4!$A:$AF,13,FALSE)</f>
        <v>967</v>
      </c>
      <c r="N125" s="340">
        <f t="shared" si="18"/>
        <v>0.5842900302114804</v>
      </c>
      <c r="O125" s="338">
        <f>VLOOKUP($A125,T9_Prev68CCG_1415Q1!$A:$AF,15,FALSE)+VLOOKUP($A125,T10_Prev68CCG_1415Q2!$A:$AF,15,FALSE)+VLOOKUP($A125,T11_Prev68CCG_1415Q3!$A:$AF,15,FALSE)+VLOOKUP($A125,T12_Prev68CCG_1415Q4!$A:$AF,15,FALSE)</f>
        <v>37</v>
      </c>
      <c r="P125" s="340">
        <f t="shared" si="19"/>
        <v>2.2356495468277945E-2</v>
      </c>
      <c r="Q125" s="189" t="s">
        <v>732</v>
      </c>
      <c r="R125" s="274">
        <f t="shared" si="13"/>
        <v>0</v>
      </c>
      <c r="S125" s="412">
        <v>-6.0060060060059817E-3</v>
      </c>
      <c r="T125" s="412">
        <v>-4.3905257076834237E-2</v>
      </c>
    </row>
    <row r="126" spans="1:20" x14ac:dyDescent="0.2">
      <c r="A126" s="110" t="s">
        <v>733</v>
      </c>
      <c r="B126" s="110" t="s">
        <v>734</v>
      </c>
      <c r="C126" s="110" t="s">
        <v>712</v>
      </c>
      <c r="D126" s="110" t="s">
        <v>1147</v>
      </c>
      <c r="E126" s="337">
        <f>VLOOKUP(A126,T9_Prev68CCG_1415Q1!$A:$AF,5,FALSE)+VLOOKUP(A126,T10_Prev68CCG_1415Q2!$A:$AF,5,FALSE)+VLOOKUP(A126,T11_Prev68CCG_1415Q3!$A:$AF,5,FALSE)+VLOOKUP(A126,T12_Prev68CCG_1415Q4!$A:$AF,5,FALSE)</f>
        <v>1044</v>
      </c>
      <c r="F126" s="338">
        <f>VLOOKUP($A126,T9_Prev68CCG_1415Q1!$A:$AF,6,FALSE)+VLOOKUP($A126,T10_Prev68CCG_1415Q2!$A:$AF,6,FALSE)+VLOOKUP($A126,T11_Prev68CCG_1415Q3!$A:$AF,6,FALSE)+VLOOKUP($A126,T12_Prev68CCG_1415Q4!$A:$AF,6,FALSE)</f>
        <v>500</v>
      </c>
      <c r="G126" s="339"/>
      <c r="H126" s="60" t="str">
        <f t="shared" si="15"/>
        <v/>
      </c>
      <c r="I126" s="338">
        <f>VLOOKUP($A126,T9_Prev68CCG_1415Q1!$A:$AF,9,FALSE)+VLOOKUP($A126,T10_Prev68CCG_1415Q2!$A:$AF,9,FALSE)+VLOOKUP($A126,T11_Prev68CCG_1415Q3!$A:$AF,9,FALSE)+VLOOKUP($A126,T12_Prev68CCG_1415Q4!$A:$AF,9,FALSE)</f>
        <v>375</v>
      </c>
      <c r="J126" s="340"/>
      <c r="K126" s="338">
        <f>VLOOKUP($A126,T9_Prev68CCG_1415Q1!$A:$AF,11,FALSE)+VLOOKUP($A126,T10_Prev68CCG_1415Q2!$A:$AF,11,FALSE)+VLOOKUP($A126,T11_Prev68CCG_1415Q3!$A:$AF,11,FALSE)+VLOOKUP($A126,T12_Prev68CCG_1415Q4!$A:$AF,11,FALSE)</f>
        <v>125</v>
      </c>
      <c r="L126" s="340"/>
      <c r="M126" s="338">
        <f>VLOOKUP($A126,T9_Prev68CCG_1415Q1!$A:$AF,13,FALSE)+VLOOKUP($A126,T10_Prev68CCG_1415Q2!$A:$AF,13,FALSE)+VLOOKUP($A126,T11_Prev68CCG_1415Q3!$A:$AF,13,FALSE)+VLOOKUP($A126,T12_Prev68CCG_1415Q4!$A:$AF,13,FALSE)</f>
        <v>515</v>
      </c>
      <c r="N126" s="340"/>
      <c r="O126" s="338">
        <f>VLOOKUP($A126,T9_Prev68CCG_1415Q1!$A:$AF,15,FALSE)+VLOOKUP($A126,T10_Prev68CCG_1415Q2!$A:$AF,15,FALSE)+VLOOKUP($A126,T11_Prev68CCG_1415Q3!$A:$AF,15,FALSE)+VLOOKUP($A126,T12_Prev68CCG_1415Q4!$A:$AF,15,FALSE)</f>
        <v>29</v>
      </c>
      <c r="P126" s="340"/>
      <c r="Q126" s="189" t="s">
        <v>735</v>
      </c>
      <c r="R126" s="274">
        <f t="shared" si="13"/>
        <v>1</v>
      </c>
      <c r="S126" s="412">
        <v>-0.1442622950819672</v>
      </c>
      <c r="T126" s="412">
        <v>-0.17665615141955837</v>
      </c>
    </row>
    <row r="127" spans="1:20" x14ac:dyDescent="0.2">
      <c r="A127" s="110" t="s">
        <v>736</v>
      </c>
      <c r="B127" s="110" t="s">
        <v>737</v>
      </c>
      <c r="C127" s="110" t="s">
        <v>712</v>
      </c>
      <c r="D127" s="110" t="s">
        <v>1147</v>
      </c>
      <c r="E127" s="337">
        <f>VLOOKUP(A127,T9_Prev68CCG_1415Q1!$A:$AF,5,FALSE)+VLOOKUP(A127,T10_Prev68CCG_1415Q2!$A:$AF,5,FALSE)+VLOOKUP(A127,T11_Prev68CCG_1415Q3!$A:$AF,5,FALSE)+VLOOKUP(A127,T12_Prev68CCG_1415Q4!$A:$AF,5,FALSE)</f>
        <v>1126</v>
      </c>
      <c r="F127" s="338">
        <f>VLOOKUP($A127,T9_Prev68CCG_1415Q1!$A:$AF,6,FALSE)+VLOOKUP($A127,T10_Prev68CCG_1415Q2!$A:$AF,6,FALSE)+VLOOKUP($A127,T11_Prev68CCG_1415Q3!$A:$AF,6,FALSE)+VLOOKUP($A127,T12_Prev68CCG_1415Q4!$A:$AF,6,FALSE)</f>
        <v>697</v>
      </c>
      <c r="G127" s="339">
        <f t="shared" si="14"/>
        <v>0.61900532859680291</v>
      </c>
      <c r="H127" s="60" t="str">
        <f t="shared" si="15"/>
        <v>59.0% - 64.7%</v>
      </c>
      <c r="I127" s="338">
        <f>VLOOKUP($A127,T9_Prev68CCG_1415Q1!$A:$AF,9,FALSE)+VLOOKUP($A127,T10_Prev68CCG_1415Q2!$A:$AF,9,FALSE)+VLOOKUP($A127,T11_Prev68CCG_1415Q3!$A:$AF,9,FALSE)+VLOOKUP($A127,T12_Prev68CCG_1415Q4!$A:$AF,9,FALSE)</f>
        <v>525</v>
      </c>
      <c r="J127" s="340">
        <f t="shared" si="16"/>
        <v>0.46625222024866786</v>
      </c>
      <c r="K127" s="338">
        <f>VLOOKUP($A127,T9_Prev68CCG_1415Q1!$A:$AF,11,FALSE)+VLOOKUP($A127,T10_Prev68CCG_1415Q2!$A:$AF,11,FALSE)+VLOOKUP($A127,T11_Prev68CCG_1415Q3!$A:$AF,11,FALSE)+VLOOKUP($A127,T12_Prev68CCG_1415Q4!$A:$AF,11,FALSE)</f>
        <v>172</v>
      </c>
      <c r="L127" s="340">
        <f t="shared" si="17"/>
        <v>0.15275310834813499</v>
      </c>
      <c r="M127" s="338">
        <f>VLOOKUP($A127,T9_Prev68CCG_1415Q1!$A:$AF,13,FALSE)+VLOOKUP($A127,T10_Prev68CCG_1415Q2!$A:$AF,13,FALSE)+VLOOKUP($A127,T11_Prev68CCG_1415Q3!$A:$AF,13,FALSE)+VLOOKUP($A127,T12_Prev68CCG_1415Q4!$A:$AF,13,FALSE)</f>
        <v>420</v>
      </c>
      <c r="N127" s="340">
        <f t="shared" si="18"/>
        <v>0.37300177619893427</v>
      </c>
      <c r="O127" s="338">
        <f>VLOOKUP($A127,T9_Prev68CCG_1415Q1!$A:$AF,15,FALSE)+VLOOKUP($A127,T10_Prev68CCG_1415Q2!$A:$AF,15,FALSE)+VLOOKUP($A127,T11_Prev68CCG_1415Q3!$A:$AF,15,FALSE)+VLOOKUP($A127,T12_Prev68CCG_1415Q4!$A:$AF,15,FALSE)</f>
        <v>9</v>
      </c>
      <c r="P127" s="340">
        <f t="shared" si="19"/>
        <v>7.9928952042628773E-3</v>
      </c>
      <c r="Q127" s="189" t="s">
        <v>738</v>
      </c>
      <c r="R127" s="274">
        <f t="shared" si="13"/>
        <v>0</v>
      </c>
      <c r="S127" s="412">
        <v>3.5878564857405815E-2</v>
      </c>
      <c r="T127" s="412">
        <v>2.7372262773722733E-2</v>
      </c>
    </row>
    <row r="128" spans="1:20" x14ac:dyDescent="0.2">
      <c r="A128" s="110" t="s">
        <v>739</v>
      </c>
      <c r="B128" s="110" t="s">
        <v>740</v>
      </c>
      <c r="C128" s="110" t="s">
        <v>712</v>
      </c>
      <c r="D128" s="110" t="s">
        <v>1147</v>
      </c>
      <c r="E128" s="337">
        <f>VLOOKUP(A128,T9_Prev68CCG_1415Q1!$A:$AF,5,FALSE)+VLOOKUP(A128,T10_Prev68CCG_1415Q2!$A:$AF,5,FALSE)+VLOOKUP(A128,T11_Prev68CCG_1415Q3!$A:$AF,5,FALSE)+VLOOKUP(A128,T12_Prev68CCG_1415Q4!$A:$AF,5,FALSE)</f>
        <v>2139</v>
      </c>
      <c r="F128" s="338">
        <f>VLOOKUP($A128,T9_Prev68CCG_1415Q1!$A:$AF,6,FALSE)+VLOOKUP($A128,T10_Prev68CCG_1415Q2!$A:$AF,6,FALSE)+VLOOKUP($A128,T11_Prev68CCG_1415Q3!$A:$AF,6,FALSE)+VLOOKUP($A128,T12_Prev68CCG_1415Q4!$A:$AF,6,FALSE)</f>
        <v>831</v>
      </c>
      <c r="G128" s="339"/>
      <c r="H128" s="60" t="str">
        <f t="shared" si="15"/>
        <v/>
      </c>
      <c r="I128" s="338">
        <f>VLOOKUP($A128,T9_Prev68CCG_1415Q1!$A:$AF,9,FALSE)+VLOOKUP($A128,T10_Prev68CCG_1415Q2!$A:$AF,9,FALSE)+VLOOKUP($A128,T11_Prev68CCG_1415Q3!$A:$AF,9,FALSE)+VLOOKUP($A128,T12_Prev68CCG_1415Q4!$A:$AF,9,FALSE)</f>
        <v>621</v>
      </c>
      <c r="J128" s="340"/>
      <c r="K128" s="338">
        <f>VLOOKUP($A128,T9_Prev68CCG_1415Q1!$A:$AF,11,FALSE)+VLOOKUP($A128,T10_Prev68CCG_1415Q2!$A:$AF,11,FALSE)+VLOOKUP($A128,T11_Prev68CCG_1415Q3!$A:$AF,11,FALSE)+VLOOKUP($A128,T12_Prev68CCG_1415Q4!$A:$AF,11,FALSE)</f>
        <v>210</v>
      </c>
      <c r="L128" s="340"/>
      <c r="M128" s="338">
        <f>VLOOKUP($A128,T9_Prev68CCG_1415Q1!$A:$AF,13,FALSE)+VLOOKUP($A128,T10_Prev68CCG_1415Q2!$A:$AF,13,FALSE)+VLOOKUP($A128,T11_Prev68CCG_1415Q3!$A:$AF,13,FALSE)+VLOOKUP($A128,T12_Prev68CCG_1415Q4!$A:$AF,13,FALSE)</f>
        <v>1305</v>
      </c>
      <c r="N128" s="340"/>
      <c r="O128" s="338">
        <f>VLOOKUP($A128,T9_Prev68CCG_1415Q1!$A:$AF,15,FALSE)+VLOOKUP($A128,T10_Prev68CCG_1415Q2!$A:$AF,15,FALSE)+VLOOKUP($A128,T11_Prev68CCG_1415Q3!$A:$AF,15,FALSE)+VLOOKUP($A128,T12_Prev68CCG_1415Q4!$A:$AF,15,FALSE)</f>
        <v>3</v>
      </c>
      <c r="P128" s="340"/>
      <c r="Q128" s="189" t="s">
        <v>741</v>
      </c>
      <c r="R128" s="274">
        <f t="shared" si="13"/>
        <v>1</v>
      </c>
      <c r="S128" s="412">
        <v>-0.64795918367346939</v>
      </c>
      <c r="T128" s="412">
        <v>-0.67303576887801897</v>
      </c>
    </row>
    <row r="129" spans="1:20" x14ac:dyDescent="0.2">
      <c r="A129" s="110" t="s">
        <v>742</v>
      </c>
      <c r="B129" s="110" t="s">
        <v>743</v>
      </c>
      <c r="C129" s="110" t="s">
        <v>744</v>
      </c>
      <c r="D129" s="110" t="s">
        <v>745</v>
      </c>
      <c r="E129" s="337">
        <f>VLOOKUP(A129,T9_Prev68CCG_1415Q1!$A:$AF,5,FALSE)+VLOOKUP(A129,T10_Prev68CCG_1415Q2!$A:$AF,5,FALSE)+VLOOKUP(A129,T11_Prev68CCG_1415Q3!$A:$AF,5,FALSE)+VLOOKUP(A129,T12_Prev68CCG_1415Q4!$A:$AF,5,FALSE)</f>
        <v>10140</v>
      </c>
      <c r="F129" s="338">
        <f>VLOOKUP($A129,T9_Prev68CCG_1415Q1!$A:$AF,6,FALSE)+VLOOKUP($A129,T10_Prev68CCG_1415Q2!$A:$AF,6,FALSE)+VLOOKUP($A129,T11_Prev68CCG_1415Q3!$A:$AF,6,FALSE)+VLOOKUP($A129,T12_Prev68CCG_1415Q4!$A:$AF,6,FALSE)</f>
        <v>5509</v>
      </c>
      <c r="G129" s="339">
        <f t="shared" si="14"/>
        <v>0.54329388560157788</v>
      </c>
      <c r="H129" s="60" t="str">
        <f t="shared" si="15"/>
        <v>53.4% - 55.3%</v>
      </c>
      <c r="I129" s="338">
        <f>VLOOKUP($A129,T9_Prev68CCG_1415Q1!$A:$AF,9,FALSE)+VLOOKUP($A129,T10_Prev68CCG_1415Q2!$A:$AF,9,FALSE)+VLOOKUP($A129,T11_Prev68CCG_1415Q3!$A:$AF,9,FALSE)+VLOOKUP($A129,T12_Prev68CCG_1415Q4!$A:$AF,9,FALSE)</f>
        <v>3893</v>
      </c>
      <c r="J129" s="340">
        <f t="shared" si="16"/>
        <v>0.3839250493096647</v>
      </c>
      <c r="K129" s="338">
        <f>VLOOKUP($A129,T9_Prev68CCG_1415Q1!$A:$AF,11,FALSE)+VLOOKUP($A129,T10_Prev68CCG_1415Q2!$A:$AF,11,FALSE)+VLOOKUP($A129,T11_Prev68CCG_1415Q3!$A:$AF,11,FALSE)+VLOOKUP($A129,T12_Prev68CCG_1415Q4!$A:$AF,11,FALSE)</f>
        <v>1616</v>
      </c>
      <c r="L129" s="340">
        <f t="shared" si="17"/>
        <v>0.1593688362919132</v>
      </c>
      <c r="M129" s="338">
        <f>VLOOKUP($A129,T9_Prev68CCG_1415Q1!$A:$AF,13,FALSE)+VLOOKUP($A129,T10_Prev68CCG_1415Q2!$A:$AF,13,FALSE)+VLOOKUP($A129,T11_Prev68CCG_1415Q3!$A:$AF,13,FALSE)+VLOOKUP($A129,T12_Prev68CCG_1415Q4!$A:$AF,13,FALSE)</f>
        <v>4454</v>
      </c>
      <c r="N129" s="340">
        <f t="shared" si="18"/>
        <v>0.43925049309664693</v>
      </c>
      <c r="O129" s="338">
        <f>VLOOKUP($A129,T9_Prev68CCG_1415Q1!$A:$AF,15,FALSE)+VLOOKUP($A129,T10_Prev68CCG_1415Q2!$A:$AF,15,FALSE)+VLOOKUP($A129,T11_Prev68CCG_1415Q3!$A:$AF,15,FALSE)+VLOOKUP($A129,T12_Prev68CCG_1415Q4!$A:$AF,15,FALSE)</f>
        <v>177</v>
      </c>
      <c r="P129" s="340">
        <f t="shared" si="19"/>
        <v>1.7455621301775148E-2</v>
      </c>
      <c r="Q129" s="189" t="s">
        <v>746</v>
      </c>
      <c r="R129" s="274">
        <f t="shared" si="13"/>
        <v>0</v>
      </c>
      <c r="S129" s="412">
        <v>-7.2447859495060385E-2</v>
      </c>
      <c r="T129" s="412">
        <v>-0.10911966262519768</v>
      </c>
    </row>
    <row r="130" spans="1:20" x14ac:dyDescent="0.2">
      <c r="A130" s="110" t="s">
        <v>747</v>
      </c>
      <c r="B130" s="110" t="s">
        <v>748</v>
      </c>
      <c r="C130" s="110" t="s">
        <v>744</v>
      </c>
      <c r="D130" s="110" t="s">
        <v>745</v>
      </c>
      <c r="E130" s="337">
        <f>VLOOKUP(A130,T9_Prev68CCG_1415Q1!$A:$AF,5,FALSE)+VLOOKUP(A130,T10_Prev68CCG_1415Q2!$A:$AF,5,FALSE)+VLOOKUP(A130,T11_Prev68CCG_1415Q3!$A:$AF,5,FALSE)+VLOOKUP(A130,T12_Prev68CCG_1415Q4!$A:$AF,5,FALSE)</f>
        <v>2341</v>
      </c>
      <c r="F130" s="338">
        <f>VLOOKUP($A130,T9_Prev68CCG_1415Q1!$A:$AF,6,FALSE)+VLOOKUP($A130,T10_Prev68CCG_1415Q2!$A:$AF,6,FALSE)+VLOOKUP($A130,T11_Prev68CCG_1415Q3!$A:$AF,6,FALSE)+VLOOKUP($A130,T12_Prev68CCG_1415Q4!$A:$AF,6,FALSE)</f>
        <v>1056</v>
      </c>
      <c r="G130" s="339">
        <f t="shared" si="14"/>
        <v>0.4510892780862879</v>
      </c>
      <c r="H130" s="60" t="str">
        <f t="shared" si="15"/>
        <v>43.1% - 47.1%</v>
      </c>
      <c r="I130" s="338">
        <f>VLOOKUP($A130,T9_Prev68CCG_1415Q1!$A:$AF,9,FALSE)+VLOOKUP($A130,T10_Prev68CCG_1415Q2!$A:$AF,9,FALSE)+VLOOKUP($A130,T11_Prev68CCG_1415Q3!$A:$AF,9,FALSE)+VLOOKUP($A130,T12_Prev68CCG_1415Q4!$A:$AF,9,FALSE)</f>
        <v>736</v>
      </c>
      <c r="J130" s="340">
        <f t="shared" si="16"/>
        <v>0.31439555745407943</v>
      </c>
      <c r="K130" s="338">
        <f>VLOOKUP($A130,T9_Prev68CCG_1415Q1!$A:$AF,11,FALSE)+VLOOKUP($A130,T10_Prev68CCG_1415Q2!$A:$AF,11,FALSE)+VLOOKUP($A130,T11_Prev68CCG_1415Q3!$A:$AF,11,FALSE)+VLOOKUP($A130,T12_Prev68CCG_1415Q4!$A:$AF,11,FALSE)</f>
        <v>320</v>
      </c>
      <c r="L130" s="340">
        <f t="shared" si="17"/>
        <v>0.13669372063220847</v>
      </c>
      <c r="M130" s="338">
        <f>VLOOKUP($A130,T9_Prev68CCG_1415Q1!$A:$AF,13,FALSE)+VLOOKUP($A130,T10_Prev68CCG_1415Q2!$A:$AF,13,FALSE)+VLOOKUP($A130,T11_Prev68CCG_1415Q3!$A:$AF,13,FALSE)+VLOOKUP($A130,T12_Prev68CCG_1415Q4!$A:$AF,13,FALSE)</f>
        <v>1265</v>
      </c>
      <c r="N130" s="340">
        <f t="shared" si="18"/>
        <v>0.54036736437419908</v>
      </c>
      <c r="O130" s="338">
        <f>VLOOKUP($A130,T9_Prev68CCG_1415Q1!$A:$AF,15,FALSE)+VLOOKUP($A130,T10_Prev68CCG_1415Q2!$A:$AF,15,FALSE)+VLOOKUP($A130,T11_Prev68CCG_1415Q3!$A:$AF,15,FALSE)+VLOOKUP($A130,T12_Prev68CCG_1415Q4!$A:$AF,15,FALSE)</f>
        <v>20</v>
      </c>
      <c r="P130" s="340">
        <f t="shared" si="19"/>
        <v>8.5433575395130294E-3</v>
      </c>
      <c r="Q130" s="189" t="s">
        <v>749</v>
      </c>
      <c r="R130" s="274">
        <f t="shared" si="13"/>
        <v>0</v>
      </c>
      <c r="S130" s="412">
        <v>1.561822125813439E-2</v>
      </c>
      <c r="T130" s="412">
        <v>-3.1443938767066637E-2</v>
      </c>
    </row>
    <row r="131" spans="1:20" x14ac:dyDescent="0.2">
      <c r="A131" s="110" t="s">
        <v>750</v>
      </c>
      <c r="B131" s="110" t="s">
        <v>751</v>
      </c>
      <c r="C131" s="110" t="s">
        <v>744</v>
      </c>
      <c r="D131" s="110" t="s">
        <v>745</v>
      </c>
      <c r="E131" s="337">
        <f>VLOOKUP(A131,T9_Prev68CCG_1415Q1!$A:$AF,5,FALSE)+VLOOKUP(A131,T10_Prev68CCG_1415Q2!$A:$AF,5,FALSE)+VLOOKUP(A131,T11_Prev68CCG_1415Q3!$A:$AF,5,FALSE)+VLOOKUP(A131,T12_Prev68CCG_1415Q4!$A:$AF,5,FALSE)</f>
        <v>2047</v>
      </c>
      <c r="F131" s="338">
        <f>VLOOKUP($A131,T9_Prev68CCG_1415Q1!$A:$AF,6,FALSE)+VLOOKUP($A131,T10_Prev68CCG_1415Q2!$A:$AF,6,FALSE)+VLOOKUP($A131,T11_Prev68CCG_1415Q3!$A:$AF,6,FALSE)+VLOOKUP($A131,T12_Prev68CCG_1415Q4!$A:$AF,6,FALSE)</f>
        <v>974</v>
      </c>
      <c r="G131" s="339"/>
      <c r="H131" s="60" t="str">
        <f t="shared" si="15"/>
        <v/>
      </c>
      <c r="I131" s="338">
        <f>VLOOKUP($A131,T9_Prev68CCG_1415Q1!$A:$AF,9,FALSE)+VLOOKUP($A131,T10_Prev68CCG_1415Q2!$A:$AF,9,FALSE)+VLOOKUP($A131,T11_Prev68CCG_1415Q3!$A:$AF,9,FALSE)+VLOOKUP($A131,T12_Prev68CCG_1415Q4!$A:$AF,9,FALSE)</f>
        <v>724</v>
      </c>
      <c r="J131" s="340"/>
      <c r="K131" s="338">
        <f>VLOOKUP($A131,T9_Prev68CCG_1415Q1!$A:$AF,11,FALSE)+VLOOKUP($A131,T10_Prev68CCG_1415Q2!$A:$AF,11,FALSE)+VLOOKUP($A131,T11_Prev68CCG_1415Q3!$A:$AF,11,FALSE)+VLOOKUP($A131,T12_Prev68CCG_1415Q4!$A:$AF,11,FALSE)</f>
        <v>250</v>
      </c>
      <c r="L131" s="340"/>
      <c r="M131" s="338">
        <f>VLOOKUP($A131,T9_Prev68CCG_1415Q1!$A:$AF,13,FALSE)+VLOOKUP($A131,T10_Prev68CCG_1415Q2!$A:$AF,13,FALSE)+VLOOKUP($A131,T11_Prev68CCG_1415Q3!$A:$AF,13,FALSE)+VLOOKUP($A131,T12_Prev68CCG_1415Q4!$A:$AF,13,FALSE)</f>
        <v>971</v>
      </c>
      <c r="N131" s="340"/>
      <c r="O131" s="338">
        <f>VLOOKUP($A131,T9_Prev68CCG_1415Q1!$A:$AF,15,FALSE)+VLOOKUP($A131,T10_Prev68CCG_1415Q2!$A:$AF,15,FALSE)+VLOOKUP($A131,T11_Prev68CCG_1415Q3!$A:$AF,15,FALSE)+VLOOKUP($A131,T12_Prev68CCG_1415Q4!$A:$AF,15,FALSE)</f>
        <v>102</v>
      </c>
      <c r="P131" s="340"/>
      <c r="Q131" s="189" t="s">
        <v>752</v>
      </c>
      <c r="R131" s="274">
        <f t="shared" si="13"/>
        <v>1</v>
      </c>
      <c r="S131" s="412">
        <v>-0.49456790123456795</v>
      </c>
      <c r="T131" s="412">
        <v>-0.5312571559422945</v>
      </c>
    </row>
    <row r="132" spans="1:20" x14ac:dyDescent="0.2">
      <c r="A132" s="110" t="s">
        <v>753</v>
      </c>
      <c r="B132" s="110" t="s">
        <v>754</v>
      </c>
      <c r="C132" s="110" t="s">
        <v>744</v>
      </c>
      <c r="D132" s="110" t="s">
        <v>745</v>
      </c>
      <c r="E132" s="337">
        <f>VLOOKUP(A132,T9_Prev68CCG_1415Q1!$A:$AF,5,FALSE)+VLOOKUP(A132,T10_Prev68CCG_1415Q2!$A:$AF,5,FALSE)+VLOOKUP(A132,T11_Prev68CCG_1415Q3!$A:$AF,5,FALSE)+VLOOKUP(A132,T12_Prev68CCG_1415Q4!$A:$AF,5,FALSE)</f>
        <v>1364</v>
      </c>
      <c r="F132" s="338">
        <f>VLOOKUP($A132,T9_Prev68CCG_1415Q1!$A:$AF,6,FALSE)+VLOOKUP($A132,T10_Prev68CCG_1415Q2!$A:$AF,6,FALSE)+VLOOKUP($A132,T11_Prev68CCG_1415Q3!$A:$AF,6,FALSE)+VLOOKUP($A132,T12_Prev68CCG_1415Q4!$A:$AF,6,FALSE)</f>
        <v>650</v>
      </c>
      <c r="G132" s="339">
        <f t="shared" si="14"/>
        <v>0.47653958944281527</v>
      </c>
      <c r="H132" s="60" t="str">
        <f t="shared" si="15"/>
        <v>45.0% - 50.3%</v>
      </c>
      <c r="I132" s="338">
        <f>VLOOKUP($A132,T9_Prev68CCG_1415Q1!$A:$AF,9,FALSE)+VLOOKUP($A132,T10_Prev68CCG_1415Q2!$A:$AF,9,FALSE)+VLOOKUP($A132,T11_Prev68CCG_1415Q3!$A:$AF,9,FALSE)+VLOOKUP($A132,T12_Prev68CCG_1415Q4!$A:$AF,9,FALSE)</f>
        <v>496</v>
      </c>
      <c r="J132" s="340">
        <f t="shared" si="16"/>
        <v>0.36363636363636365</v>
      </c>
      <c r="K132" s="338">
        <f>VLOOKUP($A132,T9_Prev68CCG_1415Q1!$A:$AF,11,FALSE)+VLOOKUP($A132,T10_Prev68CCG_1415Q2!$A:$AF,11,FALSE)+VLOOKUP($A132,T11_Prev68CCG_1415Q3!$A:$AF,11,FALSE)+VLOOKUP($A132,T12_Prev68CCG_1415Q4!$A:$AF,11,FALSE)</f>
        <v>154</v>
      </c>
      <c r="L132" s="340">
        <f t="shared" si="17"/>
        <v>0.11290322580645161</v>
      </c>
      <c r="M132" s="338">
        <f>VLOOKUP($A132,T9_Prev68CCG_1415Q1!$A:$AF,13,FALSE)+VLOOKUP($A132,T10_Prev68CCG_1415Q2!$A:$AF,13,FALSE)+VLOOKUP($A132,T11_Prev68CCG_1415Q3!$A:$AF,13,FALSE)+VLOOKUP($A132,T12_Prev68CCG_1415Q4!$A:$AF,13,FALSE)</f>
        <v>673</v>
      </c>
      <c r="N132" s="340">
        <f t="shared" si="18"/>
        <v>0.49340175953079179</v>
      </c>
      <c r="O132" s="338">
        <f>VLOOKUP($A132,T9_Prev68CCG_1415Q1!$A:$AF,15,FALSE)+VLOOKUP($A132,T10_Prev68CCG_1415Q2!$A:$AF,15,FALSE)+VLOOKUP($A132,T11_Prev68CCG_1415Q3!$A:$AF,15,FALSE)+VLOOKUP($A132,T12_Prev68CCG_1415Q4!$A:$AF,15,FALSE)</f>
        <v>41</v>
      </c>
      <c r="P132" s="340">
        <f t="shared" si="19"/>
        <v>3.0058651026392963E-2</v>
      </c>
      <c r="Q132" s="189" t="s">
        <v>755</v>
      </c>
      <c r="R132" s="274">
        <f t="shared" si="13"/>
        <v>0</v>
      </c>
      <c r="S132" s="412">
        <v>-1.9410496046010084E-2</v>
      </c>
      <c r="T132" s="412">
        <v>-5.5401662049861522E-2</v>
      </c>
    </row>
    <row r="133" spans="1:20" x14ac:dyDescent="0.2">
      <c r="A133" s="110" t="s">
        <v>756</v>
      </c>
      <c r="B133" s="110" t="s">
        <v>757</v>
      </c>
      <c r="C133" s="110" t="s">
        <v>744</v>
      </c>
      <c r="D133" s="110" t="s">
        <v>745</v>
      </c>
      <c r="E133" s="337">
        <f>VLOOKUP(A133,T9_Prev68CCG_1415Q1!$A:$AF,5,FALSE)+VLOOKUP(A133,T10_Prev68CCG_1415Q2!$A:$AF,5,FALSE)+VLOOKUP(A133,T11_Prev68CCG_1415Q3!$A:$AF,5,FALSE)+VLOOKUP(A133,T12_Prev68CCG_1415Q4!$A:$AF,5,FALSE)</f>
        <v>2382</v>
      </c>
      <c r="F133" s="338">
        <f>VLOOKUP($A133,T9_Prev68CCG_1415Q1!$A:$AF,6,FALSE)+VLOOKUP($A133,T10_Prev68CCG_1415Q2!$A:$AF,6,FALSE)+VLOOKUP($A133,T11_Prev68CCG_1415Q3!$A:$AF,6,FALSE)+VLOOKUP($A133,T12_Prev68CCG_1415Q4!$A:$AF,6,FALSE)</f>
        <v>1170</v>
      </c>
      <c r="G133" s="339"/>
      <c r="H133" s="60" t="str">
        <f t="shared" si="15"/>
        <v/>
      </c>
      <c r="I133" s="338">
        <f>VLOOKUP($A133,T9_Prev68CCG_1415Q1!$A:$AF,9,FALSE)+VLOOKUP($A133,T10_Prev68CCG_1415Q2!$A:$AF,9,FALSE)+VLOOKUP($A133,T11_Prev68CCG_1415Q3!$A:$AF,9,FALSE)+VLOOKUP($A133,T12_Prev68CCG_1415Q4!$A:$AF,9,FALSE)</f>
        <v>854</v>
      </c>
      <c r="J133" s="340"/>
      <c r="K133" s="338">
        <f>VLOOKUP($A133,T9_Prev68CCG_1415Q1!$A:$AF,11,FALSE)+VLOOKUP($A133,T10_Prev68CCG_1415Q2!$A:$AF,11,FALSE)+VLOOKUP($A133,T11_Prev68CCG_1415Q3!$A:$AF,11,FALSE)+VLOOKUP($A133,T12_Prev68CCG_1415Q4!$A:$AF,11,FALSE)</f>
        <v>316</v>
      </c>
      <c r="L133" s="340"/>
      <c r="M133" s="338">
        <f>VLOOKUP($A133,T9_Prev68CCG_1415Q1!$A:$AF,13,FALSE)+VLOOKUP($A133,T10_Prev68CCG_1415Q2!$A:$AF,13,FALSE)+VLOOKUP($A133,T11_Prev68CCG_1415Q3!$A:$AF,13,FALSE)+VLOOKUP($A133,T12_Prev68CCG_1415Q4!$A:$AF,13,FALSE)</f>
        <v>1083</v>
      </c>
      <c r="N133" s="340"/>
      <c r="O133" s="338">
        <f>VLOOKUP($A133,T9_Prev68CCG_1415Q1!$A:$AF,15,FALSE)+VLOOKUP($A133,T10_Prev68CCG_1415Q2!$A:$AF,15,FALSE)+VLOOKUP($A133,T11_Prev68CCG_1415Q3!$A:$AF,15,FALSE)+VLOOKUP($A133,T12_Prev68CCG_1415Q4!$A:$AF,15,FALSE)</f>
        <v>129</v>
      </c>
      <c r="P133" s="340">
        <f t="shared" si="19"/>
        <v>5.4156171284634763E-2</v>
      </c>
      <c r="Q133" s="189" t="s">
        <v>758</v>
      </c>
      <c r="R133" s="274">
        <f t="shared" si="13"/>
        <v>0</v>
      </c>
      <c r="S133" s="412">
        <v>1.2755102040816313E-2</v>
      </c>
      <c r="T133" s="412">
        <v>-7.8886310904872414E-2</v>
      </c>
    </row>
    <row r="134" spans="1:20" x14ac:dyDescent="0.2">
      <c r="A134" s="110" t="s">
        <v>759</v>
      </c>
      <c r="B134" s="110" t="s">
        <v>760</v>
      </c>
      <c r="C134" s="110" t="s">
        <v>744</v>
      </c>
      <c r="D134" s="110" t="s">
        <v>745</v>
      </c>
      <c r="E134" s="337">
        <f>VLOOKUP(A134,T9_Prev68CCG_1415Q1!$A:$AF,5,FALSE)+VLOOKUP(A134,T10_Prev68CCG_1415Q2!$A:$AF,5,FALSE)+VLOOKUP(A134,T11_Prev68CCG_1415Q3!$A:$AF,5,FALSE)+VLOOKUP(A134,T12_Prev68CCG_1415Q4!$A:$AF,5,FALSE)</f>
        <v>2449</v>
      </c>
      <c r="F134" s="338">
        <f>VLOOKUP($A134,T9_Prev68CCG_1415Q1!$A:$AF,6,FALSE)+VLOOKUP($A134,T10_Prev68CCG_1415Q2!$A:$AF,6,FALSE)+VLOOKUP($A134,T11_Prev68CCG_1415Q3!$A:$AF,6,FALSE)+VLOOKUP($A134,T12_Prev68CCG_1415Q4!$A:$AF,6,FALSE)</f>
        <v>1140</v>
      </c>
      <c r="G134" s="339"/>
      <c r="H134" s="60" t="str">
        <f t="shared" si="15"/>
        <v/>
      </c>
      <c r="I134" s="338">
        <f>VLOOKUP($A134,T9_Prev68CCG_1415Q1!$A:$AF,9,FALSE)+VLOOKUP($A134,T10_Prev68CCG_1415Q2!$A:$AF,9,FALSE)+VLOOKUP($A134,T11_Prev68CCG_1415Q3!$A:$AF,9,FALSE)+VLOOKUP($A134,T12_Prev68CCG_1415Q4!$A:$AF,9,FALSE)</f>
        <v>870</v>
      </c>
      <c r="J134" s="340"/>
      <c r="K134" s="338">
        <f>VLOOKUP($A134,T9_Prev68CCG_1415Q1!$A:$AF,11,FALSE)+VLOOKUP($A134,T10_Prev68CCG_1415Q2!$A:$AF,11,FALSE)+VLOOKUP($A134,T11_Prev68CCG_1415Q3!$A:$AF,11,FALSE)+VLOOKUP($A134,T12_Prev68CCG_1415Q4!$A:$AF,11,FALSE)</f>
        <v>270</v>
      </c>
      <c r="L134" s="340"/>
      <c r="M134" s="338">
        <f>VLOOKUP($A134,T9_Prev68CCG_1415Q1!$A:$AF,13,FALSE)+VLOOKUP($A134,T10_Prev68CCG_1415Q2!$A:$AF,13,FALSE)+VLOOKUP($A134,T11_Prev68CCG_1415Q3!$A:$AF,13,FALSE)+VLOOKUP($A134,T12_Prev68CCG_1415Q4!$A:$AF,13,FALSE)</f>
        <v>1161</v>
      </c>
      <c r="N134" s="340"/>
      <c r="O134" s="338">
        <f>VLOOKUP($A134,T9_Prev68CCG_1415Q1!$A:$AF,15,FALSE)+VLOOKUP($A134,T10_Prev68CCG_1415Q2!$A:$AF,15,FALSE)+VLOOKUP($A134,T11_Prev68CCG_1415Q3!$A:$AF,15,FALSE)+VLOOKUP($A134,T12_Prev68CCG_1415Q4!$A:$AF,15,FALSE)</f>
        <v>148</v>
      </c>
      <c r="P134" s="340">
        <f t="shared" si="19"/>
        <v>6.0432829726418946E-2</v>
      </c>
      <c r="Q134" s="189" t="s">
        <v>761</v>
      </c>
      <c r="R134" s="274">
        <f t="shared" si="13"/>
        <v>0</v>
      </c>
      <c r="S134" s="412">
        <v>-1.8043303929430654E-2</v>
      </c>
      <c r="T134" s="412">
        <v>-6.0606060606060552E-2</v>
      </c>
    </row>
    <row r="135" spans="1:20" x14ac:dyDescent="0.2">
      <c r="A135" s="110" t="s">
        <v>762</v>
      </c>
      <c r="B135" s="110" t="s">
        <v>763</v>
      </c>
      <c r="C135" s="110" t="s">
        <v>744</v>
      </c>
      <c r="D135" s="110" t="s">
        <v>745</v>
      </c>
      <c r="E135" s="337">
        <f>VLOOKUP(A135,T9_Prev68CCG_1415Q1!$A:$AF,5,FALSE)+VLOOKUP(A135,T10_Prev68CCG_1415Q2!$A:$AF,5,FALSE)+VLOOKUP(A135,T11_Prev68CCG_1415Q3!$A:$AF,5,FALSE)+VLOOKUP(A135,T12_Prev68CCG_1415Q4!$A:$AF,5,FALSE)</f>
        <v>1739</v>
      </c>
      <c r="F135" s="338">
        <f>VLOOKUP($A135,T9_Prev68CCG_1415Q1!$A:$AF,6,FALSE)+VLOOKUP($A135,T10_Prev68CCG_1415Q2!$A:$AF,6,FALSE)+VLOOKUP($A135,T11_Prev68CCG_1415Q3!$A:$AF,6,FALSE)+VLOOKUP($A135,T12_Prev68CCG_1415Q4!$A:$AF,6,FALSE)</f>
        <v>626</v>
      </c>
      <c r="G135" s="339">
        <f t="shared" si="14"/>
        <v>0.35997699827487062</v>
      </c>
      <c r="H135" s="60" t="str">
        <f t="shared" si="15"/>
        <v>33.8% - 38.3%</v>
      </c>
      <c r="I135" s="338">
        <f>VLOOKUP($A135,T9_Prev68CCG_1415Q1!$A:$AF,9,FALSE)+VLOOKUP($A135,T10_Prev68CCG_1415Q2!$A:$AF,9,FALSE)+VLOOKUP($A135,T11_Prev68CCG_1415Q3!$A:$AF,9,FALSE)+VLOOKUP($A135,T12_Prev68CCG_1415Q4!$A:$AF,9,FALSE)</f>
        <v>464</v>
      </c>
      <c r="J135" s="340">
        <f t="shared" si="16"/>
        <v>0.26682001150086254</v>
      </c>
      <c r="K135" s="338">
        <f>VLOOKUP($A135,T9_Prev68CCG_1415Q1!$A:$AF,11,FALSE)+VLOOKUP($A135,T10_Prev68CCG_1415Q2!$A:$AF,11,FALSE)+VLOOKUP($A135,T11_Prev68CCG_1415Q3!$A:$AF,11,FALSE)+VLOOKUP($A135,T12_Prev68CCG_1415Q4!$A:$AF,11,FALSE)</f>
        <v>162</v>
      </c>
      <c r="L135" s="340">
        <f t="shared" si="17"/>
        <v>9.3156986774008049E-2</v>
      </c>
      <c r="M135" s="338">
        <f>VLOOKUP($A135,T9_Prev68CCG_1415Q1!$A:$AF,13,FALSE)+VLOOKUP($A135,T10_Prev68CCG_1415Q2!$A:$AF,13,FALSE)+VLOOKUP($A135,T11_Prev68CCG_1415Q3!$A:$AF,13,FALSE)+VLOOKUP($A135,T12_Prev68CCG_1415Q4!$A:$AF,13,FALSE)</f>
        <v>1051</v>
      </c>
      <c r="N135" s="340">
        <f t="shared" si="18"/>
        <v>0.6043703277745831</v>
      </c>
      <c r="O135" s="338">
        <f>VLOOKUP($A135,T9_Prev68CCG_1415Q1!$A:$AF,15,FALSE)+VLOOKUP($A135,T10_Prev68CCG_1415Q2!$A:$AF,15,FALSE)+VLOOKUP($A135,T11_Prev68CCG_1415Q3!$A:$AF,15,FALSE)+VLOOKUP($A135,T12_Prev68CCG_1415Q4!$A:$AF,15,FALSE)</f>
        <v>62</v>
      </c>
      <c r="P135" s="340">
        <f t="shared" si="19"/>
        <v>3.565267395054629E-2</v>
      </c>
      <c r="Q135" s="189" t="s">
        <v>764</v>
      </c>
      <c r="R135" s="274">
        <f t="shared" si="13"/>
        <v>0</v>
      </c>
      <c r="S135" s="412">
        <v>-6.3038793103448287E-2</v>
      </c>
      <c r="T135" s="412">
        <v>-7.5982996811902237E-2</v>
      </c>
    </row>
    <row r="136" spans="1:20" x14ac:dyDescent="0.2">
      <c r="A136" s="110" t="s">
        <v>765</v>
      </c>
      <c r="B136" s="110" t="s">
        <v>766</v>
      </c>
      <c r="C136" s="110" t="s">
        <v>744</v>
      </c>
      <c r="D136" s="110" t="s">
        <v>745</v>
      </c>
      <c r="E136" s="337">
        <f>VLOOKUP(A136,T9_Prev68CCG_1415Q1!$A:$AF,5,FALSE)+VLOOKUP(A136,T10_Prev68CCG_1415Q2!$A:$AF,5,FALSE)+VLOOKUP(A136,T11_Prev68CCG_1415Q3!$A:$AF,5,FALSE)+VLOOKUP(A136,T12_Prev68CCG_1415Q4!$A:$AF,5,FALSE)</f>
        <v>1285</v>
      </c>
      <c r="F136" s="338">
        <f>VLOOKUP($A136,T9_Prev68CCG_1415Q1!$A:$AF,6,FALSE)+VLOOKUP($A136,T10_Prev68CCG_1415Q2!$A:$AF,6,FALSE)+VLOOKUP($A136,T11_Prev68CCG_1415Q3!$A:$AF,6,FALSE)+VLOOKUP($A136,T12_Prev68CCG_1415Q4!$A:$AF,6,FALSE)</f>
        <v>567</v>
      </c>
      <c r="G136" s="339"/>
      <c r="H136" s="60" t="str">
        <f t="shared" si="15"/>
        <v/>
      </c>
      <c r="I136" s="338">
        <f>VLOOKUP($A136,T9_Prev68CCG_1415Q1!$A:$AF,9,FALSE)+VLOOKUP($A136,T10_Prev68CCG_1415Q2!$A:$AF,9,FALSE)+VLOOKUP($A136,T11_Prev68CCG_1415Q3!$A:$AF,9,FALSE)+VLOOKUP($A136,T12_Prev68CCG_1415Q4!$A:$AF,9,FALSE)</f>
        <v>425</v>
      </c>
      <c r="J136" s="340"/>
      <c r="K136" s="338">
        <f>VLOOKUP($A136,T9_Prev68CCG_1415Q1!$A:$AF,11,FALSE)+VLOOKUP($A136,T10_Prev68CCG_1415Q2!$A:$AF,11,FALSE)+VLOOKUP($A136,T11_Prev68CCG_1415Q3!$A:$AF,11,FALSE)+VLOOKUP($A136,T12_Prev68CCG_1415Q4!$A:$AF,11,FALSE)</f>
        <v>142</v>
      </c>
      <c r="L136" s="340"/>
      <c r="M136" s="338">
        <f>VLOOKUP($A136,T9_Prev68CCG_1415Q1!$A:$AF,13,FALSE)+VLOOKUP($A136,T10_Prev68CCG_1415Q2!$A:$AF,13,FALSE)+VLOOKUP($A136,T11_Prev68CCG_1415Q3!$A:$AF,13,FALSE)+VLOOKUP($A136,T12_Prev68CCG_1415Q4!$A:$AF,13,FALSE)</f>
        <v>670</v>
      </c>
      <c r="N136" s="340"/>
      <c r="O136" s="338">
        <f>VLOOKUP($A136,T9_Prev68CCG_1415Q1!$A:$AF,15,FALSE)+VLOOKUP($A136,T10_Prev68CCG_1415Q2!$A:$AF,15,FALSE)+VLOOKUP($A136,T11_Prev68CCG_1415Q3!$A:$AF,15,FALSE)+VLOOKUP($A136,T12_Prev68CCG_1415Q4!$A:$AF,15,FALSE)</f>
        <v>48</v>
      </c>
      <c r="P136" s="340"/>
      <c r="Q136" s="189" t="s">
        <v>767</v>
      </c>
      <c r="R136" s="274">
        <f t="shared" si="13"/>
        <v>1</v>
      </c>
      <c r="S136" s="412">
        <v>-0.4920948616600791</v>
      </c>
      <c r="T136" s="412">
        <v>-0.51962616822429908</v>
      </c>
    </row>
    <row r="137" spans="1:20" x14ac:dyDescent="0.2">
      <c r="A137" s="110" t="s">
        <v>768</v>
      </c>
      <c r="B137" s="110" t="s">
        <v>769</v>
      </c>
      <c r="C137" s="110" t="s">
        <v>770</v>
      </c>
      <c r="D137" s="110" t="s">
        <v>771</v>
      </c>
      <c r="E137" s="337">
        <f>VLOOKUP(A137,T9_Prev68CCG_1415Q1!$A:$AF,5,FALSE)+VLOOKUP(A137,T10_Prev68CCG_1415Q2!$A:$AF,5,FALSE)+VLOOKUP(A137,T11_Prev68CCG_1415Q3!$A:$AF,5,FALSE)+VLOOKUP(A137,T12_Prev68CCG_1415Q4!$A:$AF,5,FALSE)</f>
        <v>3231</v>
      </c>
      <c r="F137" s="338">
        <f>VLOOKUP($A137,T9_Prev68CCG_1415Q1!$A:$AF,6,FALSE)+VLOOKUP($A137,T10_Prev68CCG_1415Q2!$A:$AF,6,FALSE)+VLOOKUP($A137,T11_Prev68CCG_1415Q3!$A:$AF,6,FALSE)+VLOOKUP($A137,T12_Prev68CCG_1415Q4!$A:$AF,6,FALSE)</f>
        <v>1273</v>
      </c>
      <c r="G137" s="339">
        <f t="shared" si="14"/>
        <v>0.39399566697616839</v>
      </c>
      <c r="H137" s="60" t="str">
        <f t="shared" si="15"/>
        <v>37.7% - 41.1%</v>
      </c>
      <c r="I137" s="338">
        <f>VLOOKUP($A137,T9_Prev68CCG_1415Q1!$A:$AF,9,FALSE)+VLOOKUP($A137,T10_Prev68CCG_1415Q2!$A:$AF,9,FALSE)+VLOOKUP($A137,T11_Prev68CCG_1415Q3!$A:$AF,9,FALSE)+VLOOKUP($A137,T12_Prev68CCG_1415Q4!$A:$AF,9,FALSE)</f>
        <v>856</v>
      </c>
      <c r="J137" s="340">
        <f t="shared" si="16"/>
        <v>0.26493345713401423</v>
      </c>
      <c r="K137" s="338">
        <f>VLOOKUP($A137,T9_Prev68CCG_1415Q1!$A:$AF,11,FALSE)+VLOOKUP($A137,T10_Prev68CCG_1415Q2!$A:$AF,11,FALSE)+VLOOKUP($A137,T11_Prev68CCG_1415Q3!$A:$AF,11,FALSE)+VLOOKUP($A137,T12_Prev68CCG_1415Q4!$A:$AF,11,FALSE)</f>
        <v>417</v>
      </c>
      <c r="L137" s="340">
        <f t="shared" si="17"/>
        <v>0.12906220984215414</v>
      </c>
      <c r="M137" s="338">
        <f>VLOOKUP($A137,T9_Prev68CCG_1415Q1!$A:$AF,13,FALSE)+VLOOKUP($A137,T10_Prev68CCG_1415Q2!$A:$AF,13,FALSE)+VLOOKUP($A137,T11_Prev68CCG_1415Q3!$A:$AF,13,FALSE)+VLOOKUP($A137,T12_Prev68CCG_1415Q4!$A:$AF,13,FALSE)</f>
        <v>1881</v>
      </c>
      <c r="N137" s="340">
        <f t="shared" si="18"/>
        <v>0.5821727019498607</v>
      </c>
      <c r="O137" s="338">
        <f>VLOOKUP($A137,T9_Prev68CCG_1415Q1!$A:$AF,15,FALSE)+VLOOKUP($A137,T10_Prev68CCG_1415Q2!$A:$AF,15,FALSE)+VLOOKUP($A137,T11_Prev68CCG_1415Q3!$A:$AF,15,FALSE)+VLOOKUP($A137,T12_Prev68CCG_1415Q4!$A:$AF,15,FALSE)</f>
        <v>77</v>
      </c>
      <c r="P137" s="340">
        <f t="shared" si="19"/>
        <v>2.3831631073970908E-2</v>
      </c>
      <c r="Q137" s="189" t="s">
        <v>772</v>
      </c>
      <c r="R137" s="274">
        <f t="shared" si="13"/>
        <v>0</v>
      </c>
      <c r="S137" s="412">
        <v>-2.469898116702729E-3</v>
      </c>
      <c r="T137" s="412">
        <v>-2.1205695243865508E-2</v>
      </c>
    </row>
    <row r="138" spans="1:20" x14ac:dyDescent="0.2">
      <c r="A138" s="110" t="s">
        <v>773</v>
      </c>
      <c r="B138" s="110" t="s">
        <v>774</v>
      </c>
      <c r="C138" s="110" t="s">
        <v>770</v>
      </c>
      <c r="D138" s="110" t="s">
        <v>771</v>
      </c>
      <c r="E138" s="337">
        <f>VLOOKUP(A138,T9_Prev68CCG_1415Q1!$A:$AF,5,FALSE)+VLOOKUP(A138,T10_Prev68CCG_1415Q2!$A:$AF,5,FALSE)+VLOOKUP(A138,T11_Prev68CCG_1415Q3!$A:$AF,5,FALSE)+VLOOKUP(A138,T12_Prev68CCG_1415Q4!$A:$AF,5,FALSE)</f>
        <v>1781</v>
      </c>
      <c r="F138" s="338">
        <f>VLOOKUP($A138,T9_Prev68CCG_1415Q1!$A:$AF,6,FALSE)+VLOOKUP($A138,T10_Prev68CCG_1415Q2!$A:$AF,6,FALSE)+VLOOKUP($A138,T11_Prev68CCG_1415Q3!$A:$AF,6,FALSE)+VLOOKUP($A138,T12_Prev68CCG_1415Q4!$A:$AF,6,FALSE)</f>
        <v>574</v>
      </c>
      <c r="G138" s="339"/>
      <c r="H138" s="60" t="str">
        <f t="shared" si="15"/>
        <v/>
      </c>
      <c r="I138" s="338">
        <f>VLOOKUP($A138,T9_Prev68CCG_1415Q1!$A:$AF,9,FALSE)+VLOOKUP($A138,T10_Prev68CCG_1415Q2!$A:$AF,9,FALSE)+VLOOKUP($A138,T11_Prev68CCG_1415Q3!$A:$AF,9,FALSE)+VLOOKUP($A138,T12_Prev68CCG_1415Q4!$A:$AF,9,FALSE)</f>
        <v>420</v>
      </c>
      <c r="J138" s="340"/>
      <c r="K138" s="338">
        <f>VLOOKUP($A138,T9_Prev68CCG_1415Q1!$A:$AF,11,FALSE)+VLOOKUP($A138,T10_Prev68CCG_1415Q2!$A:$AF,11,FALSE)+VLOOKUP($A138,T11_Prev68CCG_1415Q3!$A:$AF,11,FALSE)+VLOOKUP($A138,T12_Prev68CCG_1415Q4!$A:$AF,11,FALSE)</f>
        <v>154</v>
      </c>
      <c r="L138" s="340"/>
      <c r="M138" s="338">
        <f>VLOOKUP($A138,T9_Prev68CCG_1415Q1!$A:$AF,13,FALSE)+VLOOKUP($A138,T10_Prev68CCG_1415Q2!$A:$AF,13,FALSE)+VLOOKUP($A138,T11_Prev68CCG_1415Q3!$A:$AF,13,FALSE)+VLOOKUP($A138,T12_Prev68CCG_1415Q4!$A:$AF,13,FALSE)</f>
        <v>1052</v>
      </c>
      <c r="N138" s="340"/>
      <c r="O138" s="338">
        <f>VLOOKUP($A138,T9_Prev68CCG_1415Q1!$A:$AF,15,FALSE)+VLOOKUP($A138,T10_Prev68CCG_1415Q2!$A:$AF,15,FALSE)+VLOOKUP($A138,T11_Prev68CCG_1415Q3!$A:$AF,15,FALSE)+VLOOKUP($A138,T12_Prev68CCG_1415Q4!$A:$AF,15,FALSE)</f>
        <v>155</v>
      </c>
      <c r="P138" s="340">
        <f t="shared" si="19"/>
        <v>8.7029758562605281E-2</v>
      </c>
      <c r="Q138" s="189" t="s">
        <v>775</v>
      </c>
      <c r="R138" s="274">
        <f t="shared" ref="R138:R201" si="20">IF(S138&lt;-10%,1,IF(T138&gt;20%,1,0))</f>
        <v>0</v>
      </c>
      <c r="S138" s="412">
        <v>0.18103448275862077</v>
      </c>
      <c r="T138" s="412">
        <v>0.10210396039603964</v>
      </c>
    </row>
    <row r="139" spans="1:20" x14ac:dyDescent="0.2">
      <c r="A139" s="110" t="s">
        <v>776</v>
      </c>
      <c r="B139" s="110" t="s">
        <v>777</v>
      </c>
      <c r="C139" s="110" t="s">
        <v>770</v>
      </c>
      <c r="D139" s="110" t="s">
        <v>771</v>
      </c>
      <c r="E139" s="337">
        <f>VLOOKUP(A139,T9_Prev68CCG_1415Q1!$A:$AF,5,FALSE)+VLOOKUP(A139,T10_Prev68CCG_1415Q2!$A:$AF,5,FALSE)+VLOOKUP(A139,T11_Prev68CCG_1415Q3!$A:$AF,5,FALSE)+VLOOKUP(A139,T12_Prev68CCG_1415Q4!$A:$AF,5,FALSE)</f>
        <v>5695</v>
      </c>
      <c r="F139" s="338">
        <f>VLOOKUP($A139,T9_Prev68CCG_1415Q1!$A:$AF,6,FALSE)+VLOOKUP($A139,T10_Prev68CCG_1415Q2!$A:$AF,6,FALSE)+VLOOKUP($A139,T11_Prev68CCG_1415Q3!$A:$AF,6,FALSE)+VLOOKUP($A139,T12_Prev68CCG_1415Q4!$A:$AF,6,FALSE)</f>
        <v>2569</v>
      </c>
      <c r="G139" s="339"/>
      <c r="H139" s="60" t="str">
        <f t="shared" si="15"/>
        <v/>
      </c>
      <c r="I139" s="338">
        <f>VLOOKUP($A139,T9_Prev68CCG_1415Q1!$A:$AF,9,FALSE)+VLOOKUP($A139,T10_Prev68CCG_1415Q2!$A:$AF,9,FALSE)+VLOOKUP($A139,T11_Prev68CCG_1415Q3!$A:$AF,9,FALSE)+VLOOKUP($A139,T12_Prev68CCG_1415Q4!$A:$AF,9,FALSE)</f>
        <v>1869</v>
      </c>
      <c r="J139" s="340"/>
      <c r="K139" s="338">
        <f>VLOOKUP($A139,T9_Prev68CCG_1415Q1!$A:$AF,11,FALSE)+VLOOKUP($A139,T10_Prev68CCG_1415Q2!$A:$AF,11,FALSE)+VLOOKUP($A139,T11_Prev68CCG_1415Q3!$A:$AF,11,FALSE)+VLOOKUP($A139,T12_Prev68CCG_1415Q4!$A:$AF,11,FALSE)</f>
        <v>700</v>
      </c>
      <c r="L139" s="340"/>
      <c r="M139" s="338">
        <f>VLOOKUP($A139,T9_Prev68CCG_1415Q1!$A:$AF,13,FALSE)+VLOOKUP($A139,T10_Prev68CCG_1415Q2!$A:$AF,13,FALSE)+VLOOKUP($A139,T11_Prev68CCG_1415Q3!$A:$AF,13,FALSE)+VLOOKUP($A139,T12_Prev68CCG_1415Q4!$A:$AF,13,FALSE)</f>
        <v>2991</v>
      </c>
      <c r="N139" s="340"/>
      <c r="O139" s="338">
        <f>VLOOKUP($A139,T9_Prev68CCG_1415Q1!$A:$AF,15,FALSE)+VLOOKUP($A139,T10_Prev68CCG_1415Q2!$A:$AF,15,FALSE)+VLOOKUP($A139,T11_Prev68CCG_1415Q3!$A:$AF,15,FALSE)+VLOOKUP($A139,T12_Prev68CCG_1415Q4!$A:$AF,15,FALSE)</f>
        <v>135</v>
      </c>
      <c r="P139" s="340"/>
      <c r="Q139" s="189" t="s">
        <v>778</v>
      </c>
      <c r="R139" s="274">
        <f t="shared" si="20"/>
        <v>1</v>
      </c>
      <c r="S139" s="412">
        <v>0.40167364016736395</v>
      </c>
      <c r="T139" s="412">
        <v>0.31160755412252428</v>
      </c>
    </row>
    <row r="140" spans="1:20" x14ac:dyDescent="0.2">
      <c r="A140" s="110" t="s">
        <v>779</v>
      </c>
      <c r="B140" s="110" t="s">
        <v>780</v>
      </c>
      <c r="C140" s="110" t="s">
        <v>770</v>
      </c>
      <c r="D140" s="110" t="s">
        <v>771</v>
      </c>
      <c r="E140" s="337">
        <f>VLOOKUP(A140,T9_Prev68CCG_1415Q1!$A:$AF,5,FALSE)+VLOOKUP(A140,T10_Prev68CCG_1415Q2!$A:$AF,5,FALSE)+VLOOKUP(A140,T11_Prev68CCG_1415Q3!$A:$AF,5,FALSE)+VLOOKUP(A140,T12_Prev68CCG_1415Q4!$A:$AF,5,FALSE)</f>
        <v>3891</v>
      </c>
      <c r="F140" s="338">
        <f>VLOOKUP($A140,T9_Prev68CCG_1415Q1!$A:$AF,6,FALSE)+VLOOKUP($A140,T10_Prev68CCG_1415Q2!$A:$AF,6,FALSE)+VLOOKUP($A140,T11_Prev68CCG_1415Q3!$A:$AF,6,FALSE)+VLOOKUP($A140,T12_Prev68CCG_1415Q4!$A:$AF,6,FALSE)</f>
        <v>1939</v>
      </c>
      <c r="G140" s="339">
        <f t="shared" si="14"/>
        <v>0.49832947828321766</v>
      </c>
      <c r="H140" s="60" t="str">
        <f t="shared" si="15"/>
        <v>48.3% - 51.4%</v>
      </c>
      <c r="I140" s="338">
        <f>VLOOKUP($A140,T9_Prev68CCG_1415Q1!$A:$AF,9,FALSE)+VLOOKUP($A140,T10_Prev68CCG_1415Q2!$A:$AF,9,FALSE)+VLOOKUP($A140,T11_Prev68CCG_1415Q3!$A:$AF,9,FALSE)+VLOOKUP($A140,T12_Prev68CCG_1415Q4!$A:$AF,9,FALSE)</f>
        <v>1297</v>
      </c>
      <c r="J140" s="340">
        <f t="shared" si="16"/>
        <v>0.33333333333333331</v>
      </c>
      <c r="K140" s="338">
        <f>VLOOKUP($A140,T9_Prev68CCG_1415Q1!$A:$AF,11,FALSE)+VLOOKUP($A140,T10_Prev68CCG_1415Q2!$A:$AF,11,FALSE)+VLOOKUP($A140,T11_Prev68CCG_1415Q3!$A:$AF,11,FALSE)+VLOOKUP($A140,T12_Prev68CCG_1415Q4!$A:$AF,11,FALSE)</f>
        <v>642</v>
      </c>
      <c r="L140" s="340">
        <f t="shared" si="17"/>
        <v>0.16499614494988435</v>
      </c>
      <c r="M140" s="338">
        <f>VLOOKUP($A140,T9_Prev68CCG_1415Q1!$A:$AF,13,FALSE)+VLOOKUP($A140,T10_Prev68CCG_1415Q2!$A:$AF,13,FALSE)+VLOOKUP($A140,T11_Prev68CCG_1415Q3!$A:$AF,13,FALSE)+VLOOKUP($A140,T12_Prev68CCG_1415Q4!$A:$AF,13,FALSE)</f>
        <v>1944</v>
      </c>
      <c r="N140" s="340">
        <f t="shared" si="18"/>
        <v>0.49961449498843485</v>
      </c>
      <c r="O140" s="338">
        <f>VLOOKUP($A140,T9_Prev68CCG_1415Q1!$A:$AF,15,FALSE)+VLOOKUP($A140,T10_Prev68CCG_1415Q2!$A:$AF,15,FALSE)+VLOOKUP($A140,T11_Prev68CCG_1415Q3!$A:$AF,15,FALSE)+VLOOKUP($A140,T12_Prev68CCG_1415Q4!$A:$AF,15,FALSE)</f>
        <v>8</v>
      </c>
      <c r="P140" s="340">
        <f t="shared" si="19"/>
        <v>2.0560267283474686E-3</v>
      </c>
      <c r="Q140" s="189" t="s">
        <v>781</v>
      </c>
      <c r="R140" s="274">
        <f t="shared" si="20"/>
        <v>0</v>
      </c>
      <c r="S140" s="412">
        <v>9.5747676710785656E-2</v>
      </c>
      <c r="T140" s="412">
        <v>4.6530392684238864E-2</v>
      </c>
    </row>
    <row r="141" spans="1:20" x14ac:dyDescent="0.2">
      <c r="A141" s="110" t="s">
        <v>782</v>
      </c>
      <c r="B141" s="110" t="s">
        <v>783</v>
      </c>
      <c r="C141" s="110" t="s">
        <v>770</v>
      </c>
      <c r="D141" s="110" t="s">
        <v>771</v>
      </c>
      <c r="E141" s="337">
        <f>VLOOKUP(A141,T9_Prev68CCG_1415Q1!$A:$AF,5,FALSE)+VLOOKUP(A141,T10_Prev68CCG_1415Q2!$A:$AF,5,FALSE)+VLOOKUP(A141,T11_Prev68CCG_1415Q3!$A:$AF,5,FALSE)+VLOOKUP(A141,T12_Prev68CCG_1415Q4!$A:$AF,5,FALSE)</f>
        <v>2201</v>
      </c>
      <c r="F141" s="338">
        <f>VLOOKUP($A141,T9_Prev68CCG_1415Q1!$A:$AF,6,FALSE)+VLOOKUP($A141,T10_Prev68CCG_1415Q2!$A:$AF,6,FALSE)+VLOOKUP($A141,T11_Prev68CCG_1415Q3!$A:$AF,6,FALSE)+VLOOKUP($A141,T12_Prev68CCG_1415Q4!$A:$AF,6,FALSE)</f>
        <v>803</v>
      </c>
      <c r="G141" s="339"/>
      <c r="H141" s="60" t="str">
        <f t="shared" si="15"/>
        <v/>
      </c>
      <c r="I141" s="338">
        <f>VLOOKUP($A141,T9_Prev68CCG_1415Q1!$A:$AF,9,FALSE)+VLOOKUP($A141,T10_Prev68CCG_1415Q2!$A:$AF,9,FALSE)+VLOOKUP($A141,T11_Prev68CCG_1415Q3!$A:$AF,9,FALSE)+VLOOKUP($A141,T12_Prev68CCG_1415Q4!$A:$AF,9,FALSE)</f>
        <v>581</v>
      </c>
      <c r="J141" s="340"/>
      <c r="K141" s="338">
        <f>VLOOKUP($A141,T9_Prev68CCG_1415Q1!$A:$AF,11,FALSE)+VLOOKUP($A141,T10_Prev68CCG_1415Q2!$A:$AF,11,FALSE)+VLOOKUP($A141,T11_Prev68CCG_1415Q3!$A:$AF,11,FALSE)+VLOOKUP($A141,T12_Prev68CCG_1415Q4!$A:$AF,11,FALSE)</f>
        <v>222</v>
      </c>
      <c r="L141" s="340"/>
      <c r="M141" s="338">
        <f>VLOOKUP($A141,T9_Prev68CCG_1415Q1!$A:$AF,13,FALSE)+VLOOKUP($A141,T10_Prev68CCG_1415Q2!$A:$AF,13,FALSE)+VLOOKUP($A141,T11_Prev68CCG_1415Q3!$A:$AF,13,FALSE)+VLOOKUP($A141,T12_Prev68CCG_1415Q4!$A:$AF,13,FALSE)</f>
        <v>1154</v>
      </c>
      <c r="N141" s="340"/>
      <c r="O141" s="338">
        <f>VLOOKUP($A141,T9_Prev68CCG_1415Q1!$A:$AF,15,FALSE)+VLOOKUP($A141,T10_Prev68CCG_1415Q2!$A:$AF,15,FALSE)+VLOOKUP($A141,T11_Prev68CCG_1415Q3!$A:$AF,15,FALSE)+VLOOKUP($A141,T12_Prev68CCG_1415Q4!$A:$AF,15,FALSE)</f>
        <v>244</v>
      </c>
      <c r="P141" s="340">
        <f t="shared" si="19"/>
        <v>0.11085870059064062</v>
      </c>
      <c r="Q141" s="189" t="s">
        <v>784</v>
      </c>
      <c r="R141" s="274">
        <f t="shared" si="20"/>
        <v>0</v>
      </c>
      <c r="S141" s="412">
        <v>-1.388888888888884E-2</v>
      </c>
      <c r="T141" s="412">
        <v>-6.1407249466950975E-2</v>
      </c>
    </row>
    <row r="142" spans="1:20" x14ac:dyDescent="0.2">
      <c r="A142" s="110" t="s">
        <v>785</v>
      </c>
      <c r="B142" s="110" t="s">
        <v>786</v>
      </c>
      <c r="C142" s="110" t="s">
        <v>770</v>
      </c>
      <c r="D142" s="110" t="s">
        <v>771</v>
      </c>
      <c r="E142" s="337">
        <f>VLOOKUP(A142,T9_Prev68CCG_1415Q1!$A:$AF,5,FALSE)+VLOOKUP(A142,T10_Prev68CCG_1415Q2!$A:$AF,5,FALSE)+VLOOKUP(A142,T11_Prev68CCG_1415Q3!$A:$AF,5,FALSE)+VLOOKUP(A142,T12_Prev68CCG_1415Q4!$A:$AF,5,FALSE)</f>
        <v>2355</v>
      </c>
      <c r="F142" s="338">
        <f>VLOOKUP($A142,T9_Prev68CCG_1415Q1!$A:$AF,6,FALSE)+VLOOKUP($A142,T10_Prev68CCG_1415Q2!$A:$AF,6,FALSE)+VLOOKUP($A142,T11_Prev68CCG_1415Q3!$A:$AF,6,FALSE)+VLOOKUP($A142,T12_Prev68CCG_1415Q4!$A:$AF,6,FALSE)</f>
        <v>1108</v>
      </c>
      <c r="G142" s="339">
        <f t="shared" si="14"/>
        <v>0.47048832271762209</v>
      </c>
      <c r="H142" s="60" t="str">
        <f t="shared" si="15"/>
        <v>45.0% - 49.1%</v>
      </c>
      <c r="I142" s="338">
        <f>VLOOKUP($A142,T9_Prev68CCG_1415Q1!$A:$AF,9,FALSE)+VLOOKUP($A142,T10_Prev68CCG_1415Q2!$A:$AF,9,FALSE)+VLOOKUP($A142,T11_Prev68CCG_1415Q3!$A:$AF,9,FALSE)+VLOOKUP($A142,T12_Prev68CCG_1415Q4!$A:$AF,9,FALSE)</f>
        <v>757</v>
      </c>
      <c r="J142" s="340">
        <f t="shared" si="16"/>
        <v>0.32144373673036092</v>
      </c>
      <c r="K142" s="338">
        <f>VLOOKUP($A142,T9_Prev68CCG_1415Q1!$A:$AF,11,FALSE)+VLOOKUP($A142,T10_Prev68CCG_1415Q2!$A:$AF,11,FALSE)+VLOOKUP($A142,T11_Prev68CCG_1415Q3!$A:$AF,11,FALSE)+VLOOKUP($A142,T12_Prev68CCG_1415Q4!$A:$AF,11,FALSE)</f>
        <v>351</v>
      </c>
      <c r="L142" s="340">
        <f t="shared" si="17"/>
        <v>0.14904458598726114</v>
      </c>
      <c r="M142" s="338">
        <f>VLOOKUP($A142,T9_Prev68CCG_1415Q1!$A:$AF,13,FALSE)+VLOOKUP($A142,T10_Prev68CCG_1415Q2!$A:$AF,13,FALSE)+VLOOKUP($A142,T11_Prev68CCG_1415Q3!$A:$AF,13,FALSE)+VLOOKUP($A142,T12_Prev68CCG_1415Q4!$A:$AF,13,FALSE)</f>
        <v>1209</v>
      </c>
      <c r="N142" s="340">
        <f t="shared" si="18"/>
        <v>0.51337579617834395</v>
      </c>
      <c r="O142" s="338">
        <f>VLOOKUP($A142,T9_Prev68CCG_1415Q1!$A:$AF,15,FALSE)+VLOOKUP($A142,T10_Prev68CCG_1415Q2!$A:$AF,15,FALSE)+VLOOKUP($A142,T11_Prev68CCG_1415Q3!$A:$AF,15,FALSE)+VLOOKUP($A142,T12_Prev68CCG_1415Q4!$A:$AF,15,FALSE)</f>
        <v>38</v>
      </c>
      <c r="P142" s="340">
        <f t="shared" si="19"/>
        <v>1.613588110403397E-2</v>
      </c>
      <c r="Q142" s="189" t="s">
        <v>787</v>
      </c>
      <c r="R142" s="274">
        <f t="shared" si="20"/>
        <v>0</v>
      </c>
      <c r="S142" s="412">
        <v>1.2903225806451646E-2</v>
      </c>
      <c r="T142" s="412">
        <v>-4.8869143780290836E-2</v>
      </c>
    </row>
    <row r="143" spans="1:20" x14ac:dyDescent="0.2">
      <c r="A143" s="110" t="s">
        <v>788</v>
      </c>
      <c r="B143" s="110" t="s">
        <v>789</v>
      </c>
      <c r="C143" s="110" t="s">
        <v>770</v>
      </c>
      <c r="D143" s="110" t="s">
        <v>771</v>
      </c>
      <c r="E143" s="337">
        <f>VLOOKUP(A143,T9_Prev68CCG_1415Q1!$A:$AF,5,FALSE)+VLOOKUP(A143,T10_Prev68CCG_1415Q2!$A:$AF,5,FALSE)+VLOOKUP(A143,T11_Prev68CCG_1415Q3!$A:$AF,5,FALSE)+VLOOKUP(A143,T12_Prev68CCG_1415Q4!$A:$AF,5,FALSE)</f>
        <v>3810</v>
      </c>
      <c r="F143" s="338">
        <f>VLOOKUP($A143,T9_Prev68CCG_1415Q1!$A:$AF,6,FALSE)+VLOOKUP($A143,T10_Prev68CCG_1415Q2!$A:$AF,6,FALSE)+VLOOKUP($A143,T11_Prev68CCG_1415Q3!$A:$AF,6,FALSE)+VLOOKUP($A143,T12_Prev68CCG_1415Q4!$A:$AF,6,FALSE)</f>
        <v>1786</v>
      </c>
      <c r="G143" s="339"/>
      <c r="H143" s="60" t="str">
        <f t="shared" si="15"/>
        <v/>
      </c>
      <c r="I143" s="338">
        <f>VLOOKUP($A143,T9_Prev68CCG_1415Q1!$A:$AF,9,FALSE)+VLOOKUP($A143,T10_Prev68CCG_1415Q2!$A:$AF,9,FALSE)+VLOOKUP($A143,T11_Prev68CCG_1415Q3!$A:$AF,9,FALSE)+VLOOKUP($A143,T12_Prev68CCG_1415Q4!$A:$AF,9,FALSE)</f>
        <v>1293</v>
      </c>
      <c r="J143" s="340"/>
      <c r="K143" s="338">
        <f>VLOOKUP($A143,T9_Prev68CCG_1415Q1!$A:$AF,11,FALSE)+VLOOKUP($A143,T10_Prev68CCG_1415Q2!$A:$AF,11,FALSE)+VLOOKUP($A143,T11_Prev68CCG_1415Q3!$A:$AF,11,FALSE)+VLOOKUP($A143,T12_Prev68CCG_1415Q4!$A:$AF,11,FALSE)</f>
        <v>493</v>
      </c>
      <c r="L143" s="340"/>
      <c r="M143" s="338">
        <f>VLOOKUP($A143,T9_Prev68CCG_1415Q1!$A:$AF,13,FALSE)+VLOOKUP($A143,T10_Prev68CCG_1415Q2!$A:$AF,13,FALSE)+VLOOKUP($A143,T11_Prev68CCG_1415Q3!$A:$AF,13,FALSE)+VLOOKUP($A143,T12_Prev68CCG_1415Q4!$A:$AF,13,FALSE)</f>
        <v>1671</v>
      </c>
      <c r="N143" s="340"/>
      <c r="O143" s="338">
        <f>VLOOKUP($A143,T9_Prev68CCG_1415Q1!$A:$AF,15,FALSE)+VLOOKUP($A143,T10_Prev68CCG_1415Q2!$A:$AF,15,FALSE)+VLOOKUP($A143,T11_Prev68CCG_1415Q3!$A:$AF,15,FALSE)+VLOOKUP($A143,T12_Prev68CCG_1415Q4!$A:$AF,15,FALSE)</f>
        <v>353</v>
      </c>
      <c r="P143" s="340">
        <f t="shared" si="19"/>
        <v>9.2650918635170609E-2</v>
      </c>
      <c r="Q143" s="189" t="s">
        <v>790</v>
      </c>
      <c r="R143" s="274">
        <f t="shared" si="20"/>
        <v>0</v>
      </c>
      <c r="S143" s="412">
        <v>6.246514221974353E-2</v>
      </c>
      <c r="T143" s="412">
        <v>-1.8799896986865794E-2</v>
      </c>
    </row>
    <row r="144" spans="1:20" x14ac:dyDescent="0.2">
      <c r="A144" s="110" t="s">
        <v>791</v>
      </c>
      <c r="B144" s="110" t="s">
        <v>792</v>
      </c>
      <c r="C144" s="110" t="s">
        <v>793</v>
      </c>
      <c r="D144" s="110" t="s">
        <v>1145</v>
      </c>
      <c r="E144" s="337">
        <f>VLOOKUP(A144,T9_Prev68CCG_1415Q1!$A:$AF,5,FALSE)+VLOOKUP(A144,T10_Prev68CCG_1415Q2!$A:$AF,5,FALSE)+VLOOKUP(A144,T11_Prev68CCG_1415Q3!$A:$AF,5,FALSE)+VLOOKUP(A144,T12_Prev68CCG_1415Q4!$A:$AF,5,FALSE)</f>
        <v>5425</v>
      </c>
      <c r="F144" s="338">
        <f>VLOOKUP($A144,T9_Prev68CCG_1415Q1!$A:$AF,6,FALSE)+VLOOKUP($A144,T10_Prev68CCG_1415Q2!$A:$AF,6,FALSE)+VLOOKUP($A144,T11_Prev68CCG_1415Q3!$A:$AF,6,FALSE)+VLOOKUP($A144,T12_Prev68CCG_1415Q4!$A:$AF,6,FALSE)</f>
        <v>2564</v>
      </c>
      <c r="G144" s="339">
        <f t="shared" si="14"/>
        <v>0.47262672811059908</v>
      </c>
      <c r="H144" s="60" t="str">
        <f t="shared" si="15"/>
        <v>45.9% - 48.6%</v>
      </c>
      <c r="I144" s="338">
        <f>VLOOKUP($A144,T9_Prev68CCG_1415Q1!$A:$AF,9,FALSE)+VLOOKUP($A144,T10_Prev68CCG_1415Q2!$A:$AF,9,FALSE)+VLOOKUP($A144,T11_Prev68CCG_1415Q3!$A:$AF,9,FALSE)+VLOOKUP($A144,T12_Prev68CCG_1415Q4!$A:$AF,9,FALSE)</f>
        <v>1908</v>
      </c>
      <c r="J144" s="340">
        <f t="shared" si="16"/>
        <v>0.35170506912442395</v>
      </c>
      <c r="K144" s="338">
        <f>VLOOKUP($A144,T9_Prev68CCG_1415Q1!$A:$AF,11,FALSE)+VLOOKUP($A144,T10_Prev68CCG_1415Q2!$A:$AF,11,FALSE)+VLOOKUP($A144,T11_Prev68CCG_1415Q3!$A:$AF,11,FALSE)+VLOOKUP($A144,T12_Prev68CCG_1415Q4!$A:$AF,11,FALSE)</f>
        <v>656</v>
      </c>
      <c r="L144" s="340">
        <f t="shared" si="17"/>
        <v>0.12092165898617512</v>
      </c>
      <c r="M144" s="338">
        <f>VLOOKUP($A144,T9_Prev68CCG_1415Q1!$A:$AF,13,FALSE)+VLOOKUP($A144,T10_Prev68CCG_1415Q2!$A:$AF,13,FALSE)+VLOOKUP($A144,T11_Prev68CCG_1415Q3!$A:$AF,13,FALSE)+VLOOKUP($A144,T12_Prev68CCG_1415Q4!$A:$AF,13,FALSE)</f>
        <v>2724</v>
      </c>
      <c r="N144" s="340">
        <f t="shared" si="18"/>
        <v>0.50211981566820274</v>
      </c>
      <c r="O144" s="338">
        <f>VLOOKUP($A144,T9_Prev68CCG_1415Q1!$A:$AF,15,FALSE)+VLOOKUP($A144,T10_Prev68CCG_1415Q2!$A:$AF,15,FALSE)+VLOOKUP($A144,T11_Prev68CCG_1415Q3!$A:$AF,15,FALSE)+VLOOKUP($A144,T12_Prev68CCG_1415Q4!$A:$AF,15,FALSE)</f>
        <v>137</v>
      </c>
      <c r="P144" s="340">
        <f t="shared" si="19"/>
        <v>2.5253456221198158E-2</v>
      </c>
      <c r="Q144" s="189" t="s">
        <v>795</v>
      </c>
      <c r="R144" s="274">
        <f t="shared" si="20"/>
        <v>0</v>
      </c>
      <c r="S144" s="412">
        <v>2.6295875898600052E-2</v>
      </c>
      <c r="T144" s="412">
        <v>2.5873221216041742E-3</v>
      </c>
    </row>
    <row r="145" spans="1:21" x14ac:dyDescent="0.2">
      <c r="A145" s="110" t="s">
        <v>796</v>
      </c>
      <c r="B145" s="110" t="s">
        <v>797</v>
      </c>
      <c r="C145" s="110" t="s">
        <v>793</v>
      </c>
      <c r="D145" s="110" t="s">
        <v>1145</v>
      </c>
      <c r="E145" s="337">
        <f>VLOOKUP(A145,T9_Prev68CCG_1415Q1!$A:$AF,5,FALSE)+VLOOKUP(A145,T10_Prev68CCG_1415Q2!$A:$AF,5,FALSE)+VLOOKUP(A145,T11_Prev68CCG_1415Q3!$A:$AF,5,FALSE)+VLOOKUP(A145,T12_Prev68CCG_1415Q4!$A:$AF,5,FALSE)</f>
        <v>966</v>
      </c>
      <c r="F145" s="338">
        <f>VLOOKUP($A145,T9_Prev68CCG_1415Q1!$A:$AF,6,FALSE)+VLOOKUP($A145,T10_Prev68CCG_1415Q2!$A:$AF,6,FALSE)+VLOOKUP($A145,T11_Prev68CCG_1415Q3!$A:$AF,6,FALSE)+VLOOKUP($A145,T12_Prev68CCG_1415Q4!$A:$AF,6,FALSE)</f>
        <v>353</v>
      </c>
      <c r="G145" s="339">
        <f t="shared" si="14"/>
        <v>0.36542443064182195</v>
      </c>
      <c r="H145" s="60" t="str">
        <f t="shared" si="15"/>
        <v>33.6% - 39.6%</v>
      </c>
      <c r="I145" s="338">
        <f>VLOOKUP($A145,T9_Prev68CCG_1415Q1!$A:$AF,9,FALSE)+VLOOKUP($A145,T10_Prev68CCG_1415Q2!$A:$AF,9,FALSE)+VLOOKUP($A145,T11_Prev68CCG_1415Q3!$A:$AF,9,FALSE)+VLOOKUP($A145,T12_Prev68CCG_1415Q4!$A:$AF,9,FALSE)</f>
        <v>242</v>
      </c>
      <c r="J145" s="340">
        <f t="shared" si="16"/>
        <v>0.25051759834368531</v>
      </c>
      <c r="K145" s="338">
        <f>VLOOKUP($A145,T9_Prev68CCG_1415Q1!$A:$AF,11,FALSE)+VLOOKUP($A145,T10_Prev68CCG_1415Q2!$A:$AF,11,FALSE)+VLOOKUP($A145,T11_Prev68CCG_1415Q3!$A:$AF,11,FALSE)+VLOOKUP($A145,T12_Prev68CCG_1415Q4!$A:$AF,11,FALSE)</f>
        <v>111</v>
      </c>
      <c r="L145" s="340">
        <f t="shared" si="17"/>
        <v>0.11490683229813664</v>
      </c>
      <c r="M145" s="338">
        <f>VLOOKUP($A145,T9_Prev68CCG_1415Q1!$A:$AF,13,FALSE)+VLOOKUP($A145,T10_Prev68CCG_1415Q2!$A:$AF,13,FALSE)+VLOOKUP($A145,T11_Prev68CCG_1415Q3!$A:$AF,13,FALSE)+VLOOKUP($A145,T12_Prev68CCG_1415Q4!$A:$AF,13,FALSE)</f>
        <v>589</v>
      </c>
      <c r="N145" s="340">
        <f t="shared" si="18"/>
        <v>0.60973084886128359</v>
      </c>
      <c r="O145" s="338">
        <f>VLOOKUP($A145,T9_Prev68CCG_1415Q1!$A:$AF,15,FALSE)+VLOOKUP($A145,T10_Prev68CCG_1415Q2!$A:$AF,15,FALSE)+VLOOKUP($A145,T11_Prev68CCG_1415Q3!$A:$AF,15,FALSE)+VLOOKUP($A145,T12_Prev68CCG_1415Q4!$A:$AF,15,FALSE)</f>
        <v>24</v>
      </c>
      <c r="P145" s="340">
        <f t="shared" si="19"/>
        <v>2.4844720496894408E-2</v>
      </c>
      <c r="Q145" s="189" t="s">
        <v>798</v>
      </c>
      <c r="R145" s="274">
        <f t="shared" si="20"/>
        <v>0</v>
      </c>
      <c r="S145" s="412">
        <v>3.7593984962406068E-2</v>
      </c>
      <c r="T145" s="412">
        <v>7.2992700729928028E-3</v>
      </c>
    </row>
    <row r="146" spans="1:21" x14ac:dyDescent="0.2">
      <c r="A146" s="110" t="s">
        <v>799</v>
      </c>
      <c r="B146" s="110" t="s">
        <v>800</v>
      </c>
      <c r="C146" s="110" t="s">
        <v>793</v>
      </c>
      <c r="D146" s="110" t="s">
        <v>1145</v>
      </c>
      <c r="E146" s="337">
        <f>VLOOKUP(A146,T9_Prev68CCG_1415Q1!$A:$AF,5,FALSE)+VLOOKUP(A146,T10_Prev68CCG_1415Q2!$A:$AF,5,FALSE)+VLOOKUP(A146,T11_Prev68CCG_1415Q3!$A:$AF,5,FALSE)+VLOOKUP(A146,T12_Prev68CCG_1415Q4!$A:$AF,5,FALSE)</f>
        <v>6928</v>
      </c>
      <c r="F146" s="338">
        <f>VLOOKUP($A146,T9_Prev68CCG_1415Q1!$A:$AF,6,FALSE)+VLOOKUP($A146,T10_Prev68CCG_1415Q2!$A:$AF,6,FALSE)+VLOOKUP($A146,T11_Prev68CCG_1415Q3!$A:$AF,6,FALSE)+VLOOKUP($A146,T12_Prev68CCG_1415Q4!$A:$AF,6,FALSE)</f>
        <v>2405</v>
      </c>
      <c r="G146" s="339"/>
      <c r="H146" s="60" t="str">
        <f t="shared" si="15"/>
        <v/>
      </c>
      <c r="I146" s="338">
        <f>VLOOKUP($A146,T9_Prev68CCG_1415Q1!$A:$AF,9,FALSE)+VLOOKUP($A146,T10_Prev68CCG_1415Q2!$A:$AF,9,FALSE)+VLOOKUP($A146,T11_Prev68CCG_1415Q3!$A:$AF,9,FALSE)+VLOOKUP($A146,T12_Prev68CCG_1415Q4!$A:$AF,9,FALSE)</f>
        <v>1635</v>
      </c>
      <c r="J146" s="340"/>
      <c r="K146" s="338">
        <f>VLOOKUP($A146,T9_Prev68CCG_1415Q1!$A:$AF,11,FALSE)+VLOOKUP($A146,T10_Prev68CCG_1415Q2!$A:$AF,11,FALSE)+VLOOKUP($A146,T11_Prev68CCG_1415Q3!$A:$AF,11,FALSE)+VLOOKUP($A146,T12_Prev68CCG_1415Q4!$A:$AF,11,FALSE)</f>
        <v>770</v>
      </c>
      <c r="L146" s="340"/>
      <c r="M146" s="338">
        <f>VLOOKUP($A146,T9_Prev68CCG_1415Q1!$A:$AF,13,FALSE)+VLOOKUP($A146,T10_Prev68CCG_1415Q2!$A:$AF,13,FALSE)+VLOOKUP($A146,T11_Prev68CCG_1415Q3!$A:$AF,13,FALSE)+VLOOKUP($A146,T12_Prev68CCG_1415Q4!$A:$AF,13,FALSE)</f>
        <v>2102</v>
      </c>
      <c r="N146" s="340"/>
      <c r="O146" s="338">
        <f>VLOOKUP($A146,T9_Prev68CCG_1415Q1!$A:$AF,15,FALSE)+VLOOKUP($A146,T10_Prev68CCG_1415Q2!$A:$AF,15,FALSE)+VLOOKUP($A146,T11_Prev68CCG_1415Q3!$A:$AF,15,FALSE)+VLOOKUP($A146,T12_Prev68CCG_1415Q4!$A:$AF,15,FALSE)</f>
        <v>2421</v>
      </c>
      <c r="P146" s="340">
        <f t="shared" si="19"/>
        <v>0.34945150115473439</v>
      </c>
      <c r="Q146" s="189" t="s">
        <v>801</v>
      </c>
      <c r="R146" s="274">
        <f t="shared" si="20"/>
        <v>0</v>
      </c>
      <c r="S146" s="412">
        <v>3.7902621722846419E-2</v>
      </c>
      <c r="T146" s="412">
        <v>7.4160244292569288E-3</v>
      </c>
    </row>
    <row r="147" spans="1:21" x14ac:dyDescent="0.2">
      <c r="A147" s="110" t="s">
        <v>802</v>
      </c>
      <c r="B147" s="110" t="s">
        <v>803</v>
      </c>
      <c r="C147" s="110" t="s">
        <v>793</v>
      </c>
      <c r="D147" s="110" t="s">
        <v>1145</v>
      </c>
      <c r="E147" s="337">
        <f>VLOOKUP(A147,T9_Prev68CCG_1415Q1!$A:$AF,5,FALSE)+VLOOKUP(A147,T10_Prev68CCG_1415Q2!$A:$AF,5,FALSE)+VLOOKUP(A147,T11_Prev68CCG_1415Q3!$A:$AF,5,FALSE)+VLOOKUP(A147,T12_Prev68CCG_1415Q4!$A:$AF,5,FALSE)</f>
        <v>7624</v>
      </c>
      <c r="F147" s="338">
        <f>VLOOKUP($A147,T9_Prev68CCG_1415Q1!$A:$AF,6,FALSE)+VLOOKUP($A147,T10_Prev68CCG_1415Q2!$A:$AF,6,FALSE)+VLOOKUP($A147,T11_Prev68CCG_1415Q3!$A:$AF,6,FALSE)+VLOOKUP($A147,T12_Prev68CCG_1415Q4!$A:$AF,6,FALSE)</f>
        <v>2587</v>
      </c>
      <c r="G147" s="339"/>
      <c r="H147" s="60" t="str">
        <f t="shared" si="15"/>
        <v/>
      </c>
      <c r="I147" s="338">
        <f>VLOOKUP($A147,T9_Prev68CCG_1415Q1!$A:$AF,9,FALSE)+VLOOKUP($A147,T10_Prev68CCG_1415Q2!$A:$AF,9,FALSE)+VLOOKUP($A147,T11_Prev68CCG_1415Q3!$A:$AF,9,FALSE)+VLOOKUP($A147,T12_Prev68CCG_1415Q4!$A:$AF,9,FALSE)</f>
        <v>1713</v>
      </c>
      <c r="J147" s="340"/>
      <c r="K147" s="338">
        <f>VLOOKUP($A147,T9_Prev68CCG_1415Q1!$A:$AF,11,FALSE)+VLOOKUP($A147,T10_Prev68CCG_1415Q2!$A:$AF,11,FALSE)+VLOOKUP($A147,T11_Prev68CCG_1415Q3!$A:$AF,11,FALSE)+VLOOKUP($A147,T12_Prev68CCG_1415Q4!$A:$AF,11,FALSE)</f>
        <v>874</v>
      </c>
      <c r="L147" s="340"/>
      <c r="M147" s="338">
        <f>VLOOKUP($A147,T9_Prev68CCG_1415Q1!$A:$AF,13,FALSE)+VLOOKUP($A147,T10_Prev68CCG_1415Q2!$A:$AF,13,FALSE)+VLOOKUP($A147,T11_Prev68CCG_1415Q3!$A:$AF,13,FALSE)+VLOOKUP($A147,T12_Prev68CCG_1415Q4!$A:$AF,13,FALSE)</f>
        <v>1621</v>
      </c>
      <c r="N147" s="340"/>
      <c r="O147" s="338">
        <f>VLOOKUP($A147,T9_Prev68CCG_1415Q1!$A:$AF,15,FALSE)+VLOOKUP($A147,T10_Prev68CCG_1415Q2!$A:$AF,15,FALSE)+VLOOKUP($A147,T11_Prev68CCG_1415Q3!$A:$AF,15,FALSE)+VLOOKUP($A147,T12_Prev68CCG_1415Q4!$A:$AF,15,FALSE)</f>
        <v>3416</v>
      </c>
      <c r="P147" s="340">
        <f t="shared" si="19"/>
        <v>0.44805876180482684</v>
      </c>
      <c r="Q147" s="189" t="s">
        <v>804</v>
      </c>
      <c r="R147" s="274">
        <f t="shared" si="20"/>
        <v>0</v>
      </c>
      <c r="S147" s="412">
        <v>7.1334214002642948E-3</v>
      </c>
      <c r="T147" s="412">
        <v>-2.1434989089975653E-2</v>
      </c>
    </row>
    <row r="148" spans="1:21" s="115" customFormat="1" x14ac:dyDescent="0.2">
      <c r="A148" s="110" t="s">
        <v>805</v>
      </c>
      <c r="B148" s="110" t="s">
        <v>806</v>
      </c>
      <c r="C148" s="110" t="s">
        <v>793</v>
      </c>
      <c r="D148" s="110" t="s">
        <v>1145</v>
      </c>
      <c r="E148" s="337">
        <f>VLOOKUP(A148,T9_Prev68CCG_1415Q1!$A:$AF,5,FALSE)+VLOOKUP(A148,T10_Prev68CCG_1415Q2!$A:$AF,5,FALSE)+VLOOKUP(A148,T11_Prev68CCG_1415Q3!$A:$AF,5,FALSE)+VLOOKUP(A148,T12_Prev68CCG_1415Q4!$A:$AF,5,FALSE)</f>
        <v>3461</v>
      </c>
      <c r="F148" s="338">
        <f>VLOOKUP($A148,T9_Prev68CCG_1415Q1!$A:$AF,6,FALSE)+VLOOKUP($A148,T10_Prev68CCG_1415Q2!$A:$AF,6,FALSE)+VLOOKUP($A148,T11_Prev68CCG_1415Q3!$A:$AF,6,FALSE)+VLOOKUP($A148,T12_Prev68CCG_1415Q4!$A:$AF,6,FALSE)</f>
        <v>1901</v>
      </c>
      <c r="G148" s="339">
        <f t="shared" si="14"/>
        <v>0.54926321872291251</v>
      </c>
      <c r="H148" s="60" t="str">
        <f t="shared" si="15"/>
        <v>53.3% - 56.6%</v>
      </c>
      <c r="I148" s="338">
        <f>VLOOKUP($A148,T9_Prev68CCG_1415Q1!$A:$AF,9,FALSE)+VLOOKUP($A148,T10_Prev68CCG_1415Q2!$A:$AF,9,FALSE)+VLOOKUP($A148,T11_Prev68CCG_1415Q3!$A:$AF,9,FALSE)+VLOOKUP($A148,T12_Prev68CCG_1415Q4!$A:$AF,9,FALSE)</f>
        <v>1155</v>
      </c>
      <c r="J148" s="340">
        <f t="shared" si="16"/>
        <v>0.33371857844553598</v>
      </c>
      <c r="K148" s="338">
        <f>VLOOKUP($A148,T9_Prev68CCG_1415Q1!$A:$AF,11,FALSE)+VLOOKUP($A148,T10_Prev68CCG_1415Q2!$A:$AF,11,FALSE)+VLOOKUP($A148,T11_Prev68CCG_1415Q3!$A:$AF,11,FALSE)+VLOOKUP($A148,T12_Prev68CCG_1415Q4!$A:$AF,11,FALSE)</f>
        <v>746</v>
      </c>
      <c r="L148" s="340">
        <f t="shared" si="17"/>
        <v>0.21554464027737649</v>
      </c>
      <c r="M148" s="338">
        <f>VLOOKUP($A148,T9_Prev68CCG_1415Q1!$A:$AF,13,FALSE)+VLOOKUP($A148,T10_Prev68CCG_1415Q2!$A:$AF,13,FALSE)+VLOOKUP($A148,T11_Prev68CCG_1415Q3!$A:$AF,13,FALSE)+VLOOKUP($A148,T12_Prev68CCG_1415Q4!$A:$AF,13,FALSE)</f>
        <v>1492</v>
      </c>
      <c r="N148" s="340">
        <f t="shared" si="18"/>
        <v>0.43108928055475298</v>
      </c>
      <c r="O148" s="338">
        <f>VLOOKUP($A148,T9_Prev68CCG_1415Q1!$A:$AF,15,FALSE)+VLOOKUP($A148,T10_Prev68CCG_1415Q2!$A:$AF,15,FALSE)+VLOOKUP($A148,T11_Prev68CCG_1415Q3!$A:$AF,15,FALSE)+VLOOKUP($A148,T12_Prev68CCG_1415Q4!$A:$AF,15,FALSE)</f>
        <v>68</v>
      </c>
      <c r="P148" s="340">
        <f t="shared" si="19"/>
        <v>1.9647500722334586E-2</v>
      </c>
      <c r="Q148" s="189" t="s">
        <v>807</v>
      </c>
      <c r="R148" s="274">
        <f t="shared" si="20"/>
        <v>0</v>
      </c>
      <c r="S148" s="412">
        <v>-5.7454754380924511E-3</v>
      </c>
      <c r="T148" s="412">
        <v>-3.2699832308552224E-2</v>
      </c>
      <c r="U148" s="352"/>
    </row>
    <row r="149" spans="1:21" s="115" customFormat="1" x14ac:dyDescent="0.2">
      <c r="A149" s="110" t="s">
        <v>808</v>
      </c>
      <c r="B149" s="110" t="s">
        <v>809</v>
      </c>
      <c r="C149" s="110" t="s">
        <v>793</v>
      </c>
      <c r="D149" s="110" t="s">
        <v>1145</v>
      </c>
      <c r="E149" s="337">
        <f>VLOOKUP(A149,T9_Prev68CCG_1415Q1!$A:$AF,5,FALSE)+VLOOKUP(A149,T10_Prev68CCG_1415Q2!$A:$AF,5,FALSE)+VLOOKUP(A149,T11_Prev68CCG_1415Q3!$A:$AF,5,FALSE)+VLOOKUP(A149,T12_Prev68CCG_1415Q4!$A:$AF,5,FALSE)</f>
        <v>3716</v>
      </c>
      <c r="F149" s="338">
        <f>VLOOKUP($A149,T9_Prev68CCG_1415Q1!$A:$AF,6,FALSE)+VLOOKUP($A149,T10_Prev68CCG_1415Q2!$A:$AF,6,FALSE)+VLOOKUP($A149,T11_Prev68CCG_1415Q3!$A:$AF,6,FALSE)+VLOOKUP($A149,T12_Prev68CCG_1415Q4!$A:$AF,6,FALSE)</f>
        <v>1950</v>
      </c>
      <c r="G149" s="339"/>
      <c r="H149" s="60" t="str">
        <f t="shared" si="15"/>
        <v/>
      </c>
      <c r="I149" s="338">
        <f>VLOOKUP($A149,T9_Prev68CCG_1415Q1!$A:$AF,9,FALSE)+VLOOKUP($A149,T10_Prev68CCG_1415Q2!$A:$AF,9,FALSE)+VLOOKUP($A149,T11_Prev68CCG_1415Q3!$A:$AF,9,FALSE)+VLOOKUP($A149,T12_Prev68CCG_1415Q4!$A:$AF,9,FALSE)</f>
        <v>1195</v>
      </c>
      <c r="J149" s="340"/>
      <c r="K149" s="338">
        <f>VLOOKUP($A149,T9_Prev68CCG_1415Q1!$A:$AF,11,FALSE)+VLOOKUP($A149,T10_Prev68CCG_1415Q2!$A:$AF,11,FALSE)+VLOOKUP($A149,T11_Prev68CCG_1415Q3!$A:$AF,11,FALSE)+VLOOKUP($A149,T12_Prev68CCG_1415Q4!$A:$AF,11,FALSE)</f>
        <v>755</v>
      </c>
      <c r="L149" s="340"/>
      <c r="M149" s="338">
        <f>VLOOKUP($A149,T9_Prev68CCG_1415Q1!$A:$AF,13,FALSE)+VLOOKUP($A149,T10_Prev68CCG_1415Q2!$A:$AF,13,FALSE)+VLOOKUP($A149,T11_Prev68CCG_1415Q3!$A:$AF,13,FALSE)+VLOOKUP($A149,T12_Prev68CCG_1415Q4!$A:$AF,13,FALSE)</f>
        <v>1483</v>
      </c>
      <c r="N149" s="340"/>
      <c r="O149" s="338">
        <f>VLOOKUP($A149,T9_Prev68CCG_1415Q1!$A:$AF,15,FALSE)+VLOOKUP($A149,T10_Prev68CCG_1415Q2!$A:$AF,15,FALSE)+VLOOKUP($A149,T11_Prev68CCG_1415Q3!$A:$AF,15,FALSE)+VLOOKUP($A149,T12_Prev68CCG_1415Q4!$A:$AF,15,FALSE)</f>
        <v>283</v>
      </c>
      <c r="P149" s="340">
        <f t="shared" si="19"/>
        <v>7.6157158234660932E-2</v>
      </c>
      <c r="Q149" s="189" t="s">
        <v>810</v>
      </c>
      <c r="R149" s="274">
        <f t="shared" si="20"/>
        <v>0</v>
      </c>
      <c r="S149" s="412">
        <v>-5.3248407643312068E-2</v>
      </c>
      <c r="T149" s="412">
        <v>-5.6613353643056641E-2</v>
      </c>
      <c r="U149" s="352"/>
    </row>
    <row r="150" spans="1:21" s="115" customFormat="1" x14ac:dyDescent="0.2">
      <c r="A150" s="110" t="s">
        <v>811</v>
      </c>
      <c r="B150" s="110" t="s">
        <v>812</v>
      </c>
      <c r="C150" s="110" t="s">
        <v>793</v>
      </c>
      <c r="D150" s="110" t="s">
        <v>1145</v>
      </c>
      <c r="E150" s="337">
        <f>VLOOKUP(A150,T9_Prev68CCG_1415Q1!$A:$AF,5,FALSE)+VLOOKUP(A150,T10_Prev68CCG_1415Q2!$A:$AF,5,FALSE)+VLOOKUP(A150,T11_Prev68CCG_1415Q3!$A:$AF,5,FALSE)+VLOOKUP(A150,T12_Prev68CCG_1415Q4!$A:$AF,5,FALSE)</f>
        <v>7588</v>
      </c>
      <c r="F150" s="338">
        <f>VLOOKUP($A150,T9_Prev68CCG_1415Q1!$A:$AF,6,FALSE)+VLOOKUP($A150,T10_Prev68CCG_1415Q2!$A:$AF,6,FALSE)+VLOOKUP($A150,T11_Prev68CCG_1415Q3!$A:$AF,6,FALSE)+VLOOKUP($A150,T12_Prev68CCG_1415Q4!$A:$AF,6,FALSE)</f>
        <v>3338</v>
      </c>
      <c r="G150" s="339">
        <f t="shared" si="14"/>
        <v>0.43990511333684768</v>
      </c>
      <c r="H150" s="60" t="str">
        <f t="shared" si="15"/>
        <v>42.9% - 45.1%</v>
      </c>
      <c r="I150" s="338">
        <f>VLOOKUP($A150,T9_Prev68CCG_1415Q1!$A:$AF,9,FALSE)+VLOOKUP($A150,T10_Prev68CCG_1415Q2!$A:$AF,9,FALSE)+VLOOKUP($A150,T11_Prev68CCG_1415Q3!$A:$AF,9,FALSE)+VLOOKUP($A150,T12_Prev68CCG_1415Q4!$A:$AF,9,FALSE)</f>
        <v>2317</v>
      </c>
      <c r="J150" s="340">
        <f t="shared" si="16"/>
        <v>0.30535055350553508</v>
      </c>
      <c r="K150" s="338">
        <f>VLOOKUP($A150,T9_Prev68CCG_1415Q1!$A:$AF,11,FALSE)+VLOOKUP($A150,T10_Prev68CCG_1415Q2!$A:$AF,11,FALSE)+VLOOKUP($A150,T11_Prev68CCG_1415Q3!$A:$AF,11,FALSE)+VLOOKUP($A150,T12_Prev68CCG_1415Q4!$A:$AF,11,FALSE)</f>
        <v>1021</v>
      </c>
      <c r="L150" s="340">
        <f t="shared" si="17"/>
        <v>0.13455455983131259</v>
      </c>
      <c r="M150" s="338">
        <f>VLOOKUP($A150,T9_Prev68CCG_1415Q1!$A:$AF,13,FALSE)+VLOOKUP($A150,T10_Prev68CCG_1415Q2!$A:$AF,13,FALSE)+VLOOKUP($A150,T11_Prev68CCG_1415Q3!$A:$AF,13,FALSE)+VLOOKUP($A150,T12_Prev68CCG_1415Q4!$A:$AF,13,FALSE)</f>
        <v>3960</v>
      </c>
      <c r="N150" s="340">
        <f t="shared" si="18"/>
        <v>0.52187664733790196</v>
      </c>
      <c r="O150" s="338">
        <f>VLOOKUP($A150,T9_Prev68CCG_1415Q1!$A:$AF,15,FALSE)+VLOOKUP($A150,T10_Prev68CCG_1415Q2!$A:$AF,15,FALSE)+VLOOKUP($A150,T11_Prev68CCG_1415Q3!$A:$AF,15,FALSE)+VLOOKUP($A150,T12_Prev68CCG_1415Q4!$A:$AF,15,FALSE)</f>
        <v>290</v>
      </c>
      <c r="P150" s="340">
        <f t="shared" si="19"/>
        <v>3.8218239325250397E-2</v>
      </c>
      <c r="Q150" s="189" t="s">
        <v>813</v>
      </c>
      <c r="R150" s="274">
        <f t="shared" si="20"/>
        <v>0</v>
      </c>
      <c r="S150" s="412">
        <v>-4.3248014121800571E-2</v>
      </c>
      <c r="T150" s="412">
        <v>-7.4859790295049966E-2</v>
      </c>
      <c r="U150" s="352"/>
    </row>
    <row r="151" spans="1:21" s="115" customFormat="1" x14ac:dyDescent="0.2">
      <c r="A151" s="110" t="s">
        <v>814</v>
      </c>
      <c r="B151" s="110" t="s">
        <v>815</v>
      </c>
      <c r="C151" s="110" t="s">
        <v>816</v>
      </c>
      <c r="D151" s="110" t="s">
        <v>1186</v>
      </c>
      <c r="E151" s="337">
        <f>VLOOKUP(A151,T9_Prev68CCG_1415Q1!$A:$AF,5,FALSE)+VLOOKUP(A151,T10_Prev68CCG_1415Q2!$A:$AF,5,FALSE)+VLOOKUP(A151,T11_Prev68CCG_1415Q3!$A:$AF,5,FALSE)+VLOOKUP(A151,T12_Prev68CCG_1415Q4!$A:$AF,5,FALSE)</f>
        <v>3201</v>
      </c>
      <c r="F151" s="338">
        <f>VLOOKUP($A151,T9_Prev68CCG_1415Q1!$A:$AF,6,FALSE)+VLOOKUP($A151,T10_Prev68CCG_1415Q2!$A:$AF,6,FALSE)+VLOOKUP($A151,T11_Prev68CCG_1415Q3!$A:$AF,6,FALSE)+VLOOKUP($A151,T12_Prev68CCG_1415Q4!$A:$AF,6,FALSE)</f>
        <v>1595</v>
      </c>
      <c r="G151" s="339">
        <f t="shared" si="14"/>
        <v>0.49828178694158076</v>
      </c>
      <c r="H151" s="60" t="str">
        <f t="shared" si="15"/>
        <v>48.1% - 51.6%</v>
      </c>
      <c r="I151" s="338">
        <f>VLOOKUP($A151,T9_Prev68CCG_1415Q1!$A:$AF,9,FALSE)+VLOOKUP($A151,T10_Prev68CCG_1415Q2!$A:$AF,9,FALSE)+VLOOKUP($A151,T11_Prev68CCG_1415Q3!$A:$AF,9,FALSE)+VLOOKUP($A151,T12_Prev68CCG_1415Q4!$A:$AF,9,FALSE)</f>
        <v>1224</v>
      </c>
      <c r="J151" s="340">
        <f t="shared" si="16"/>
        <v>0.38238050609184632</v>
      </c>
      <c r="K151" s="338">
        <f>VLOOKUP($A151,T9_Prev68CCG_1415Q1!$A:$AF,11,FALSE)+VLOOKUP($A151,T10_Prev68CCG_1415Q2!$A:$AF,11,FALSE)+VLOOKUP($A151,T11_Prev68CCG_1415Q3!$A:$AF,11,FALSE)+VLOOKUP($A151,T12_Prev68CCG_1415Q4!$A:$AF,11,FALSE)</f>
        <v>371</v>
      </c>
      <c r="L151" s="340">
        <f t="shared" si="17"/>
        <v>0.11590128084973446</v>
      </c>
      <c r="M151" s="338">
        <f>VLOOKUP($A151,T9_Prev68CCG_1415Q1!$A:$AF,13,FALSE)+VLOOKUP($A151,T10_Prev68CCG_1415Q2!$A:$AF,13,FALSE)+VLOOKUP($A151,T11_Prev68CCG_1415Q3!$A:$AF,13,FALSE)+VLOOKUP($A151,T12_Prev68CCG_1415Q4!$A:$AF,13,FALSE)</f>
        <v>1556</v>
      </c>
      <c r="N151" s="340">
        <f t="shared" si="18"/>
        <v>0.48609809434551704</v>
      </c>
      <c r="O151" s="338">
        <f>VLOOKUP($A151,T9_Prev68CCG_1415Q1!$A:$AF,15,FALSE)+VLOOKUP($A151,T10_Prev68CCG_1415Q2!$A:$AF,15,FALSE)+VLOOKUP($A151,T11_Prev68CCG_1415Q3!$A:$AF,15,FALSE)+VLOOKUP($A151,T12_Prev68CCG_1415Q4!$A:$AF,15,FALSE)</f>
        <v>50</v>
      </c>
      <c r="P151" s="340">
        <f t="shared" si="19"/>
        <v>1.5620118712902219E-2</v>
      </c>
      <c r="Q151" s="189" t="s">
        <v>818</v>
      </c>
      <c r="R151" s="274">
        <f t="shared" si="20"/>
        <v>0</v>
      </c>
      <c r="S151" s="412">
        <v>1.2333965844402384E-2</v>
      </c>
      <c r="T151" s="412">
        <v>-4.7321428571428625E-2</v>
      </c>
      <c r="U151" s="352"/>
    </row>
    <row r="152" spans="1:21" s="115" customFormat="1" x14ac:dyDescent="0.2">
      <c r="A152" s="110" t="s">
        <v>819</v>
      </c>
      <c r="B152" s="110" t="s">
        <v>820</v>
      </c>
      <c r="C152" s="110" t="s">
        <v>816</v>
      </c>
      <c r="D152" s="110" t="s">
        <v>1186</v>
      </c>
      <c r="E152" s="337">
        <f>VLOOKUP(A152,T9_Prev68CCG_1415Q1!$A:$AF,5,FALSE)+VLOOKUP(A152,T10_Prev68CCG_1415Q2!$A:$AF,5,FALSE)+VLOOKUP(A152,T11_Prev68CCG_1415Q3!$A:$AF,5,FALSE)+VLOOKUP(A152,T12_Prev68CCG_1415Q4!$A:$AF,5,FALSE)</f>
        <v>5176</v>
      </c>
      <c r="F152" s="338">
        <f>VLOOKUP($A152,T9_Prev68CCG_1415Q1!$A:$AF,6,FALSE)+VLOOKUP($A152,T10_Prev68CCG_1415Q2!$A:$AF,6,FALSE)+VLOOKUP($A152,T11_Prev68CCG_1415Q3!$A:$AF,6,FALSE)+VLOOKUP($A152,T12_Prev68CCG_1415Q4!$A:$AF,6,FALSE)</f>
        <v>3214</v>
      </c>
      <c r="G152" s="339">
        <f t="shared" si="14"/>
        <v>0.62094281298299847</v>
      </c>
      <c r="H152" s="60" t="str">
        <f t="shared" si="15"/>
        <v>60.8% - 63.4%</v>
      </c>
      <c r="I152" s="338">
        <f>VLOOKUP($A152,T9_Prev68CCG_1415Q1!$A:$AF,9,FALSE)+VLOOKUP($A152,T10_Prev68CCG_1415Q2!$A:$AF,9,FALSE)+VLOOKUP($A152,T11_Prev68CCG_1415Q3!$A:$AF,9,FALSE)+VLOOKUP($A152,T12_Prev68CCG_1415Q4!$A:$AF,9,FALSE)</f>
        <v>2242</v>
      </c>
      <c r="J152" s="340">
        <f t="shared" si="16"/>
        <v>0.43315301391035549</v>
      </c>
      <c r="K152" s="338">
        <f>VLOOKUP($A152,T9_Prev68CCG_1415Q1!$A:$AF,11,FALSE)+VLOOKUP($A152,T10_Prev68CCG_1415Q2!$A:$AF,11,FALSE)+VLOOKUP($A152,T11_Prev68CCG_1415Q3!$A:$AF,11,FALSE)+VLOOKUP($A152,T12_Prev68CCG_1415Q4!$A:$AF,11,FALSE)</f>
        <v>972</v>
      </c>
      <c r="L152" s="340">
        <f t="shared" si="17"/>
        <v>0.18778979907264295</v>
      </c>
      <c r="M152" s="338">
        <f>VLOOKUP($A152,T9_Prev68CCG_1415Q1!$A:$AF,13,FALSE)+VLOOKUP($A152,T10_Prev68CCG_1415Q2!$A:$AF,13,FALSE)+VLOOKUP($A152,T11_Prev68CCG_1415Q3!$A:$AF,13,FALSE)+VLOOKUP($A152,T12_Prev68CCG_1415Q4!$A:$AF,13,FALSE)</f>
        <v>1859</v>
      </c>
      <c r="N152" s="340">
        <f t="shared" si="18"/>
        <v>0.35915765069551775</v>
      </c>
      <c r="O152" s="338">
        <f>VLOOKUP($A152,T9_Prev68CCG_1415Q1!$A:$AF,15,FALSE)+VLOOKUP($A152,T10_Prev68CCG_1415Q2!$A:$AF,15,FALSE)+VLOOKUP($A152,T11_Prev68CCG_1415Q3!$A:$AF,15,FALSE)+VLOOKUP($A152,T12_Prev68CCG_1415Q4!$A:$AF,15,FALSE)</f>
        <v>103</v>
      </c>
      <c r="P152" s="340">
        <f t="shared" si="19"/>
        <v>1.9899536321483773E-2</v>
      </c>
      <c r="Q152" s="189" t="s">
        <v>821</v>
      </c>
      <c r="R152" s="274">
        <f t="shared" si="20"/>
        <v>0</v>
      </c>
      <c r="S152" s="412">
        <v>1.5897939156035434E-2</v>
      </c>
      <c r="T152" s="412">
        <v>-1.8395600227574471E-2</v>
      </c>
      <c r="U152" s="352"/>
    </row>
    <row r="153" spans="1:21" s="115" customFormat="1" x14ac:dyDescent="0.2">
      <c r="A153" s="110" t="s">
        <v>822</v>
      </c>
      <c r="B153" s="110" t="s">
        <v>823</v>
      </c>
      <c r="C153" s="110" t="s">
        <v>816</v>
      </c>
      <c r="D153" s="110" t="s">
        <v>1186</v>
      </c>
      <c r="E153" s="337">
        <f>VLOOKUP(A153,T9_Prev68CCG_1415Q1!$A:$AF,5,FALSE)+VLOOKUP(A153,T10_Prev68CCG_1415Q2!$A:$AF,5,FALSE)+VLOOKUP(A153,T11_Prev68CCG_1415Q3!$A:$AF,5,FALSE)+VLOOKUP(A153,T12_Prev68CCG_1415Q4!$A:$AF,5,FALSE)</f>
        <v>2327</v>
      </c>
      <c r="F153" s="338">
        <f>VLOOKUP($A153,T9_Prev68CCG_1415Q1!$A:$AF,6,FALSE)+VLOOKUP($A153,T10_Prev68CCG_1415Q2!$A:$AF,6,FALSE)+VLOOKUP($A153,T11_Prev68CCG_1415Q3!$A:$AF,6,FALSE)+VLOOKUP($A153,T12_Prev68CCG_1415Q4!$A:$AF,6,FALSE)</f>
        <v>820</v>
      </c>
      <c r="G153" s="339">
        <f t="shared" si="14"/>
        <v>0.35238504512247526</v>
      </c>
      <c r="H153" s="60" t="str">
        <f t="shared" si="15"/>
        <v>33.3% - 37.2%</v>
      </c>
      <c r="I153" s="338">
        <f>VLOOKUP($A153,T9_Prev68CCG_1415Q1!$A:$AF,9,FALSE)+VLOOKUP($A153,T10_Prev68CCG_1415Q2!$A:$AF,9,FALSE)+VLOOKUP($A153,T11_Prev68CCG_1415Q3!$A:$AF,9,FALSE)+VLOOKUP($A153,T12_Prev68CCG_1415Q4!$A:$AF,9,FALSE)</f>
        <v>635</v>
      </c>
      <c r="J153" s="340">
        <f t="shared" si="16"/>
        <v>0.27288354103996559</v>
      </c>
      <c r="K153" s="338">
        <f>VLOOKUP($A153,T9_Prev68CCG_1415Q1!$A:$AF,11,FALSE)+VLOOKUP($A153,T10_Prev68CCG_1415Q2!$A:$AF,11,FALSE)+VLOOKUP($A153,T11_Prev68CCG_1415Q3!$A:$AF,11,FALSE)+VLOOKUP($A153,T12_Prev68CCG_1415Q4!$A:$AF,11,FALSE)</f>
        <v>185</v>
      </c>
      <c r="L153" s="340">
        <f t="shared" si="17"/>
        <v>7.9501504082509666E-2</v>
      </c>
      <c r="M153" s="338">
        <f>VLOOKUP($A153,T9_Prev68CCG_1415Q1!$A:$AF,13,FALSE)+VLOOKUP($A153,T10_Prev68CCG_1415Q2!$A:$AF,13,FALSE)+VLOOKUP($A153,T11_Prev68CCG_1415Q3!$A:$AF,13,FALSE)+VLOOKUP($A153,T12_Prev68CCG_1415Q4!$A:$AF,13,FALSE)</f>
        <v>1431</v>
      </c>
      <c r="N153" s="340">
        <f t="shared" si="18"/>
        <v>0.6149548775247099</v>
      </c>
      <c r="O153" s="338">
        <f>VLOOKUP($A153,T9_Prev68CCG_1415Q1!$A:$AF,15,FALSE)+VLOOKUP($A153,T10_Prev68CCG_1415Q2!$A:$AF,15,FALSE)+VLOOKUP($A153,T11_Prev68CCG_1415Q3!$A:$AF,15,FALSE)+VLOOKUP($A153,T12_Prev68CCG_1415Q4!$A:$AF,15,FALSE)</f>
        <v>76</v>
      </c>
      <c r="P153" s="340">
        <f t="shared" si="19"/>
        <v>3.266007735281478E-2</v>
      </c>
      <c r="Q153" s="189" t="s">
        <v>824</v>
      </c>
      <c r="R153" s="274">
        <f t="shared" si="20"/>
        <v>0</v>
      </c>
      <c r="S153" s="412">
        <v>1.2908777969018459E-3</v>
      </c>
      <c r="T153" s="412">
        <v>-3.4439834024896254E-2</v>
      </c>
      <c r="U153" s="352"/>
    </row>
    <row r="154" spans="1:21" s="115" customFormat="1" x14ac:dyDescent="0.2">
      <c r="A154" s="110" t="s">
        <v>825</v>
      </c>
      <c r="B154" s="110" t="s">
        <v>826</v>
      </c>
      <c r="C154" s="110" t="s">
        <v>816</v>
      </c>
      <c r="D154" s="110" t="s">
        <v>1186</v>
      </c>
      <c r="E154" s="337">
        <f>VLOOKUP(A154,T9_Prev68CCG_1415Q1!$A:$AF,5,FALSE)+VLOOKUP(A154,T10_Prev68CCG_1415Q2!$A:$AF,5,FALSE)+VLOOKUP(A154,T11_Prev68CCG_1415Q3!$A:$AF,5,FALSE)+VLOOKUP(A154,T12_Prev68CCG_1415Q4!$A:$AF,5,FALSE)</f>
        <v>2550</v>
      </c>
      <c r="F154" s="338">
        <f>VLOOKUP($A154,T9_Prev68CCG_1415Q1!$A:$AF,6,FALSE)+VLOOKUP($A154,T10_Prev68CCG_1415Q2!$A:$AF,6,FALSE)+VLOOKUP($A154,T11_Prev68CCG_1415Q3!$A:$AF,6,FALSE)+VLOOKUP($A154,T12_Prev68CCG_1415Q4!$A:$AF,6,FALSE)</f>
        <v>981</v>
      </c>
      <c r="G154" s="339">
        <f t="shared" si="14"/>
        <v>0.38470588235294118</v>
      </c>
      <c r="H154" s="60" t="str">
        <f t="shared" si="15"/>
        <v>36.6% - 40.4%</v>
      </c>
      <c r="I154" s="338">
        <f>VLOOKUP($A154,T9_Prev68CCG_1415Q1!$A:$AF,9,FALSE)+VLOOKUP($A154,T10_Prev68CCG_1415Q2!$A:$AF,9,FALSE)+VLOOKUP($A154,T11_Prev68CCG_1415Q3!$A:$AF,9,FALSE)+VLOOKUP($A154,T12_Prev68CCG_1415Q4!$A:$AF,9,FALSE)</f>
        <v>739</v>
      </c>
      <c r="J154" s="340">
        <f t="shared" si="16"/>
        <v>0.28980392156862744</v>
      </c>
      <c r="K154" s="338">
        <f>VLOOKUP($A154,T9_Prev68CCG_1415Q1!$A:$AF,11,FALSE)+VLOOKUP($A154,T10_Prev68CCG_1415Q2!$A:$AF,11,FALSE)+VLOOKUP($A154,T11_Prev68CCG_1415Q3!$A:$AF,11,FALSE)+VLOOKUP($A154,T12_Prev68CCG_1415Q4!$A:$AF,11,FALSE)</f>
        <v>242</v>
      </c>
      <c r="L154" s="340">
        <f t="shared" si="17"/>
        <v>9.4901960784313719E-2</v>
      </c>
      <c r="M154" s="338">
        <f>VLOOKUP($A154,T9_Prev68CCG_1415Q1!$A:$AF,13,FALSE)+VLOOKUP($A154,T10_Prev68CCG_1415Q2!$A:$AF,13,FALSE)+VLOOKUP($A154,T11_Prev68CCG_1415Q3!$A:$AF,13,FALSE)+VLOOKUP($A154,T12_Prev68CCG_1415Q4!$A:$AF,13,FALSE)</f>
        <v>1498</v>
      </c>
      <c r="N154" s="340">
        <f t="shared" si="18"/>
        <v>0.58745098039215682</v>
      </c>
      <c r="O154" s="338">
        <f>VLOOKUP($A154,T9_Prev68CCG_1415Q1!$A:$AF,15,FALSE)+VLOOKUP($A154,T10_Prev68CCG_1415Q2!$A:$AF,15,FALSE)+VLOOKUP($A154,T11_Prev68CCG_1415Q3!$A:$AF,15,FALSE)+VLOOKUP($A154,T12_Prev68CCG_1415Q4!$A:$AF,15,FALSE)</f>
        <v>71</v>
      </c>
      <c r="P154" s="340">
        <f t="shared" si="19"/>
        <v>2.7843137254901961E-2</v>
      </c>
      <c r="Q154" s="189" t="s">
        <v>827</v>
      </c>
      <c r="R154" s="274">
        <f t="shared" si="20"/>
        <v>0</v>
      </c>
      <c r="S154" s="412">
        <v>3.937007874015741E-3</v>
      </c>
      <c r="T154" s="412">
        <v>-6.866325785244709E-2</v>
      </c>
      <c r="U154" s="352"/>
    </row>
    <row r="155" spans="1:21" s="115" customFormat="1" x14ac:dyDescent="0.2">
      <c r="A155" s="110" t="s">
        <v>828</v>
      </c>
      <c r="B155" s="110" t="s">
        <v>829</v>
      </c>
      <c r="C155" s="110" t="s">
        <v>816</v>
      </c>
      <c r="D155" s="110" t="s">
        <v>1186</v>
      </c>
      <c r="E155" s="337">
        <f>VLOOKUP(A155,T9_Prev68CCG_1415Q1!$A:$AF,5,FALSE)+VLOOKUP(A155,T10_Prev68CCG_1415Q2!$A:$AF,5,FALSE)+VLOOKUP(A155,T11_Prev68CCG_1415Q3!$A:$AF,5,FALSE)+VLOOKUP(A155,T12_Prev68CCG_1415Q4!$A:$AF,5,FALSE)</f>
        <v>1701</v>
      </c>
      <c r="F155" s="338">
        <f>VLOOKUP($A155,T9_Prev68CCG_1415Q1!$A:$AF,6,FALSE)+VLOOKUP($A155,T10_Prev68CCG_1415Q2!$A:$AF,6,FALSE)+VLOOKUP($A155,T11_Prev68CCG_1415Q3!$A:$AF,6,FALSE)+VLOOKUP($A155,T12_Prev68CCG_1415Q4!$A:$AF,6,FALSE)</f>
        <v>696</v>
      </c>
      <c r="G155" s="339">
        <f t="shared" si="14"/>
        <v>0.40917107583774248</v>
      </c>
      <c r="H155" s="60" t="str">
        <f t="shared" si="15"/>
        <v>38.6% - 43.3%</v>
      </c>
      <c r="I155" s="338">
        <f>VLOOKUP($A155,T9_Prev68CCG_1415Q1!$A:$AF,9,FALSE)+VLOOKUP($A155,T10_Prev68CCG_1415Q2!$A:$AF,9,FALSE)+VLOOKUP($A155,T11_Prev68CCG_1415Q3!$A:$AF,9,FALSE)+VLOOKUP($A155,T12_Prev68CCG_1415Q4!$A:$AF,9,FALSE)</f>
        <v>513</v>
      </c>
      <c r="J155" s="340">
        <f t="shared" si="16"/>
        <v>0.30158730158730157</v>
      </c>
      <c r="K155" s="338">
        <f>VLOOKUP($A155,T9_Prev68CCG_1415Q1!$A:$AF,11,FALSE)+VLOOKUP($A155,T10_Prev68CCG_1415Q2!$A:$AF,11,FALSE)+VLOOKUP($A155,T11_Prev68CCG_1415Q3!$A:$AF,11,FALSE)+VLOOKUP($A155,T12_Prev68CCG_1415Q4!$A:$AF,11,FALSE)</f>
        <v>183</v>
      </c>
      <c r="L155" s="340">
        <f t="shared" si="17"/>
        <v>0.10758377425044091</v>
      </c>
      <c r="M155" s="338">
        <f>VLOOKUP($A155,T9_Prev68CCG_1415Q1!$A:$AF,13,FALSE)+VLOOKUP($A155,T10_Prev68CCG_1415Q2!$A:$AF,13,FALSE)+VLOOKUP($A155,T11_Prev68CCG_1415Q3!$A:$AF,13,FALSE)+VLOOKUP($A155,T12_Prev68CCG_1415Q4!$A:$AF,13,FALSE)</f>
        <v>962</v>
      </c>
      <c r="N155" s="340">
        <f t="shared" si="18"/>
        <v>0.56554967666078781</v>
      </c>
      <c r="O155" s="338">
        <f>VLOOKUP($A155,T9_Prev68CCG_1415Q1!$A:$AF,15,FALSE)+VLOOKUP($A155,T10_Prev68CCG_1415Q2!$A:$AF,15,FALSE)+VLOOKUP($A155,T11_Prev68CCG_1415Q3!$A:$AF,15,FALSE)+VLOOKUP($A155,T12_Prev68CCG_1415Q4!$A:$AF,15,FALSE)</f>
        <v>43</v>
      </c>
      <c r="P155" s="340">
        <f t="shared" si="19"/>
        <v>2.5279247501469725E-2</v>
      </c>
      <c r="Q155" s="189" t="s">
        <v>830</v>
      </c>
      <c r="R155" s="274">
        <f t="shared" si="20"/>
        <v>0</v>
      </c>
      <c r="S155" s="412">
        <v>0.19957686882933712</v>
      </c>
      <c r="T155" s="412">
        <v>0.13627254509018027</v>
      </c>
      <c r="U155" s="352"/>
    </row>
    <row r="156" spans="1:21" s="115" customFormat="1" x14ac:dyDescent="0.2">
      <c r="A156" s="110" t="s">
        <v>831</v>
      </c>
      <c r="B156" s="110" t="s">
        <v>832</v>
      </c>
      <c r="C156" s="110" t="s">
        <v>816</v>
      </c>
      <c r="D156" s="110" t="s">
        <v>1186</v>
      </c>
      <c r="E156" s="337">
        <f>VLOOKUP(A156,T9_Prev68CCG_1415Q1!$A:$AF,5,FALSE)+VLOOKUP(A156,T10_Prev68CCG_1415Q2!$A:$AF,5,FALSE)+VLOOKUP(A156,T11_Prev68CCG_1415Q3!$A:$AF,5,FALSE)+VLOOKUP(A156,T12_Prev68CCG_1415Q4!$A:$AF,5,FALSE)</f>
        <v>1242</v>
      </c>
      <c r="F156" s="338">
        <f>VLOOKUP($A156,T9_Prev68CCG_1415Q1!$A:$AF,6,FALSE)+VLOOKUP($A156,T10_Prev68CCG_1415Q2!$A:$AF,6,FALSE)+VLOOKUP($A156,T11_Prev68CCG_1415Q3!$A:$AF,6,FALSE)+VLOOKUP($A156,T12_Prev68CCG_1415Q4!$A:$AF,6,FALSE)</f>
        <v>483</v>
      </c>
      <c r="G156" s="339">
        <f t="shared" si="14"/>
        <v>0.3888888888888889</v>
      </c>
      <c r="H156" s="60" t="str">
        <f t="shared" si="15"/>
        <v>36.2% - 41.6%</v>
      </c>
      <c r="I156" s="338">
        <f>VLOOKUP($A156,T9_Prev68CCG_1415Q1!$A:$AF,9,FALSE)+VLOOKUP($A156,T10_Prev68CCG_1415Q2!$A:$AF,9,FALSE)+VLOOKUP($A156,T11_Prev68CCG_1415Q3!$A:$AF,9,FALSE)+VLOOKUP($A156,T12_Prev68CCG_1415Q4!$A:$AF,9,FALSE)</f>
        <v>358</v>
      </c>
      <c r="J156" s="340">
        <f t="shared" si="16"/>
        <v>0.28824476650563607</v>
      </c>
      <c r="K156" s="338">
        <f>VLOOKUP($A156,T9_Prev68CCG_1415Q1!$A:$AF,11,FALSE)+VLOOKUP($A156,T10_Prev68CCG_1415Q2!$A:$AF,11,FALSE)+VLOOKUP($A156,T11_Prev68CCG_1415Q3!$A:$AF,11,FALSE)+VLOOKUP($A156,T12_Prev68CCG_1415Q4!$A:$AF,11,FALSE)</f>
        <v>125</v>
      </c>
      <c r="L156" s="340">
        <f t="shared" si="17"/>
        <v>0.10064412238325282</v>
      </c>
      <c r="M156" s="338">
        <f>VLOOKUP($A156,T9_Prev68CCG_1415Q1!$A:$AF,13,FALSE)+VLOOKUP($A156,T10_Prev68CCG_1415Q2!$A:$AF,13,FALSE)+VLOOKUP($A156,T11_Prev68CCG_1415Q3!$A:$AF,13,FALSE)+VLOOKUP($A156,T12_Prev68CCG_1415Q4!$A:$AF,13,FALSE)</f>
        <v>728</v>
      </c>
      <c r="N156" s="340">
        <f t="shared" si="18"/>
        <v>0.58615136876006446</v>
      </c>
      <c r="O156" s="338">
        <f>VLOOKUP($A156,T9_Prev68CCG_1415Q1!$A:$AF,15,FALSE)+VLOOKUP($A156,T10_Prev68CCG_1415Q2!$A:$AF,15,FALSE)+VLOOKUP($A156,T11_Prev68CCG_1415Q3!$A:$AF,15,FALSE)+VLOOKUP($A156,T12_Prev68CCG_1415Q4!$A:$AF,15,FALSE)</f>
        <v>31</v>
      </c>
      <c r="P156" s="340">
        <f t="shared" si="19"/>
        <v>2.4959742351046699E-2</v>
      </c>
      <c r="Q156" s="189" t="s">
        <v>833</v>
      </c>
      <c r="R156" s="274">
        <f t="shared" si="20"/>
        <v>0</v>
      </c>
      <c r="S156" s="412">
        <v>-1.9731649565903675E-2</v>
      </c>
      <c r="T156" s="412">
        <v>-8.8774761555392545E-2</v>
      </c>
      <c r="U156" s="352"/>
    </row>
    <row r="157" spans="1:21" s="115" customFormat="1" x14ac:dyDescent="0.2">
      <c r="A157" s="110" t="s">
        <v>834</v>
      </c>
      <c r="B157" s="110" t="s">
        <v>835</v>
      </c>
      <c r="C157" s="110" t="s">
        <v>816</v>
      </c>
      <c r="D157" s="110" t="s">
        <v>1186</v>
      </c>
      <c r="E157" s="337">
        <f>VLOOKUP(A157,T9_Prev68CCG_1415Q1!$A:$AF,5,FALSE)+VLOOKUP(A157,T10_Prev68CCG_1415Q2!$A:$AF,5,FALSE)+VLOOKUP(A157,T11_Prev68CCG_1415Q3!$A:$AF,5,FALSE)+VLOOKUP(A157,T12_Prev68CCG_1415Q4!$A:$AF,5,FALSE)</f>
        <v>3807</v>
      </c>
      <c r="F157" s="338">
        <f>VLOOKUP($A157,T9_Prev68CCG_1415Q1!$A:$AF,6,FALSE)+VLOOKUP($A157,T10_Prev68CCG_1415Q2!$A:$AF,6,FALSE)+VLOOKUP($A157,T11_Prev68CCG_1415Q3!$A:$AF,6,FALSE)+VLOOKUP($A157,T12_Prev68CCG_1415Q4!$A:$AF,6,FALSE)</f>
        <v>1724</v>
      </c>
      <c r="G157" s="339">
        <f t="shared" si="14"/>
        <v>0.4528500131337011</v>
      </c>
      <c r="H157" s="60" t="str">
        <f t="shared" si="15"/>
        <v>43.7% - 46.9%</v>
      </c>
      <c r="I157" s="338">
        <f>VLOOKUP($A157,T9_Prev68CCG_1415Q1!$A:$AF,9,FALSE)+VLOOKUP($A157,T10_Prev68CCG_1415Q2!$A:$AF,9,FALSE)+VLOOKUP($A157,T11_Prev68CCG_1415Q3!$A:$AF,9,FALSE)+VLOOKUP($A157,T12_Prev68CCG_1415Q4!$A:$AF,9,FALSE)</f>
        <v>1336</v>
      </c>
      <c r="J157" s="340">
        <f t="shared" si="16"/>
        <v>0.35093249277646443</v>
      </c>
      <c r="K157" s="338">
        <f>VLOOKUP($A157,T9_Prev68CCG_1415Q1!$A:$AF,11,FALSE)+VLOOKUP($A157,T10_Prev68CCG_1415Q2!$A:$AF,11,FALSE)+VLOOKUP($A157,T11_Prev68CCG_1415Q3!$A:$AF,11,FALSE)+VLOOKUP($A157,T12_Prev68CCG_1415Q4!$A:$AF,11,FALSE)</f>
        <v>388</v>
      </c>
      <c r="L157" s="340">
        <f t="shared" si="17"/>
        <v>0.10191752035723667</v>
      </c>
      <c r="M157" s="338">
        <f>VLOOKUP($A157,T9_Prev68CCG_1415Q1!$A:$AF,13,FALSE)+VLOOKUP($A157,T10_Prev68CCG_1415Q2!$A:$AF,13,FALSE)+VLOOKUP($A157,T11_Prev68CCG_1415Q3!$A:$AF,13,FALSE)+VLOOKUP($A157,T12_Prev68CCG_1415Q4!$A:$AF,13,FALSE)</f>
        <v>1972</v>
      </c>
      <c r="N157" s="340">
        <f t="shared" si="18"/>
        <v>0.51799317047544002</v>
      </c>
      <c r="O157" s="338">
        <f>VLOOKUP($A157,T9_Prev68CCG_1415Q1!$A:$AF,15,FALSE)+VLOOKUP($A157,T10_Prev68CCG_1415Q2!$A:$AF,15,FALSE)+VLOOKUP($A157,T11_Prev68CCG_1415Q3!$A:$AF,15,FALSE)+VLOOKUP($A157,T12_Prev68CCG_1415Q4!$A:$AF,15,FALSE)</f>
        <v>111</v>
      </c>
      <c r="P157" s="340">
        <f t="shared" si="19"/>
        <v>2.9156816390858944E-2</v>
      </c>
      <c r="Q157" s="189" t="s">
        <v>836</v>
      </c>
      <c r="R157" s="274">
        <f t="shared" si="20"/>
        <v>0</v>
      </c>
      <c r="S157" s="412">
        <v>7.9428117553614896E-3</v>
      </c>
      <c r="T157" s="412">
        <v>-7.5970873786407767E-2</v>
      </c>
      <c r="U157" s="352"/>
    </row>
    <row r="158" spans="1:21" s="115" customFormat="1" x14ac:dyDescent="0.2">
      <c r="A158" s="110" t="s">
        <v>837</v>
      </c>
      <c r="B158" s="110" t="s">
        <v>838</v>
      </c>
      <c r="C158" s="110" t="s">
        <v>839</v>
      </c>
      <c r="D158" s="110" t="s">
        <v>1150</v>
      </c>
      <c r="E158" s="337">
        <f>VLOOKUP(A158,T9_Prev68CCG_1415Q1!$A:$AF,5,FALSE)+VLOOKUP(A158,T10_Prev68CCG_1415Q2!$A:$AF,5,FALSE)+VLOOKUP(A158,T11_Prev68CCG_1415Q3!$A:$AF,5,FALSE)+VLOOKUP(A158,T12_Prev68CCG_1415Q4!$A:$AF,5,FALSE)</f>
        <v>1431</v>
      </c>
      <c r="F158" s="338">
        <f>VLOOKUP($A158,T9_Prev68CCG_1415Q1!$A:$AF,6,FALSE)+VLOOKUP($A158,T10_Prev68CCG_1415Q2!$A:$AF,6,FALSE)+VLOOKUP($A158,T11_Prev68CCG_1415Q3!$A:$AF,6,FALSE)+VLOOKUP($A158,T12_Prev68CCG_1415Q4!$A:$AF,6,FALSE)</f>
        <v>352</v>
      </c>
      <c r="G158" s="339"/>
      <c r="H158" s="60" t="str">
        <f t="shared" si="15"/>
        <v/>
      </c>
      <c r="I158" s="338">
        <f>VLOOKUP($A158,T9_Prev68CCG_1415Q1!$A:$AF,9,FALSE)+VLOOKUP($A158,T10_Prev68CCG_1415Q2!$A:$AF,9,FALSE)+VLOOKUP($A158,T11_Prev68CCG_1415Q3!$A:$AF,9,FALSE)+VLOOKUP($A158,T12_Prev68CCG_1415Q4!$A:$AF,9,FALSE)</f>
        <v>264</v>
      </c>
      <c r="J158" s="340"/>
      <c r="K158" s="338">
        <f>VLOOKUP($A158,T9_Prev68CCG_1415Q1!$A:$AF,11,FALSE)+VLOOKUP($A158,T10_Prev68CCG_1415Q2!$A:$AF,11,FALSE)+VLOOKUP($A158,T11_Prev68CCG_1415Q3!$A:$AF,11,FALSE)+VLOOKUP($A158,T12_Prev68CCG_1415Q4!$A:$AF,11,FALSE)</f>
        <v>88</v>
      </c>
      <c r="L158" s="340"/>
      <c r="M158" s="338">
        <f>VLOOKUP($A158,T9_Prev68CCG_1415Q1!$A:$AF,13,FALSE)+VLOOKUP($A158,T10_Prev68CCG_1415Q2!$A:$AF,13,FALSE)+VLOOKUP($A158,T11_Prev68CCG_1415Q3!$A:$AF,13,FALSE)+VLOOKUP($A158,T12_Prev68CCG_1415Q4!$A:$AF,13,FALSE)</f>
        <v>855</v>
      </c>
      <c r="N158" s="340"/>
      <c r="O158" s="338">
        <f>VLOOKUP($A158,T9_Prev68CCG_1415Q1!$A:$AF,15,FALSE)+VLOOKUP($A158,T10_Prev68CCG_1415Q2!$A:$AF,15,FALSE)+VLOOKUP($A158,T11_Prev68CCG_1415Q3!$A:$AF,15,FALSE)+VLOOKUP($A158,T12_Prev68CCG_1415Q4!$A:$AF,15,FALSE)</f>
        <v>224</v>
      </c>
      <c r="P158" s="340">
        <f t="shared" si="19"/>
        <v>0.15653389238294899</v>
      </c>
      <c r="Q158" s="189" t="s">
        <v>841</v>
      </c>
      <c r="R158" s="274">
        <f t="shared" si="20"/>
        <v>0</v>
      </c>
      <c r="S158" s="412">
        <v>-6.6536203522504889E-2</v>
      </c>
      <c r="T158" s="412">
        <v>-7.5581395348837233E-2</v>
      </c>
      <c r="U158" s="352"/>
    </row>
    <row r="159" spans="1:21" s="115" customFormat="1" x14ac:dyDescent="0.2">
      <c r="A159" s="110" t="s">
        <v>842</v>
      </c>
      <c r="B159" s="110" t="s">
        <v>843</v>
      </c>
      <c r="C159" s="110" t="s">
        <v>839</v>
      </c>
      <c r="D159" s="110" t="s">
        <v>1150</v>
      </c>
      <c r="E159" s="337">
        <f>VLOOKUP(A159,T9_Prev68CCG_1415Q1!$A:$AF,5,FALSE)+VLOOKUP(A159,T10_Prev68CCG_1415Q2!$A:$AF,5,FALSE)+VLOOKUP(A159,T11_Prev68CCG_1415Q3!$A:$AF,5,FALSE)+VLOOKUP(A159,T12_Prev68CCG_1415Q4!$A:$AF,5,FALSE)</f>
        <v>1465</v>
      </c>
      <c r="F159" s="338">
        <f>VLOOKUP($A159,T9_Prev68CCG_1415Q1!$A:$AF,6,FALSE)+VLOOKUP($A159,T10_Prev68CCG_1415Q2!$A:$AF,6,FALSE)+VLOOKUP($A159,T11_Prev68CCG_1415Q3!$A:$AF,6,FALSE)+VLOOKUP($A159,T12_Prev68CCG_1415Q4!$A:$AF,6,FALSE)</f>
        <v>475</v>
      </c>
      <c r="G159" s="339"/>
      <c r="H159" s="60" t="str">
        <f t="shared" si="15"/>
        <v/>
      </c>
      <c r="I159" s="338">
        <f>VLOOKUP($A159,T9_Prev68CCG_1415Q1!$A:$AF,9,FALSE)+VLOOKUP($A159,T10_Prev68CCG_1415Q2!$A:$AF,9,FALSE)+VLOOKUP($A159,T11_Prev68CCG_1415Q3!$A:$AF,9,FALSE)+VLOOKUP($A159,T12_Prev68CCG_1415Q4!$A:$AF,9,FALSE)</f>
        <v>348</v>
      </c>
      <c r="J159" s="340"/>
      <c r="K159" s="338">
        <f>VLOOKUP($A159,T9_Prev68CCG_1415Q1!$A:$AF,11,FALSE)+VLOOKUP($A159,T10_Prev68CCG_1415Q2!$A:$AF,11,FALSE)+VLOOKUP($A159,T11_Prev68CCG_1415Q3!$A:$AF,11,FALSE)+VLOOKUP($A159,T12_Prev68CCG_1415Q4!$A:$AF,11,FALSE)</f>
        <v>127</v>
      </c>
      <c r="L159" s="340"/>
      <c r="M159" s="338">
        <f>VLOOKUP($A159,T9_Prev68CCG_1415Q1!$A:$AF,13,FALSE)+VLOOKUP($A159,T10_Prev68CCG_1415Q2!$A:$AF,13,FALSE)+VLOOKUP($A159,T11_Prev68CCG_1415Q3!$A:$AF,13,FALSE)+VLOOKUP($A159,T12_Prev68CCG_1415Q4!$A:$AF,13,FALSE)</f>
        <v>704</v>
      </c>
      <c r="N159" s="340"/>
      <c r="O159" s="338">
        <f>VLOOKUP($A159,T9_Prev68CCG_1415Q1!$A:$AF,15,FALSE)+VLOOKUP($A159,T10_Prev68CCG_1415Q2!$A:$AF,15,FALSE)+VLOOKUP($A159,T11_Prev68CCG_1415Q3!$A:$AF,15,FALSE)+VLOOKUP($A159,T12_Prev68CCG_1415Q4!$A:$AF,15,FALSE)</f>
        <v>286</v>
      </c>
      <c r="P159" s="340">
        <f t="shared" si="19"/>
        <v>0.19522184300341297</v>
      </c>
      <c r="Q159" s="189" t="s">
        <v>844</v>
      </c>
      <c r="R159" s="274">
        <f t="shared" si="20"/>
        <v>0</v>
      </c>
      <c r="S159" s="412">
        <v>6.8728522336769515E-3</v>
      </c>
      <c r="T159" s="412">
        <v>-8.0351537978656573E-2</v>
      </c>
      <c r="U159" s="352"/>
    </row>
    <row r="160" spans="1:21" s="115" customFormat="1" x14ac:dyDescent="0.2">
      <c r="A160" s="110" t="s">
        <v>845</v>
      </c>
      <c r="B160" s="110" t="s">
        <v>846</v>
      </c>
      <c r="C160" s="110" t="s">
        <v>839</v>
      </c>
      <c r="D160" s="110" t="s">
        <v>1150</v>
      </c>
      <c r="E160" s="337">
        <f>VLOOKUP(A160,T9_Prev68CCG_1415Q1!$A:$AF,5,FALSE)+VLOOKUP(A160,T10_Prev68CCG_1415Q2!$A:$AF,5,FALSE)+VLOOKUP(A160,T11_Prev68CCG_1415Q3!$A:$AF,5,FALSE)+VLOOKUP(A160,T12_Prev68CCG_1415Q4!$A:$AF,5,FALSE)</f>
        <v>1958</v>
      </c>
      <c r="F160" s="338">
        <f>VLOOKUP($A160,T9_Prev68CCG_1415Q1!$A:$AF,6,FALSE)+VLOOKUP($A160,T10_Prev68CCG_1415Q2!$A:$AF,6,FALSE)+VLOOKUP($A160,T11_Prev68CCG_1415Q3!$A:$AF,6,FALSE)+VLOOKUP($A160,T12_Prev68CCG_1415Q4!$A:$AF,6,FALSE)</f>
        <v>784</v>
      </c>
      <c r="G160" s="339">
        <f t="shared" si="14"/>
        <v>0.40040858018386111</v>
      </c>
      <c r="H160" s="60" t="str">
        <f t="shared" si="15"/>
        <v>37.9% - 42.2%</v>
      </c>
      <c r="I160" s="338">
        <f>VLOOKUP($A160,T9_Prev68CCG_1415Q1!$A:$AF,9,FALSE)+VLOOKUP($A160,T10_Prev68CCG_1415Q2!$A:$AF,9,FALSE)+VLOOKUP($A160,T11_Prev68CCG_1415Q3!$A:$AF,9,FALSE)+VLOOKUP($A160,T12_Prev68CCG_1415Q4!$A:$AF,9,FALSE)</f>
        <v>635</v>
      </c>
      <c r="J160" s="340">
        <f t="shared" si="16"/>
        <v>0.32431052093973445</v>
      </c>
      <c r="K160" s="338">
        <f>VLOOKUP($A160,T9_Prev68CCG_1415Q1!$A:$AF,11,FALSE)+VLOOKUP($A160,T10_Prev68CCG_1415Q2!$A:$AF,11,FALSE)+VLOOKUP($A160,T11_Prev68CCG_1415Q3!$A:$AF,11,FALSE)+VLOOKUP($A160,T12_Prev68CCG_1415Q4!$A:$AF,11,FALSE)</f>
        <v>149</v>
      </c>
      <c r="L160" s="340">
        <f t="shared" si="17"/>
        <v>7.6098059244126659E-2</v>
      </c>
      <c r="M160" s="338">
        <f>VLOOKUP($A160,T9_Prev68CCG_1415Q1!$A:$AF,13,FALSE)+VLOOKUP($A160,T10_Prev68CCG_1415Q2!$A:$AF,13,FALSE)+VLOOKUP($A160,T11_Prev68CCG_1415Q3!$A:$AF,13,FALSE)+VLOOKUP($A160,T12_Prev68CCG_1415Q4!$A:$AF,13,FALSE)</f>
        <v>1174</v>
      </c>
      <c r="N160" s="340">
        <f t="shared" si="18"/>
        <v>0.59959141981613895</v>
      </c>
      <c r="O160" s="338">
        <f>VLOOKUP($A160,T9_Prev68CCG_1415Q1!$A:$AF,15,FALSE)+VLOOKUP($A160,T10_Prev68CCG_1415Q2!$A:$AF,15,FALSE)+VLOOKUP($A160,T11_Prev68CCG_1415Q3!$A:$AF,15,FALSE)+VLOOKUP($A160,T12_Prev68CCG_1415Q4!$A:$AF,15,FALSE)</f>
        <v>0</v>
      </c>
      <c r="P160" s="340">
        <f t="shared" si="19"/>
        <v>0</v>
      </c>
      <c r="Q160" s="189" t="s">
        <v>847</v>
      </c>
      <c r="R160" s="274">
        <f t="shared" si="20"/>
        <v>0</v>
      </c>
      <c r="S160" s="412">
        <v>1.0841507485802815E-2</v>
      </c>
      <c r="T160" s="412">
        <v>-6.8062827225130906E-2</v>
      </c>
      <c r="U160" s="352"/>
    </row>
    <row r="161" spans="1:21" s="115" customFormat="1" x14ac:dyDescent="0.2">
      <c r="A161" s="110" t="s">
        <v>848</v>
      </c>
      <c r="B161" s="110" t="s">
        <v>849</v>
      </c>
      <c r="C161" s="110" t="s">
        <v>839</v>
      </c>
      <c r="D161" s="110" t="s">
        <v>1150</v>
      </c>
      <c r="E161" s="337">
        <f>VLOOKUP(A161,T9_Prev68CCG_1415Q1!$A:$AF,5,FALSE)+VLOOKUP(A161,T10_Prev68CCG_1415Q2!$A:$AF,5,FALSE)+VLOOKUP(A161,T11_Prev68CCG_1415Q3!$A:$AF,5,FALSE)+VLOOKUP(A161,T12_Prev68CCG_1415Q4!$A:$AF,5,FALSE)</f>
        <v>2711</v>
      </c>
      <c r="F161" s="338">
        <f>VLOOKUP($A161,T9_Prev68CCG_1415Q1!$A:$AF,6,FALSE)+VLOOKUP($A161,T10_Prev68CCG_1415Q2!$A:$AF,6,FALSE)+VLOOKUP($A161,T11_Prev68CCG_1415Q3!$A:$AF,6,FALSE)+VLOOKUP($A161,T12_Prev68CCG_1415Q4!$A:$AF,6,FALSE)</f>
        <v>1304</v>
      </c>
      <c r="G161" s="339">
        <f t="shared" si="14"/>
        <v>0.48100331980818889</v>
      </c>
      <c r="H161" s="60" t="str">
        <f t="shared" si="15"/>
        <v>46.2% - 50.0%</v>
      </c>
      <c r="I161" s="338">
        <f>VLOOKUP($A161,T9_Prev68CCG_1415Q1!$A:$AF,9,FALSE)+VLOOKUP($A161,T10_Prev68CCG_1415Q2!$A:$AF,9,FALSE)+VLOOKUP($A161,T11_Prev68CCG_1415Q3!$A:$AF,9,FALSE)+VLOOKUP($A161,T12_Prev68CCG_1415Q4!$A:$AF,9,FALSE)</f>
        <v>1017</v>
      </c>
      <c r="J161" s="340">
        <f t="shared" si="16"/>
        <v>0.37513832534120251</v>
      </c>
      <c r="K161" s="338">
        <f>VLOOKUP($A161,T9_Prev68CCG_1415Q1!$A:$AF,11,FALSE)+VLOOKUP($A161,T10_Prev68CCG_1415Q2!$A:$AF,11,FALSE)+VLOOKUP($A161,T11_Prev68CCG_1415Q3!$A:$AF,11,FALSE)+VLOOKUP($A161,T12_Prev68CCG_1415Q4!$A:$AF,11,FALSE)</f>
        <v>287</v>
      </c>
      <c r="L161" s="340">
        <f t="shared" si="17"/>
        <v>0.10586499446698636</v>
      </c>
      <c r="M161" s="338">
        <f>VLOOKUP($A161,T9_Prev68CCG_1415Q1!$A:$AF,13,FALSE)+VLOOKUP($A161,T10_Prev68CCG_1415Q2!$A:$AF,13,FALSE)+VLOOKUP($A161,T11_Prev68CCG_1415Q3!$A:$AF,13,FALSE)+VLOOKUP($A161,T12_Prev68CCG_1415Q4!$A:$AF,13,FALSE)</f>
        <v>1360</v>
      </c>
      <c r="N161" s="340">
        <f t="shared" si="18"/>
        <v>0.50165990409443006</v>
      </c>
      <c r="O161" s="338">
        <f>VLOOKUP($A161,T9_Prev68CCG_1415Q1!$A:$AF,15,FALSE)+VLOOKUP($A161,T10_Prev68CCG_1415Q2!$A:$AF,15,FALSE)+VLOOKUP($A161,T11_Prev68CCG_1415Q3!$A:$AF,15,FALSE)+VLOOKUP($A161,T12_Prev68CCG_1415Q4!$A:$AF,15,FALSE)</f>
        <v>47</v>
      </c>
      <c r="P161" s="340">
        <f t="shared" si="19"/>
        <v>1.7336776097381039E-2</v>
      </c>
      <c r="Q161" s="189" t="s">
        <v>850</v>
      </c>
      <c r="R161" s="274">
        <f t="shared" si="20"/>
        <v>0</v>
      </c>
      <c r="S161" s="412">
        <v>-4.6429827646851884E-2</v>
      </c>
      <c r="T161" s="412">
        <v>-6.9344318571919028E-2</v>
      </c>
      <c r="U161" s="352"/>
    </row>
    <row r="162" spans="1:21" s="115" customFormat="1" x14ac:dyDescent="0.2">
      <c r="A162" s="110" t="s">
        <v>851</v>
      </c>
      <c r="B162" s="110" t="s">
        <v>852</v>
      </c>
      <c r="C162" s="110" t="s">
        <v>839</v>
      </c>
      <c r="D162" s="110" t="s">
        <v>1150</v>
      </c>
      <c r="E162" s="337">
        <f>VLOOKUP(A162,T9_Prev68CCG_1415Q1!$A:$AF,5,FALSE)+VLOOKUP(A162,T10_Prev68CCG_1415Q2!$A:$AF,5,FALSE)+VLOOKUP(A162,T11_Prev68CCG_1415Q3!$A:$AF,5,FALSE)+VLOOKUP(A162,T12_Prev68CCG_1415Q4!$A:$AF,5,FALSE)</f>
        <v>2107</v>
      </c>
      <c r="F162" s="338">
        <f>VLOOKUP($A162,T9_Prev68CCG_1415Q1!$A:$AF,6,FALSE)+VLOOKUP($A162,T10_Prev68CCG_1415Q2!$A:$AF,6,FALSE)+VLOOKUP($A162,T11_Prev68CCG_1415Q3!$A:$AF,6,FALSE)+VLOOKUP($A162,T12_Prev68CCG_1415Q4!$A:$AF,6,FALSE)</f>
        <v>596</v>
      </c>
      <c r="G162" s="339"/>
      <c r="H162" s="60" t="str">
        <f t="shared" si="15"/>
        <v/>
      </c>
      <c r="I162" s="338">
        <f>VLOOKUP($A162,T9_Prev68CCG_1415Q1!$A:$AF,9,FALSE)+VLOOKUP($A162,T10_Prev68CCG_1415Q2!$A:$AF,9,FALSE)+VLOOKUP($A162,T11_Prev68CCG_1415Q3!$A:$AF,9,FALSE)+VLOOKUP($A162,T12_Prev68CCG_1415Q4!$A:$AF,9,FALSE)</f>
        <v>428</v>
      </c>
      <c r="J162" s="340"/>
      <c r="K162" s="338">
        <f>VLOOKUP($A162,T9_Prev68CCG_1415Q1!$A:$AF,11,FALSE)+VLOOKUP($A162,T10_Prev68CCG_1415Q2!$A:$AF,11,FALSE)+VLOOKUP($A162,T11_Prev68CCG_1415Q3!$A:$AF,11,FALSE)+VLOOKUP($A162,T12_Prev68CCG_1415Q4!$A:$AF,11,FALSE)</f>
        <v>168</v>
      </c>
      <c r="L162" s="340"/>
      <c r="M162" s="338">
        <f>VLOOKUP($A162,T9_Prev68CCG_1415Q1!$A:$AF,13,FALSE)+VLOOKUP($A162,T10_Prev68CCG_1415Q2!$A:$AF,13,FALSE)+VLOOKUP($A162,T11_Prev68CCG_1415Q3!$A:$AF,13,FALSE)+VLOOKUP($A162,T12_Prev68CCG_1415Q4!$A:$AF,13,FALSE)</f>
        <v>1087</v>
      </c>
      <c r="N162" s="340"/>
      <c r="O162" s="338">
        <f>VLOOKUP($A162,T9_Prev68CCG_1415Q1!$A:$AF,15,FALSE)+VLOOKUP($A162,T10_Prev68CCG_1415Q2!$A:$AF,15,FALSE)+VLOOKUP($A162,T11_Prev68CCG_1415Q3!$A:$AF,15,FALSE)+VLOOKUP($A162,T12_Prev68CCG_1415Q4!$A:$AF,15,FALSE)</f>
        <v>424</v>
      </c>
      <c r="P162" s="340">
        <f t="shared" si="19"/>
        <v>0.20123398196487899</v>
      </c>
      <c r="Q162" s="189" t="s">
        <v>853</v>
      </c>
      <c r="R162" s="274">
        <f t="shared" si="20"/>
        <v>0</v>
      </c>
      <c r="S162" s="412">
        <v>-5.1328230526789698E-2</v>
      </c>
      <c r="T162" s="412">
        <v>-8.550347222222221E-2</v>
      </c>
      <c r="U162" s="352"/>
    </row>
    <row r="163" spans="1:21" s="115" customFormat="1" x14ac:dyDescent="0.2">
      <c r="A163" s="110" t="s">
        <v>854</v>
      </c>
      <c r="B163" s="110" t="s">
        <v>855</v>
      </c>
      <c r="C163" s="110" t="s">
        <v>839</v>
      </c>
      <c r="D163" s="110" t="s">
        <v>1150</v>
      </c>
      <c r="E163" s="337">
        <f>VLOOKUP(A163,T9_Prev68CCG_1415Q1!$A:$AF,5,FALSE)+VLOOKUP(A163,T10_Prev68CCG_1415Q2!$A:$AF,5,FALSE)+VLOOKUP(A163,T11_Prev68CCG_1415Q3!$A:$AF,5,FALSE)+VLOOKUP(A163,T12_Prev68CCG_1415Q4!$A:$AF,5,FALSE)</f>
        <v>1283</v>
      </c>
      <c r="F163" s="338">
        <f>VLOOKUP($A163,T9_Prev68CCG_1415Q1!$A:$AF,6,FALSE)+VLOOKUP($A163,T10_Prev68CCG_1415Q2!$A:$AF,6,FALSE)+VLOOKUP($A163,T11_Prev68CCG_1415Q3!$A:$AF,6,FALSE)+VLOOKUP($A163,T12_Prev68CCG_1415Q4!$A:$AF,6,FALSE)</f>
        <v>496</v>
      </c>
      <c r="G163" s="339"/>
      <c r="H163" s="60" t="str">
        <f t="shared" si="15"/>
        <v/>
      </c>
      <c r="I163" s="338">
        <f>VLOOKUP($A163,T9_Prev68CCG_1415Q1!$A:$AF,9,FALSE)+VLOOKUP($A163,T10_Prev68CCG_1415Q2!$A:$AF,9,FALSE)+VLOOKUP($A163,T11_Prev68CCG_1415Q3!$A:$AF,9,FALSE)+VLOOKUP($A163,T12_Prev68CCG_1415Q4!$A:$AF,9,FALSE)</f>
        <v>376</v>
      </c>
      <c r="J163" s="340"/>
      <c r="K163" s="338">
        <f>VLOOKUP($A163,T9_Prev68CCG_1415Q1!$A:$AF,11,FALSE)+VLOOKUP($A163,T10_Prev68CCG_1415Q2!$A:$AF,11,FALSE)+VLOOKUP($A163,T11_Prev68CCG_1415Q3!$A:$AF,11,FALSE)+VLOOKUP($A163,T12_Prev68CCG_1415Q4!$A:$AF,11,FALSE)</f>
        <v>120</v>
      </c>
      <c r="L163" s="340"/>
      <c r="M163" s="338">
        <f>VLOOKUP($A163,T9_Prev68CCG_1415Q1!$A:$AF,13,FALSE)+VLOOKUP($A163,T10_Prev68CCG_1415Q2!$A:$AF,13,FALSE)+VLOOKUP($A163,T11_Prev68CCG_1415Q3!$A:$AF,13,FALSE)+VLOOKUP($A163,T12_Prev68CCG_1415Q4!$A:$AF,13,FALSE)</f>
        <v>623</v>
      </c>
      <c r="N163" s="340"/>
      <c r="O163" s="338">
        <f>VLOOKUP($A163,T9_Prev68CCG_1415Q1!$A:$AF,15,FALSE)+VLOOKUP($A163,T10_Prev68CCG_1415Q2!$A:$AF,15,FALSE)+VLOOKUP($A163,T11_Prev68CCG_1415Q3!$A:$AF,15,FALSE)+VLOOKUP($A163,T12_Prev68CCG_1415Q4!$A:$AF,15,FALSE)</f>
        <v>164</v>
      </c>
      <c r="P163" s="340">
        <f t="shared" si="19"/>
        <v>0.12782540919719407</v>
      </c>
      <c r="Q163" s="189" t="s">
        <v>856</v>
      </c>
      <c r="R163" s="274">
        <f t="shared" si="20"/>
        <v>0</v>
      </c>
      <c r="S163" s="412">
        <v>-7.3646209386281636E-2</v>
      </c>
      <c r="T163" s="412">
        <v>-0.12363387978142082</v>
      </c>
      <c r="U163" s="352"/>
    </row>
    <row r="164" spans="1:21" s="115" customFormat="1" x14ac:dyDescent="0.2">
      <c r="A164" s="110" t="s">
        <v>857</v>
      </c>
      <c r="B164" s="110" t="s">
        <v>858</v>
      </c>
      <c r="C164" s="110" t="s">
        <v>839</v>
      </c>
      <c r="D164" s="110" t="s">
        <v>1150</v>
      </c>
      <c r="E164" s="337">
        <f>VLOOKUP(A164,T9_Prev68CCG_1415Q1!$A:$AF,5,FALSE)+VLOOKUP(A164,T10_Prev68CCG_1415Q2!$A:$AF,5,FALSE)+VLOOKUP(A164,T11_Prev68CCG_1415Q3!$A:$AF,5,FALSE)+VLOOKUP(A164,T12_Prev68CCG_1415Q4!$A:$AF,5,FALSE)</f>
        <v>3526</v>
      </c>
      <c r="F164" s="338">
        <f>VLOOKUP($A164,T9_Prev68CCG_1415Q1!$A:$AF,6,FALSE)+VLOOKUP($A164,T10_Prev68CCG_1415Q2!$A:$AF,6,FALSE)+VLOOKUP($A164,T11_Prev68CCG_1415Q3!$A:$AF,6,FALSE)+VLOOKUP($A164,T12_Prev68CCG_1415Q4!$A:$AF,6,FALSE)</f>
        <v>1149</v>
      </c>
      <c r="G164" s="339">
        <f t="shared" si="14"/>
        <v>0.32586500283607489</v>
      </c>
      <c r="H164" s="60" t="str">
        <f t="shared" si="15"/>
        <v>31.1% - 34.2%</v>
      </c>
      <c r="I164" s="338">
        <f>VLOOKUP($A164,T9_Prev68CCG_1415Q1!$A:$AF,9,FALSE)+VLOOKUP($A164,T10_Prev68CCG_1415Q2!$A:$AF,9,FALSE)+VLOOKUP($A164,T11_Prev68CCG_1415Q3!$A:$AF,9,FALSE)+VLOOKUP($A164,T12_Prev68CCG_1415Q4!$A:$AF,9,FALSE)</f>
        <v>822</v>
      </c>
      <c r="J164" s="340">
        <f t="shared" si="16"/>
        <v>0.23312535450935903</v>
      </c>
      <c r="K164" s="338">
        <f>VLOOKUP($A164,T9_Prev68CCG_1415Q1!$A:$AF,11,FALSE)+VLOOKUP($A164,T10_Prev68CCG_1415Q2!$A:$AF,11,FALSE)+VLOOKUP($A164,T11_Prev68CCG_1415Q3!$A:$AF,11,FALSE)+VLOOKUP($A164,T12_Prev68CCG_1415Q4!$A:$AF,11,FALSE)</f>
        <v>327</v>
      </c>
      <c r="L164" s="340">
        <f t="shared" si="17"/>
        <v>9.2739648326715829E-2</v>
      </c>
      <c r="M164" s="338">
        <f>VLOOKUP($A164,T9_Prev68CCG_1415Q1!$A:$AF,13,FALSE)+VLOOKUP($A164,T10_Prev68CCG_1415Q2!$A:$AF,13,FALSE)+VLOOKUP($A164,T11_Prev68CCG_1415Q3!$A:$AF,13,FALSE)+VLOOKUP($A164,T12_Prev68CCG_1415Q4!$A:$AF,13,FALSE)</f>
        <v>2377</v>
      </c>
      <c r="N164" s="340">
        <f t="shared" si="18"/>
        <v>0.67413499716392511</v>
      </c>
      <c r="O164" s="338">
        <f>VLOOKUP($A164,T9_Prev68CCG_1415Q1!$A:$AF,15,FALSE)+VLOOKUP($A164,T10_Prev68CCG_1415Q2!$A:$AF,15,FALSE)+VLOOKUP($A164,T11_Prev68CCG_1415Q3!$A:$AF,15,FALSE)+VLOOKUP($A164,T12_Prev68CCG_1415Q4!$A:$AF,15,FALSE)</f>
        <v>0</v>
      </c>
      <c r="P164" s="340">
        <f t="shared" si="19"/>
        <v>0</v>
      </c>
      <c r="Q164" s="189" t="s">
        <v>859</v>
      </c>
      <c r="R164" s="274">
        <f t="shared" si="20"/>
        <v>0</v>
      </c>
      <c r="S164" s="412">
        <v>-2.1371079655842395E-2</v>
      </c>
      <c r="T164" s="412">
        <v>-7.6237883154309682E-2</v>
      </c>
      <c r="U164" s="352"/>
    </row>
    <row r="165" spans="1:21" s="115" customFormat="1" x14ac:dyDescent="0.2">
      <c r="A165" s="110" t="s">
        <v>860</v>
      </c>
      <c r="B165" s="110" t="s">
        <v>2387</v>
      </c>
      <c r="C165" s="110" t="s">
        <v>839</v>
      </c>
      <c r="D165" s="110" t="s">
        <v>1150</v>
      </c>
      <c r="E165" s="337">
        <f>VLOOKUP(A165,T9_Prev68CCG_1415Q1!$A:$AF,5,FALSE)+VLOOKUP(A165,T10_Prev68CCG_1415Q2!$A:$AF,5,FALSE)+VLOOKUP(A165,T11_Prev68CCG_1415Q3!$A:$AF,5,FALSE)+VLOOKUP(A165,T12_Prev68CCG_1415Q4!$A:$AF,5,FALSE)</f>
        <v>2049</v>
      </c>
      <c r="F165" s="338">
        <f>VLOOKUP($A165,T9_Prev68CCG_1415Q1!$A:$AF,6,FALSE)+VLOOKUP($A165,T10_Prev68CCG_1415Q2!$A:$AF,6,FALSE)+VLOOKUP($A165,T11_Prev68CCG_1415Q3!$A:$AF,6,FALSE)+VLOOKUP($A165,T12_Prev68CCG_1415Q4!$A:$AF,6,FALSE)</f>
        <v>841</v>
      </c>
      <c r="G165" s="339">
        <f t="shared" si="14"/>
        <v>0.41044411908247924</v>
      </c>
      <c r="H165" s="60" t="str">
        <f t="shared" si="15"/>
        <v>38.9% - 43.2%</v>
      </c>
      <c r="I165" s="338">
        <f>VLOOKUP($A165,T9_Prev68CCG_1415Q1!$A:$AF,9,FALSE)+VLOOKUP($A165,T10_Prev68CCG_1415Q2!$A:$AF,9,FALSE)+VLOOKUP($A165,T11_Prev68CCG_1415Q3!$A:$AF,9,FALSE)+VLOOKUP($A165,T12_Prev68CCG_1415Q4!$A:$AF,9,FALSE)</f>
        <v>641</v>
      </c>
      <c r="J165" s="340">
        <f t="shared" si="16"/>
        <v>0.31283552952659832</v>
      </c>
      <c r="K165" s="338">
        <f>VLOOKUP($A165,T9_Prev68CCG_1415Q1!$A:$AF,11,FALSE)+VLOOKUP($A165,T10_Prev68CCG_1415Q2!$A:$AF,11,FALSE)+VLOOKUP($A165,T11_Prev68CCG_1415Q3!$A:$AF,11,FALSE)+VLOOKUP($A165,T12_Prev68CCG_1415Q4!$A:$AF,11,FALSE)</f>
        <v>200</v>
      </c>
      <c r="L165" s="340">
        <f t="shared" si="17"/>
        <v>9.760858955588092E-2</v>
      </c>
      <c r="M165" s="338">
        <f>VLOOKUP($A165,T9_Prev68CCG_1415Q1!$A:$AF,13,FALSE)+VLOOKUP($A165,T10_Prev68CCG_1415Q2!$A:$AF,13,FALSE)+VLOOKUP($A165,T11_Prev68CCG_1415Q3!$A:$AF,13,FALSE)+VLOOKUP($A165,T12_Prev68CCG_1415Q4!$A:$AF,13,FALSE)</f>
        <v>1138</v>
      </c>
      <c r="N165" s="340">
        <f t="shared" si="18"/>
        <v>0.55539287457296238</v>
      </c>
      <c r="O165" s="338">
        <f>VLOOKUP($A165,T9_Prev68CCG_1415Q1!$A:$AF,15,FALSE)+VLOOKUP($A165,T10_Prev68CCG_1415Q2!$A:$AF,15,FALSE)+VLOOKUP($A165,T11_Prev68CCG_1415Q3!$A:$AF,15,FALSE)+VLOOKUP($A165,T12_Prev68CCG_1415Q4!$A:$AF,15,FALSE)</f>
        <v>70</v>
      </c>
      <c r="P165" s="340">
        <f t="shared" si="19"/>
        <v>3.4163006344558322E-2</v>
      </c>
      <c r="Q165" s="189" t="s">
        <v>862</v>
      </c>
      <c r="R165" s="274">
        <f t="shared" si="20"/>
        <v>0</v>
      </c>
      <c r="S165" s="412">
        <v>-6.3100137174211257E-2</v>
      </c>
      <c r="T165" s="412">
        <v>-7.9101123595505585E-2</v>
      </c>
      <c r="U165" s="352"/>
    </row>
    <row r="166" spans="1:21" s="115" customFormat="1" x14ac:dyDescent="0.2">
      <c r="A166" s="110" t="s">
        <v>863</v>
      </c>
      <c r="B166" s="110" t="s">
        <v>864</v>
      </c>
      <c r="C166" s="110" t="s">
        <v>865</v>
      </c>
      <c r="D166" s="110" t="s">
        <v>1164</v>
      </c>
      <c r="E166" s="337">
        <f>VLOOKUP(A166,T9_Prev68CCG_1415Q1!$A:$AF,5,FALSE)+VLOOKUP(A166,T10_Prev68CCG_1415Q2!$A:$AF,5,FALSE)+VLOOKUP(A166,T11_Prev68CCG_1415Q3!$A:$AF,5,FALSE)+VLOOKUP(A166,T12_Prev68CCG_1415Q4!$A:$AF,5,FALSE)</f>
        <v>1808</v>
      </c>
      <c r="F166" s="338">
        <f>VLOOKUP($A166,T9_Prev68CCG_1415Q1!$A:$AF,6,FALSE)+VLOOKUP($A166,T10_Prev68CCG_1415Q2!$A:$AF,6,FALSE)+VLOOKUP($A166,T11_Prev68CCG_1415Q3!$A:$AF,6,FALSE)+VLOOKUP($A166,T12_Prev68CCG_1415Q4!$A:$AF,6,FALSE)</f>
        <v>896</v>
      </c>
      <c r="G166" s="339"/>
      <c r="H166" s="60" t="str">
        <f t="shared" ref="H166:H229" si="21">IF(ISNUMBER(G166),TEXT(((2*F166)+(1.96^2)-(1.96*((1.96^2)+(4*F166*(100%-G166)))^0.5))/(2*(E166+(1.96^2))),"0.0%")&amp;" - "&amp;TEXT(((2*F166)+(1.96^2)+(1.96*((1.96^2)+(4*F166*(100%-G166)))^0.5))/(2*(E166+(1.96^2))),"0.0%"),"")</f>
        <v/>
      </c>
      <c r="I166" s="338">
        <f>VLOOKUP($A166,T9_Prev68CCG_1415Q1!$A:$AF,9,FALSE)+VLOOKUP($A166,T10_Prev68CCG_1415Q2!$A:$AF,9,FALSE)+VLOOKUP($A166,T11_Prev68CCG_1415Q3!$A:$AF,9,FALSE)+VLOOKUP($A166,T12_Prev68CCG_1415Q4!$A:$AF,9,FALSE)</f>
        <v>673</v>
      </c>
      <c r="J166" s="340"/>
      <c r="K166" s="338">
        <f>VLOOKUP($A166,T9_Prev68CCG_1415Q1!$A:$AF,11,FALSE)+VLOOKUP($A166,T10_Prev68CCG_1415Q2!$A:$AF,11,FALSE)+VLOOKUP($A166,T11_Prev68CCG_1415Q3!$A:$AF,11,FALSE)+VLOOKUP($A166,T12_Prev68CCG_1415Q4!$A:$AF,11,FALSE)</f>
        <v>223</v>
      </c>
      <c r="L166" s="340"/>
      <c r="M166" s="338">
        <f>VLOOKUP($A166,T9_Prev68CCG_1415Q1!$A:$AF,13,FALSE)+VLOOKUP($A166,T10_Prev68CCG_1415Q2!$A:$AF,13,FALSE)+VLOOKUP($A166,T11_Prev68CCG_1415Q3!$A:$AF,13,FALSE)+VLOOKUP($A166,T12_Prev68CCG_1415Q4!$A:$AF,13,FALSE)</f>
        <v>617</v>
      </c>
      <c r="N166" s="340"/>
      <c r="O166" s="338">
        <f>VLOOKUP($A166,T9_Prev68CCG_1415Q1!$A:$AF,15,FALSE)+VLOOKUP($A166,T10_Prev68CCG_1415Q2!$A:$AF,15,FALSE)+VLOOKUP($A166,T11_Prev68CCG_1415Q3!$A:$AF,15,FALSE)+VLOOKUP($A166,T12_Prev68CCG_1415Q4!$A:$AF,15,FALSE)</f>
        <v>295</v>
      </c>
      <c r="P166" s="340">
        <f t="shared" ref="P166:P229" si="22">O166/E166</f>
        <v>0.16316371681415928</v>
      </c>
      <c r="Q166" s="189" t="s">
        <v>867</v>
      </c>
      <c r="R166" s="274">
        <f t="shared" si="20"/>
        <v>0</v>
      </c>
      <c r="S166" s="412">
        <v>-2.4811218985976269E-2</v>
      </c>
      <c r="T166" s="412">
        <v>-3.160149973219073E-2</v>
      </c>
      <c r="U166" s="352"/>
    </row>
    <row r="167" spans="1:21" s="115" customFormat="1" x14ac:dyDescent="0.2">
      <c r="A167" s="110" t="s">
        <v>868</v>
      </c>
      <c r="B167" s="110" t="s">
        <v>869</v>
      </c>
      <c r="C167" s="110" t="s">
        <v>865</v>
      </c>
      <c r="D167" s="110" t="s">
        <v>1164</v>
      </c>
      <c r="E167" s="337">
        <f>VLOOKUP(A167,T9_Prev68CCG_1415Q1!$A:$AF,5,FALSE)+VLOOKUP(A167,T10_Prev68CCG_1415Q2!$A:$AF,5,FALSE)+VLOOKUP(A167,T11_Prev68CCG_1415Q3!$A:$AF,5,FALSE)+VLOOKUP(A167,T12_Prev68CCG_1415Q4!$A:$AF,5,FALSE)</f>
        <v>6330</v>
      </c>
      <c r="F167" s="338">
        <f>VLOOKUP($A167,T9_Prev68CCG_1415Q1!$A:$AF,6,FALSE)+VLOOKUP($A167,T10_Prev68CCG_1415Q2!$A:$AF,6,FALSE)+VLOOKUP($A167,T11_Prev68CCG_1415Q3!$A:$AF,6,FALSE)+VLOOKUP($A167,T12_Prev68CCG_1415Q4!$A:$AF,6,FALSE)</f>
        <v>3114</v>
      </c>
      <c r="G167" s="339">
        <f t="shared" ref="G167:G224" si="23">J167+L167</f>
        <v>0.49194312796208534</v>
      </c>
      <c r="H167" s="60" t="str">
        <f t="shared" si="21"/>
        <v>48.0% - 50.4%</v>
      </c>
      <c r="I167" s="338">
        <f>VLOOKUP($A167,T9_Prev68CCG_1415Q1!$A:$AF,9,FALSE)+VLOOKUP($A167,T10_Prev68CCG_1415Q2!$A:$AF,9,FALSE)+VLOOKUP($A167,T11_Prev68CCG_1415Q3!$A:$AF,9,FALSE)+VLOOKUP($A167,T12_Prev68CCG_1415Q4!$A:$AF,9,FALSE)</f>
        <v>2361</v>
      </c>
      <c r="J167" s="340">
        <f t="shared" ref="J167:J224" si="24">I167/E167</f>
        <v>0.37298578199052135</v>
      </c>
      <c r="K167" s="338">
        <f>VLOOKUP($A167,T9_Prev68CCG_1415Q1!$A:$AF,11,FALSE)+VLOOKUP($A167,T10_Prev68CCG_1415Q2!$A:$AF,11,FALSE)+VLOOKUP($A167,T11_Prev68CCG_1415Q3!$A:$AF,11,FALSE)+VLOOKUP($A167,T12_Prev68CCG_1415Q4!$A:$AF,11,FALSE)</f>
        <v>753</v>
      </c>
      <c r="L167" s="340">
        <f t="shared" ref="L167:L224" si="25">K167/E167</f>
        <v>0.11895734597156397</v>
      </c>
      <c r="M167" s="338">
        <f>VLOOKUP($A167,T9_Prev68CCG_1415Q1!$A:$AF,13,FALSE)+VLOOKUP($A167,T10_Prev68CCG_1415Q2!$A:$AF,13,FALSE)+VLOOKUP($A167,T11_Prev68CCG_1415Q3!$A:$AF,13,FALSE)+VLOOKUP($A167,T12_Prev68CCG_1415Q4!$A:$AF,13,FALSE)</f>
        <v>3098</v>
      </c>
      <c r="N167" s="340">
        <f t="shared" ref="N167:N224" si="26">M167/E167</f>
        <v>0.48941548183254346</v>
      </c>
      <c r="O167" s="338">
        <f>VLOOKUP($A167,T9_Prev68CCG_1415Q1!$A:$AF,15,FALSE)+VLOOKUP($A167,T10_Prev68CCG_1415Q2!$A:$AF,15,FALSE)+VLOOKUP($A167,T11_Prev68CCG_1415Q3!$A:$AF,15,FALSE)+VLOOKUP($A167,T12_Prev68CCG_1415Q4!$A:$AF,15,FALSE)</f>
        <v>118</v>
      </c>
      <c r="P167" s="340">
        <f t="shared" si="22"/>
        <v>1.8641390205371249E-2</v>
      </c>
      <c r="Q167" s="189" t="s">
        <v>870</v>
      </c>
      <c r="R167" s="274">
        <f t="shared" si="20"/>
        <v>0</v>
      </c>
      <c r="S167" s="412">
        <v>-3.4177601464754348E-2</v>
      </c>
      <c r="T167" s="412">
        <v>-7.994186046511631E-2</v>
      </c>
      <c r="U167" s="352"/>
    </row>
    <row r="168" spans="1:21" s="115" customFormat="1" x14ac:dyDescent="0.2">
      <c r="A168" s="110" t="s">
        <v>871</v>
      </c>
      <c r="B168" s="110" t="s">
        <v>872</v>
      </c>
      <c r="C168" s="110" t="s">
        <v>865</v>
      </c>
      <c r="D168" s="110" t="s">
        <v>1164</v>
      </c>
      <c r="E168" s="337">
        <f>VLOOKUP(A168,T9_Prev68CCG_1415Q1!$A:$AF,5,FALSE)+VLOOKUP(A168,T10_Prev68CCG_1415Q2!$A:$AF,5,FALSE)+VLOOKUP(A168,T11_Prev68CCG_1415Q3!$A:$AF,5,FALSE)+VLOOKUP(A168,T12_Prev68CCG_1415Q4!$A:$AF,5,FALSE)</f>
        <v>2994</v>
      </c>
      <c r="F168" s="338">
        <f>VLOOKUP($A168,T9_Prev68CCG_1415Q1!$A:$AF,6,FALSE)+VLOOKUP($A168,T10_Prev68CCG_1415Q2!$A:$AF,6,FALSE)+VLOOKUP($A168,T11_Prev68CCG_1415Q3!$A:$AF,6,FALSE)+VLOOKUP($A168,T12_Prev68CCG_1415Q4!$A:$AF,6,FALSE)</f>
        <v>1401</v>
      </c>
      <c r="G168" s="339">
        <f t="shared" si="23"/>
        <v>0.46793587174348694</v>
      </c>
      <c r="H168" s="60" t="str">
        <f t="shared" si="21"/>
        <v>45.0% - 48.6%</v>
      </c>
      <c r="I168" s="338">
        <f>VLOOKUP($A168,T9_Prev68CCG_1415Q1!$A:$AF,9,FALSE)+VLOOKUP($A168,T10_Prev68CCG_1415Q2!$A:$AF,9,FALSE)+VLOOKUP($A168,T11_Prev68CCG_1415Q3!$A:$AF,9,FALSE)+VLOOKUP($A168,T12_Prev68CCG_1415Q4!$A:$AF,9,FALSE)</f>
        <v>931</v>
      </c>
      <c r="J168" s="340">
        <f t="shared" si="24"/>
        <v>0.31095524382097528</v>
      </c>
      <c r="K168" s="338">
        <f>VLOOKUP($A168,T9_Prev68CCG_1415Q1!$A:$AF,11,FALSE)+VLOOKUP($A168,T10_Prev68CCG_1415Q2!$A:$AF,11,FALSE)+VLOOKUP($A168,T11_Prev68CCG_1415Q3!$A:$AF,11,FALSE)+VLOOKUP($A168,T12_Prev68CCG_1415Q4!$A:$AF,11,FALSE)</f>
        <v>470</v>
      </c>
      <c r="L168" s="340">
        <f t="shared" si="25"/>
        <v>0.15698062792251169</v>
      </c>
      <c r="M168" s="338">
        <f>VLOOKUP($A168,T9_Prev68CCG_1415Q1!$A:$AF,13,FALSE)+VLOOKUP($A168,T10_Prev68CCG_1415Q2!$A:$AF,13,FALSE)+VLOOKUP($A168,T11_Prev68CCG_1415Q3!$A:$AF,13,FALSE)+VLOOKUP($A168,T12_Prev68CCG_1415Q4!$A:$AF,13,FALSE)</f>
        <v>1470</v>
      </c>
      <c r="N168" s="340">
        <f t="shared" si="26"/>
        <v>0.4909819639278557</v>
      </c>
      <c r="O168" s="338">
        <f>VLOOKUP($A168,T9_Prev68CCG_1415Q1!$A:$AF,15,FALSE)+VLOOKUP($A168,T10_Prev68CCG_1415Q2!$A:$AF,15,FALSE)+VLOOKUP($A168,T11_Prev68CCG_1415Q3!$A:$AF,15,FALSE)+VLOOKUP($A168,T12_Prev68CCG_1415Q4!$A:$AF,15,FALSE)</f>
        <v>123</v>
      </c>
      <c r="P168" s="340">
        <f t="shared" si="22"/>
        <v>4.1082164328657314E-2</v>
      </c>
      <c r="Q168" s="189" t="s">
        <v>873</v>
      </c>
      <c r="R168" s="274">
        <f t="shared" si="20"/>
        <v>0</v>
      </c>
      <c r="S168" s="412">
        <v>0</v>
      </c>
      <c r="T168" s="412">
        <v>-5.3430287701549117E-2</v>
      </c>
      <c r="U168" s="352"/>
    </row>
    <row r="169" spans="1:21" s="115" customFormat="1" x14ac:dyDescent="0.2">
      <c r="A169" s="110" t="s">
        <v>874</v>
      </c>
      <c r="B169" s="110" t="s">
        <v>875</v>
      </c>
      <c r="C169" s="110" t="s">
        <v>865</v>
      </c>
      <c r="D169" s="110" t="s">
        <v>1164</v>
      </c>
      <c r="E169" s="337">
        <f>VLOOKUP(A169,T9_Prev68CCG_1415Q1!$A:$AF,5,FALSE)+VLOOKUP(A169,T10_Prev68CCG_1415Q2!$A:$AF,5,FALSE)+VLOOKUP(A169,T11_Prev68CCG_1415Q3!$A:$AF,5,FALSE)+VLOOKUP(A169,T12_Prev68CCG_1415Q4!$A:$AF,5,FALSE)</f>
        <v>4891</v>
      </c>
      <c r="F169" s="338">
        <f>VLOOKUP($A169,T9_Prev68CCG_1415Q1!$A:$AF,6,FALSE)+VLOOKUP($A169,T10_Prev68CCG_1415Q2!$A:$AF,6,FALSE)+VLOOKUP($A169,T11_Prev68CCG_1415Q3!$A:$AF,6,FALSE)+VLOOKUP($A169,T12_Prev68CCG_1415Q4!$A:$AF,6,FALSE)</f>
        <v>2428</v>
      </c>
      <c r="G169" s="339">
        <f t="shared" si="23"/>
        <v>0.49642199959108568</v>
      </c>
      <c r="H169" s="60" t="str">
        <f t="shared" si="21"/>
        <v>48.2% - 51.0%</v>
      </c>
      <c r="I169" s="338">
        <f>VLOOKUP($A169,T9_Prev68CCG_1415Q1!$A:$AF,9,FALSE)+VLOOKUP($A169,T10_Prev68CCG_1415Q2!$A:$AF,9,FALSE)+VLOOKUP($A169,T11_Prev68CCG_1415Q3!$A:$AF,9,FALSE)+VLOOKUP($A169,T12_Prev68CCG_1415Q4!$A:$AF,9,FALSE)</f>
        <v>1830</v>
      </c>
      <c r="J169" s="340">
        <f t="shared" si="24"/>
        <v>0.37415661418932733</v>
      </c>
      <c r="K169" s="338">
        <f>VLOOKUP($A169,T9_Prev68CCG_1415Q1!$A:$AF,11,FALSE)+VLOOKUP($A169,T10_Prev68CCG_1415Q2!$A:$AF,11,FALSE)+VLOOKUP($A169,T11_Prev68CCG_1415Q3!$A:$AF,11,FALSE)+VLOOKUP($A169,T12_Prev68CCG_1415Q4!$A:$AF,11,FALSE)</f>
        <v>598</v>
      </c>
      <c r="L169" s="340">
        <f t="shared" si="25"/>
        <v>0.12226538540175833</v>
      </c>
      <c r="M169" s="338">
        <f>VLOOKUP($A169,T9_Prev68CCG_1415Q1!$A:$AF,13,FALSE)+VLOOKUP($A169,T10_Prev68CCG_1415Q2!$A:$AF,13,FALSE)+VLOOKUP($A169,T11_Prev68CCG_1415Q3!$A:$AF,13,FALSE)+VLOOKUP($A169,T12_Prev68CCG_1415Q4!$A:$AF,13,FALSE)</f>
        <v>2271</v>
      </c>
      <c r="N169" s="340">
        <f t="shared" si="26"/>
        <v>0.46432222449396854</v>
      </c>
      <c r="O169" s="338">
        <f>VLOOKUP($A169,T9_Prev68CCG_1415Q1!$A:$AF,15,FALSE)+VLOOKUP($A169,T10_Prev68CCG_1415Q2!$A:$AF,15,FALSE)+VLOOKUP($A169,T11_Prev68CCG_1415Q3!$A:$AF,15,FALSE)+VLOOKUP($A169,T12_Prev68CCG_1415Q4!$A:$AF,15,FALSE)</f>
        <v>192</v>
      </c>
      <c r="P169" s="340">
        <f t="shared" si="22"/>
        <v>3.925577591494582E-2</v>
      </c>
      <c r="Q169" s="189" t="s">
        <v>876</v>
      </c>
      <c r="R169" s="274">
        <f t="shared" si="20"/>
        <v>0</v>
      </c>
      <c r="S169" s="412">
        <v>-4.7145918566140699E-2</v>
      </c>
      <c r="T169" s="412">
        <v>-9.0554109334325061E-2</v>
      </c>
      <c r="U169" s="352"/>
    </row>
    <row r="170" spans="1:21" s="115" customFormat="1" x14ac:dyDescent="0.2">
      <c r="A170" s="110" t="s">
        <v>877</v>
      </c>
      <c r="B170" s="110" t="s">
        <v>878</v>
      </c>
      <c r="C170" s="110" t="s">
        <v>879</v>
      </c>
      <c r="D170" s="110" t="s">
        <v>1199</v>
      </c>
      <c r="E170" s="337">
        <f>VLOOKUP(A170,T9_Prev68CCG_1415Q1!$A:$AF,5,FALSE)+VLOOKUP(A170,T10_Prev68CCG_1415Q2!$A:$AF,5,FALSE)+VLOOKUP(A170,T11_Prev68CCG_1415Q3!$A:$AF,5,FALSE)+VLOOKUP(A170,T12_Prev68CCG_1415Q4!$A:$AF,5,FALSE)</f>
        <v>6235</v>
      </c>
      <c r="F170" s="338">
        <f>VLOOKUP($A170,T9_Prev68CCG_1415Q1!$A:$AF,6,FALSE)+VLOOKUP($A170,T10_Prev68CCG_1415Q2!$A:$AF,6,FALSE)+VLOOKUP($A170,T11_Prev68CCG_1415Q3!$A:$AF,6,FALSE)+VLOOKUP($A170,T12_Prev68CCG_1415Q4!$A:$AF,6,FALSE)</f>
        <v>3641</v>
      </c>
      <c r="G170" s="339">
        <f t="shared" si="23"/>
        <v>0.58396150761828391</v>
      </c>
      <c r="H170" s="60" t="str">
        <f t="shared" si="21"/>
        <v>57.2% - 59.6%</v>
      </c>
      <c r="I170" s="338">
        <f>VLOOKUP($A170,T9_Prev68CCG_1415Q1!$A:$AF,9,FALSE)+VLOOKUP($A170,T10_Prev68CCG_1415Q2!$A:$AF,9,FALSE)+VLOOKUP($A170,T11_Prev68CCG_1415Q3!$A:$AF,9,FALSE)+VLOOKUP($A170,T12_Prev68CCG_1415Q4!$A:$AF,9,FALSE)</f>
        <v>2492</v>
      </c>
      <c r="J170" s="340">
        <f t="shared" si="24"/>
        <v>0.39967923015236567</v>
      </c>
      <c r="K170" s="338">
        <f>VLOOKUP($A170,T9_Prev68CCG_1415Q1!$A:$AF,11,FALSE)+VLOOKUP($A170,T10_Prev68CCG_1415Q2!$A:$AF,11,FALSE)+VLOOKUP($A170,T11_Prev68CCG_1415Q3!$A:$AF,11,FALSE)+VLOOKUP($A170,T12_Prev68CCG_1415Q4!$A:$AF,11,FALSE)</f>
        <v>1149</v>
      </c>
      <c r="L170" s="340">
        <f t="shared" si="25"/>
        <v>0.18428227746591822</v>
      </c>
      <c r="M170" s="338">
        <f>VLOOKUP($A170,T9_Prev68CCG_1415Q1!$A:$AF,13,FALSE)+VLOOKUP($A170,T10_Prev68CCG_1415Q2!$A:$AF,13,FALSE)+VLOOKUP($A170,T11_Prev68CCG_1415Q3!$A:$AF,13,FALSE)+VLOOKUP($A170,T12_Prev68CCG_1415Q4!$A:$AF,13,FALSE)</f>
        <v>2497</v>
      </c>
      <c r="N170" s="340">
        <f t="shared" si="26"/>
        <v>0.40048115477145146</v>
      </c>
      <c r="O170" s="338">
        <f>VLOOKUP($A170,T9_Prev68CCG_1415Q1!$A:$AF,15,FALSE)+VLOOKUP($A170,T10_Prev68CCG_1415Q2!$A:$AF,15,FALSE)+VLOOKUP($A170,T11_Prev68CCG_1415Q3!$A:$AF,15,FALSE)+VLOOKUP($A170,T12_Prev68CCG_1415Q4!$A:$AF,15,FALSE)</f>
        <v>97</v>
      </c>
      <c r="P170" s="340">
        <f t="shared" si="22"/>
        <v>1.5557337610264635E-2</v>
      </c>
      <c r="Q170" s="189" t="s">
        <v>881</v>
      </c>
      <c r="R170" s="274">
        <f t="shared" si="20"/>
        <v>0</v>
      </c>
      <c r="S170" s="412">
        <v>-4.2830825913417248E-2</v>
      </c>
      <c r="T170" s="412">
        <v>-8.0519097478248036E-2</v>
      </c>
      <c r="U170" s="352"/>
    </row>
    <row r="171" spans="1:21" s="115" customFormat="1" x14ac:dyDescent="0.2">
      <c r="A171" s="110" t="s">
        <v>882</v>
      </c>
      <c r="B171" s="110" t="s">
        <v>883</v>
      </c>
      <c r="C171" s="110" t="s">
        <v>879</v>
      </c>
      <c r="D171" s="110" t="s">
        <v>1199</v>
      </c>
      <c r="E171" s="337">
        <f>VLOOKUP(A171,T9_Prev68CCG_1415Q1!$A:$AF,5,FALSE)+VLOOKUP(A171,T10_Prev68CCG_1415Q2!$A:$AF,5,FALSE)+VLOOKUP(A171,T11_Prev68CCG_1415Q3!$A:$AF,5,FALSE)+VLOOKUP(A171,T12_Prev68CCG_1415Q4!$A:$AF,5,FALSE)</f>
        <v>2119</v>
      </c>
      <c r="F171" s="338">
        <f>VLOOKUP($A171,T9_Prev68CCG_1415Q1!$A:$AF,6,FALSE)+VLOOKUP($A171,T10_Prev68CCG_1415Q2!$A:$AF,6,FALSE)+VLOOKUP($A171,T11_Prev68CCG_1415Q3!$A:$AF,6,FALSE)+VLOOKUP($A171,T12_Prev68CCG_1415Q4!$A:$AF,6,FALSE)</f>
        <v>1070</v>
      </c>
      <c r="G171" s="339">
        <f t="shared" si="23"/>
        <v>0.50495516753185465</v>
      </c>
      <c r="H171" s="60" t="str">
        <f t="shared" si="21"/>
        <v>48.4% - 52.6%</v>
      </c>
      <c r="I171" s="338">
        <f>VLOOKUP($A171,T9_Prev68CCG_1415Q1!$A:$AF,9,FALSE)+VLOOKUP($A171,T10_Prev68CCG_1415Q2!$A:$AF,9,FALSE)+VLOOKUP($A171,T11_Prev68CCG_1415Q3!$A:$AF,9,FALSE)+VLOOKUP($A171,T12_Prev68CCG_1415Q4!$A:$AF,9,FALSE)</f>
        <v>770</v>
      </c>
      <c r="J171" s="340">
        <f t="shared" si="24"/>
        <v>0.36337895233600753</v>
      </c>
      <c r="K171" s="338">
        <f>VLOOKUP($A171,T9_Prev68CCG_1415Q1!$A:$AF,11,FALSE)+VLOOKUP($A171,T10_Prev68CCG_1415Q2!$A:$AF,11,FALSE)+VLOOKUP($A171,T11_Prev68CCG_1415Q3!$A:$AF,11,FALSE)+VLOOKUP($A171,T12_Prev68CCG_1415Q4!$A:$AF,11,FALSE)</f>
        <v>300</v>
      </c>
      <c r="L171" s="340">
        <f t="shared" si="25"/>
        <v>0.14157621519584709</v>
      </c>
      <c r="M171" s="338">
        <f>VLOOKUP($A171,T9_Prev68CCG_1415Q1!$A:$AF,13,FALSE)+VLOOKUP($A171,T10_Prev68CCG_1415Q2!$A:$AF,13,FALSE)+VLOOKUP($A171,T11_Prev68CCG_1415Q3!$A:$AF,13,FALSE)+VLOOKUP($A171,T12_Prev68CCG_1415Q4!$A:$AF,13,FALSE)</f>
        <v>1020</v>
      </c>
      <c r="N171" s="340">
        <f t="shared" si="26"/>
        <v>0.48135913166588012</v>
      </c>
      <c r="O171" s="338">
        <f>VLOOKUP($A171,T9_Prev68CCG_1415Q1!$A:$AF,15,FALSE)+VLOOKUP($A171,T10_Prev68CCG_1415Q2!$A:$AF,15,FALSE)+VLOOKUP($A171,T11_Prev68CCG_1415Q3!$A:$AF,15,FALSE)+VLOOKUP($A171,T12_Prev68CCG_1415Q4!$A:$AF,15,FALSE)</f>
        <v>29</v>
      </c>
      <c r="P171" s="340">
        <f t="shared" si="22"/>
        <v>1.368570080226522E-2</v>
      </c>
      <c r="Q171" s="189" t="s">
        <v>884</v>
      </c>
      <c r="R171" s="274">
        <f t="shared" si="20"/>
        <v>0</v>
      </c>
      <c r="S171" s="412">
        <v>-4.2908762420957536E-2</v>
      </c>
      <c r="T171" s="412">
        <v>-0.10325856961489632</v>
      </c>
      <c r="U171" s="352"/>
    </row>
    <row r="172" spans="1:21" s="115" customFormat="1" x14ac:dyDescent="0.2">
      <c r="A172" s="110" t="s">
        <v>885</v>
      </c>
      <c r="B172" s="110" t="s">
        <v>886</v>
      </c>
      <c r="C172" s="110" t="s">
        <v>879</v>
      </c>
      <c r="D172" s="110" t="s">
        <v>1199</v>
      </c>
      <c r="E172" s="337">
        <f>VLOOKUP(A172,T9_Prev68CCG_1415Q1!$A:$AF,5,FALSE)+VLOOKUP(A172,T10_Prev68CCG_1415Q2!$A:$AF,5,FALSE)+VLOOKUP(A172,T11_Prev68CCG_1415Q3!$A:$AF,5,FALSE)+VLOOKUP(A172,T12_Prev68CCG_1415Q4!$A:$AF,5,FALSE)</f>
        <v>5283</v>
      </c>
      <c r="F172" s="338">
        <f>VLOOKUP($A172,T9_Prev68CCG_1415Q1!$A:$AF,6,FALSE)+VLOOKUP($A172,T10_Prev68CCG_1415Q2!$A:$AF,6,FALSE)+VLOOKUP($A172,T11_Prev68CCG_1415Q3!$A:$AF,6,FALSE)+VLOOKUP($A172,T12_Prev68CCG_1415Q4!$A:$AF,6,FALSE)</f>
        <v>2612</v>
      </c>
      <c r="G172" s="339">
        <f t="shared" si="23"/>
        <v>0.49441605148589818</v>
      </c>
      <c r="H172" s="60" t="str">
        <f t="shared" si="21"/>
        <v>48.1% - 50.8%</v>
      </c>
      <c r="I172" s="338">
        <f>VLOOKUP($A172,T9_Prev68CCG_1415Q1!$A:$AF,9,FALSE)+VLOOKUP($A172,T10_Prev68CCG_1415Q2!$A:$AF,9,FALSE)+VLOOKUP($A172,T11_Prev68CCG_1415Q3!$A:$AF,9,FALSE)+VLOOKUP($A172,T12_Prev68CCG_1415Q4!$A:$AF,9,FALSE)</f>
        <v>2019</v>
      </c>
      <c r="J172" s="340">
        <f t="shared" si="24"/>
        <v>0.38216922203293585</v>
      </c>
      <c r="K172" s="338">
        <f>VLOOKUP($A172,T9_Prev68CCG_1415Q1!$A:$AF,11,FALSE)+VLOOKUP($A172,T10_Prev68CCG_1415Q2!$A:$AF,11,FALSE)+VLOOKUP($A172,T11_Prev68CCG_1415Q3!$A:$AF,11,FALSE)+VLOOKUP($A172,T12_Prev68CCG_1415Q4!$A:$AF,11,FALSE)</f>
        <v>593</v>
      </c>
      <c r="L172" s="340">
        <f t="shared" si="25"/>
        <v>0.11224682945296233</v>
      </c>
      <c r="M172" s="338">
        <f>VLOOKUP($A172,T9_Prev68CCG_1415Q1!$A:$AF,13,FALSE)+VLOOKUP($A172,T10_Prev68CCG_1415Q2!$A:$AF,13,FALSE)+VLOOKUP($A172,T11_Prev68CCG_1415Q3!$A:$AF,13,FALSE)+VLOOKUP($A172,T12_Prev68CCG_1415Q4!$A:$AF,13,FALSE)</f>
        <v>2592</v>
      </c>
      <c r="N172" s="340">
        <f t="shared" si="26"/>
        <v>0.49063032367972742</v>
      </c>
      <c r="O172" s="338">
        <f>VLOOKUP($A172,T9_Prev68CCG_1415Q1!$A:$AF,15,FALSE)+VLOOKUP($A172,T10_Prev68CCG_1415Q2!$A:$AF,15,FALSE)+VLOOKUP($A172,T11_Prev68CCG_1415Q3!$A:$AF,15,FALSE)+VLOOKUP($A172,T12_Prev68CCG_1415Q4!$A:$AF,15,FALSE)</f>
        <v>79</v>
      </c>
      <c r="P172" s="340">
        <f t="shared" si="22"/>
        <v>1.4953624834374409E-2</v>
      </c>
      <c r="Q172" s="189" t="s">
        <v>887</v>
      </c>
      <c r="R172" s="274">
        <f t="shared" si="20"/>
        <v>0</v>
      </c>
      <c r="S172" s="412">
        <v>-4.6045503791982689E-2</v>
      </c>
      <c r="T172" s="412">
        <v>-7.4294725775363557E-2</v>
      </c>
      <c r="U172" s="352"/>
    </row>
    <row r="173" spans="1:21" s="115" customFormat="1" x14ac:dyDescent="0.2">
      <c r="A173" s="110" t="s">
        <v>888</v>
      </c>
      <c r="B173" s="110" t="s">
        <v>889</v>
      </c>
      <c r="C173" s="110" t="s">
        <v>879</v>
      </c>
      <c r="D173" s="110" t="s">
        <v>1199</v>
      </c>
      <c r="E173" s="337">
        <f>VLOOKUP(A173,T9_Prev68CCG_1415Q1!$A:$AF,5,FALSE)+VLOOKUP(A173,T10_Prev68CCG_1415Q2!$A:$AF,5,FALSE)+VLOOKUP(A173,T11_Prev68CCG_1415Q3!$A:$AF,5,FALSE)+VLOOKUP(A173,T12_Prev68CCG_1415Q4!$A:$AF,5,FALSE)</f>
        <v>2937</v>
      </c>
      <c r="F173" s="338">
        <f>VLOOKUP($A173,T9_Prev68CCG_1415Q1!$A:$AF,6,FALSE)+VLOOKUP($A173,T10_Prev68CCG_1415Q2!$A:$AF,6,FALSE)+VLOOKUP($A173,T11_Prev68CCG_1415Q3!$A:$AF,6,FALSE)+VLOOKUP($A173,T12_Prev68CCG_1415Q4!$A:$AF,6,FALSE)</f>
        <v>1405</v>
      </c>
      <c r="G173" s="339">
        <f t="shared" si="23"/>
        <v>0.47837929860401773</v>
      </c>
      <c r="H173" s="60" t="str">
        <f t="shared" si="21"/>
        <v>46.0% - 49.6%</v>
      </c>
      <c r="I173" s="338">
        <f>VLOOKUP($A173,T9_Prev68CCG_1415Q1!$A:$AF,9,FALSE)+VLOOKUP($A173,T10_Prev68CCG_1415Q2!$A:$AF,9,FALSE)+VLOOKUP($A173,T11_Prev68CCG_1415Q3!$A:$AF,9,FALSE)+VLOOKUP($A173,T12_Prev68CCG_1415Q4!$A:$AF,9,FALSE)</f>
        <v>1036</v>
      </c>
      <c r="J173" s="340">
        <f t="shared" si="24"/>
        <v>0.35274089206673476</v>
      </c>
      <c r="K173" s="338">
        <f>VLOOKUP($A173,T9_Prev68CCG_1415Q1!$A:$AF,11,FALSE)+VLOOKUP($A173,T10_Prev68CCG_1415Q2!$A:$AF,11,FALSE)+VLOOKUP($A173,T11_Prev68CCG_1415Q3!$A:$AF,11,FALSE)+VLOOKUP($A173,T12_Prev68CCG_1415Q4!$A:$AF,11,FALSE)</f>
        <v>369</v>
      </c>
      <c r="L173" s="340">
        <f t="shared" si="25"/>
        <v>0.12563840653728295</v>
      </c>
      <c r="M173" s="338">
        <f>VLOOKUP($A173,T9_Prev68CCG_1415Q1!$A:$AF,13,FALSE)+VLOOKUP($A173,T10_Prev68CCG_1415Q2!$A:$AF,13,FALSE)+VLOOKUP($A173,T11_Prev68CCG_1415Q3!$A:$AF,13,FALSE)+VLOOKUP($A173,T12_Prev68CCG_1415Q4!$A:$AF,13,FALSE)</f>
        <v>1496</v>
      </c>
      <c r="N173" s="340">
        <f t="shared" si="26"/>
        <v>0.50936329588014984</v>
      </c>
      <c r="O173" s="338">
        <f>VLOOKUP($A173,T9_Prev68CCG_1415Q1!$A:$AF,15,FALSE)+VLOOKUP($A173,T10_Prev68CCG_1415Q2!$A:$AF,15,FALSE)+VLOOKUP($A173,T11_Prev68CCG_1415Q3!$A:$AF,15,FALSE)+VLOOKUP($A173,T12_Prev68CCG_1415Q4!$A:$AF,15,FALSE)</f>
        <v>36</v>
      </c>
      <c r="P173" s="340">
        <f t="shared" si="22"/>
        <v>1.2257405515832482E-2</v>
      </c>
      <c r="Q173" s="189" t="s">
        <v>890</v>
      </c>
      <c r="R173" s="274">
        <f t="shared" si="20"/>
        <v>0</v>
      </c>
      <c r="S173" s="412">
        <v>-3.00528401585205E-2</v>
      </c>
      <c r="T173" s="412">
        <v>-8.333333333333337E-2</v>
      </c>
      <c r="U173" s="352"/>
    </row>
    <row r="174" spans="1:21" s="115" customFormat="1" x14ac:dyDescent="0.2">
      <c r="A174" s="110" t="s">
        <v>891</v>
      </c>
      <c r="B174" s="110" t="s">
        <v>892</v>
      </c>
      <c r="C174" s="110" t="s">
        <v>893</v>
      </c>
      <c r="D174" s="110" t="s">
        <v>1209</v>
      </c>
      <c r="E174" s="337">
        <f>VLOOKUP(A174,T9_Prev68CCG_1415Q1!$A:$AF,5,FALSE)+VLOOKUP(A174,T10_Prev68CCG_1415Q2!$A:$AF,5,FALSE)+VLOOKUP(A174,T11_Prev68CCG_1415Q3!$A:$AF,5,FALSE)+VLOOKUP(A174,T12_Prev68CCG_1415Q4!$A:$AF,5,FALSE)</f>
        <v>5380</v>
      </c>
      <c r="F174" s="338">
        <f>VLOOKUP($A174,T9_Prev68CCG_1415Q1!$A:$AF,6,FALSE)+VLOOKUP($A174,T10_Prev68CCG_1415Q2!$A:$AF,6,FALSE)+VLOOKUP($A174,T11_Prev68CCG_1415Q3!$A:$AF,6,FALSE)+VLOOKUP($A174,T12_Prev68CCG_1415Q4!$A:$AF,6,FALSE)</f>
        <v>1675</v>
      </c>
      <c r="G174" s="339"/>
      <c r="H174" s="60" t="str">
        <f t="shared" si="21"/>
        <v/>
      </c>
      <c r="I174" s="338">
        <f>VLOOKUP($A174,T9_Prev68CCG_1415Q1!$A:$AF,9,FALSE)+VLOOKUP($A174,T10_Prev68CCG_1415Q2!$A:$AF,9,FALSE)+VLOOKUP($A174,T11_Prev68CCG_1415Q3!$A:$AF,9,FALSE)+VLOOKUP($A174,T12_Prev68CCG_1415Q4!$A:$AF,9,FALSE)</f>
        <v>1310</v>
      </c>
      <c r="J174" s="340"/>
      <c r="K174" s="338">
        <f>VLOOKUP($A174,T9_Prev68CCG_1415Q1!$A:$AF,11,FALSE)+VLOOKUP($A174,T10_Prev68CCG_1415Q2!$A:$AF,11,FALSE)+VLOOKUP($A174,T11_Prev68CCG_1415Q3!$A:$AF,11,FALSE)+VLOOKUP($A174,T12_Prev68CCG_1415Q4!$A:$AF,11,FALSE)</f>
        <v>365</v>
      </c>
      <c r="L174" s="340"/>
      <c r="M174" s="338">
        <f>VLOOKUP($A174,T9_Prev68CCG_1415Q1!$A:$AF,13,FALSE)+VLOOKUP($A174,T10_Prev68CCG_1415Q2!$A:$AF,13,FALSE)+VLOOKUP($A174,T11_Prev68CCG_1415Q3!$A:$AF,13,FALSE)+VLOOKUP($A174,T12_Prev68CCG_1415Q4!$A:$AF,13,FALSE)</f>
        <v>1656</v>
      </c>
      <c r="N174" s="340"/>
      <c r="O174" s="338">
        <f>VLOOKUP($A174,T9_Prev68CCG_1415Q1!$A:$AF,15,FALSE)+VLOOKUP($A174,T10_Prev68CCG_1415Q2!$A:$AF,15,FALSE)+VLOOKUP($A174,T11_Prev68CCG_1415Q3!$A:$AF,15,FALSE)+VLOOKUP($A174,T12_Prev68CCG_1415Q4!$A:$AF,15,FALSE)</f>
        <v>2049</v>
      </c>
      <c r="P174" s="340">
        <f t="shared" si="22"/>
        <v>0.38085501858736059</v>
      </c>
      <c r="Q174" s="189" t="s">
        <v>895</v>
      </c>
      <c r="R174" s="274">
        <f t="shared" si="20"/>
        <v>0</v>
      </c>
      <c r="S174" s="412">
        <v>-3.9800107085489866E-2</v>
      </c>
      <c r="T174" s="412">
        <v>-5.9604964167103702E-2</v>
      </c>
      <c r="U174" s="352"/>
    </row>
    <row r="175" spans="1:21" s="115" customFormat="1" x14ac:dyDescent="0.2">
      <c r="A175" s="110" t="s">
        <v>896</v>
      </c>
      <c r="B175" s="110" t="s">
        <v>897</v>
      </c>
      <c r="C175" s="110" t="s">
        <v>893</v>
      </c>
      <c r="D175" s="110" t="s">
        <v>1209</v>
      </c>
      <c r="E175" s="337">
        <f>VLOOKUP(A175,T9_Prev68CCG_1415Q1!$A:$AF,5,FALSE)+VLOOKUP(A175,T10_Prev68CCG_1415Q2!$A:$AF,5,FALSE)+VLOOKUP(A175,T11_Prev68CCG_1415Q3!$A:$AF,5,FALSE)+VLOOKUP(A175,T12_Prev68CCG_1415Q4!$A:$AF,5,FALSE)</f>
        <v>8762</v>
      </c>
      <c r="F175" s="338">
        <f>VLOOKUP($A175,T9_Prev68CCG_1415Q1!$A:$AF,6,FALSE)+VLOOKUP($A175,T10_Prev68CCG_1415Q2!$A:$AF,6,FALSE)+VLOOKUP($A175,T11_Prev68CCG_1415Q3!$A:$AF,6,FALSE)+VLOOKUP($A175,T12_Prev68CCG_1415Q4!$A:$AF,6,FALSE)</f>
        <v>4208</v>
      </c>
      <c r="G175" s="339">
        <f t="shared" si="23"/>
        <v>0.48025564939511528</v>
      </c>
      <c r="H175" s="60" t="str">
        <f t="shared" si="21"/>
        <v>47.0% - 49.1%</v>
      </c>
      <c r="I175" s="338">
        <f>VLOOKUP($A175,T9_Prev68CCG_1415Q1!$A:$AF,9,FALSE)+VLOOKUP($A175,T10_Prev68CCG_1415Q2!$A:$AF,9,FALSE)+VLOOKUP($A175,T11_Prev68CCG_1415Q3!$A:$AF,9,FALSE)+VLOOKUP($A175,T12_Prev68CCG_1415Q4!$A:$AF,9,FALSE)</f>
        <v>3281</v>
      </c>
      <c r="J175" s="340">
        <f t="shared" si="24"/>
        <v>0.37445788632732252</v>
      </c>
      <c r="K175" s="338">
        <f>VLOOKUP($A175,T9_Prev68CCG_1415Q1!$A:$AF,11,FALSE)+VLOOKUP($A175,T10_Prev68CCG_1415Q2!$A:$AF,11,FALSE)+VLOOKUP($A175,T11_Prev68CCG_1415Q3!$A:$AF,11,FALSE)+VLOOKUP($A175,T12_Prev68CCG_1415Q4!$A:$AF,11,FALSE)</f>
        <v>927</v>
      </c>
      <c r="L175" s="340">
        <f t="shared" si="25"/>
        <v>0.10579776306779275</v>
      </c>
      <c r="M175" s="338">
        <f>VLOOKUP($A175,T9_Prev68CCG_1415Q1!$A:$AF,13,FALSE)+VLOOKUP($A175,T10_Prev68CCG_1415Q2!$A:$AF,13,FALSE)+VLOOKUP($A175,T11_Prev68CCG_1415Q3!$A:$AF,13,FALSE)+VLOOKUP($A175,T12_Prev68CCG_1415Q4!$A:$AF,13,FALSE)</f>
        <v>4332</v>
      </c>
      <c r="N175" s="340">
        <f t="shared" si="26"/>
        <v>0.49440766948185344</v>
      </c>
      <c r="O175" s="338">
        <f>VLOOKUP($A175,T9_Prev68CCG_1415Q1!$A:$AF,15,FALSE)+VLOOKUP($A175,T10_Prev68CCG_1415Q2!$A:$AF,15,FALSE)+VLOOKUP($A175,T11_Prev68CCG_1415Q3!$A:$AF,15,FALSE)+VLOOKUP($A175,T12_Prev68CCG_1415Q4!$A:$AF,15,FALSE)</f>
        <v>222</v>
      </c>
      <c r="P175" s="340">
        <f t="shared" si="22"/>
        <v>2.5336681123031272E-2</v>
      </c>
      <c r="Q175" s="189" t="s">
        <v>898</v>
      </c>
      <c r="R175" s="274">
        <f t="shared" si="20"/>
        <v>0</v>
      </c>
      <c r="S175" s="412">
        <v>-3.0537729586191609E-2</v>
      </c>
      <c r="T175" s="412">
        <v>-9.5302013422818743E-2</v>
      </c>
      <c r="U175" s="352"/>
    </row>
    <row r="176" spans="1:21" s="115" customFormat="1" x14ac:dyDescent="0.2">
      <c r="A176" s="110" t="s">
        <v>899</v>
      </c>
      <c r="B176" s="110" t="s">
        <v>900</v>
      </c>
      <c r="C176" s="110" t="s">
        <v>893</v>
      </c>
      <c r="D176" s="110" t="s">
        <v>1209</v>
      </c>
      <c r="E176" s="337">
        <f>VLOOKUP(A176,T9_Prev68CCG_1415Q1!$A:$AF,5,FALSE)+VLOOKUP(A176,T10_Prev68CCG_1415Q2!$A:$AF,5,FALSE)+VLOOKUP(A176,T11_Prev68CCG_1415Q3!$A:$AF,5,FALSE)+VLOOKUP(A176,T12_Prev68CCG_1415Q4!$A:$AF,5,FALSE)</f>
        <v>2652</v>
      </c>
      <c r="F176" s="338">
        <f>VLOOKUP($A176,T9_Prev68CCG_1415Q1!$A:$AF,6,FALSE)+VLOOKUP($A176,T10_Prev68CCG_1415Q2!$A:$AF,6,FALSE)+VLOOKUP($A176,T11_Prev68CCG_1415Q3!$A:$AF,6,FALSE)+VLOOKUP($A176,T12_Prev68CCG_1415Q4!$A:$AF,6,FALSE)</f>
        <v>1122</v>
      </c>
      <c r="G176" s="339">
        <f t="shared" si="23"/>
        <v>0.42307692307692307</v>
      </c>
      <c r="H176" s="60" t="str">
        <f t="shared" si="21"/>
        <v>40.4% - 44.2%</v>
      </c>
      <c r="I176" s="338">
        <f>VLOOKUP($A176,T9_Prev68CCG_1415Q1!$A:$AF,9,FALSE)+VLOOKUP($A176,T10_Prev68CCG_1415Q2!$A:$AF,9,FALSE)+VLOOKUP($A176,T11_Prev68CCG_1415Q3!$A:$AF,9,FALSE)+VLOOKUP($A176,T12_Prev68CCG_1415Q4!$A:$AF,9,FALSE)</f>
        <v>861</v>
      </c>
      <c r="J176" s="340">
        <f t="shared" si="24"/>
        <v>0.32466063348416291</v>
      </c>
      <c r="K176" s="338">
        <f>VLOOKUP($A176,T9_Prev68CCG_1415Q1!$A:$AF,11,FALSE)+VLOOKUP($A176,T10_Prev68CCG_1415Q2!$A:$AF,11,FALSE)+VLOOKUP($A176,T11_Prev68CCG_1415Q3!$A:$AF,11,FALSE)+VLOOKUP($A176,T12_Prev68CCG_1415Q4!$A:$AF,11,FALSE)</f>
        <v>261</v>
      </c>
      <c r="L176" s="340">
        <f t="shared" si="25"/>
        <v>9.8416289592760178E-2</v>
      </c>
      <c r="M176" s="338">
        <f>VLOOKUP($A176,T9_Prev68CCG_1415Q1!$A:$AF,13,FALSE)+VLOOKUP($A176,T10_Prev68CCG_1415Q2!$A:$AF,13,FALSE)+VLOOKUP($A176,T11_Prev68CCG_1415Q3!$A:$AF,13,FALSE)+VLOOKUP($A176,T12_Prev68CCG_1415Q4!$A:$AF,13,FALSE)</f>
        <v>1429</v>
      </c>
      <c r="N176" s="340">
        <f t="shared" si="26"/>
        <v>0.53883861236802411</v>
      </c>
      <c r="O176" s="338">
        <f>VLOOKUP($A176,T9_Prev68CCG_1415Q1!$A:$AF,15,FALSE)+VLOOKUP($A176,T10_Prev68CCG_1415Q2!$A:$AF,15,FALSE)+VLOOKUP($A176,T11_Prev68CCG_1415Q3!$A:$AF,15,FALSE)+VLOOKUP($A176,T12_Prev68CCG_1415Q4!$A:$AF,15,FALSE)</f>
        <v>101</v>
      </c>
      <c r="P176" s="340">
        <f t="shared" si="22"/>
        <v>3.8084464555052787E-2</v>
      </c>
      <c r="Q176" s="189" t="s">
        <v>901</v>
      </c>
      <c r="R176" s="274">
        <f t="shared" si="20"/>
        <v>0</v>
      </c>
      <c r="S176" s="412">
        <v>-4.6043165467625879E-2</v>
      </c>
      <c r="T176" s="412">
        <v>-4.7071505569529326E-2</v>
      </c>
      <c r="U176" s="352"/>
    </row>
    <row r="177" spans="1:21" s="115" customFormat="1" x14ac:dyDescent="0.2">
      <c r="A177" s="110" t="s">
        <v>902</v>
      </c>
      <c r="B177" s="110" t="s">
        <v>903</v>
      </c>
      <c r="C177" s="110" t="s">
        <v>904</v>
      </c>
      <c r="D177" s="110" t="s">
        <v>1207</v>
      </c>
      <c r="E177" s="337">
        <f>VLOOKUP(A177,T9_Prev68CCG_1415Q1!$A:$AF,5,FALSE)+VLOOKUP(A177,T10_Prev68CCG_1415Q2!$A:$AF,5,FALSE)+VLOOKUP(A177,T11_Prev68CCG_1415Q3!$A:$AF,5,FALSE)+VLOOKUP(A177,T12_Prev68CCG_1415Q4!$A:$AF,5,FALSE)</f>
        <v>1452</v>
      </c>
      <c r="F177" s="338">
        <f>VLOOKUP($A177,T9_Prev68CCG_1415Q1!$A:$AF,6,FALSE)+VLOOKUP($A177,T10_Prev68CCG_1415Q2!$A:$AF,6,FALSE)+VLOOKUP($A177,T11_Prev68CCG_1415Q3!$A:$AF,6,FALSE)+VLOOKUP($A177,T12_Prev68CCG_1415Q4!$A:$AF,6,FALSE)</f>
        <v>446</v>
      </c>
      <c r="G177" s="339"/>
      <c r="H177" s="60" t="str">
        <f t="shared" si="21"/>
        <v/>
      </c>
      <c r="I177" s="338">
        <f>VLOOKUP($A177,T9_Prev68CCG_1415Q1!$A:$AF,9,FALSE)+VLOOKUP($A177,T10_Prev68CCG_1415Q2!$A:$AF,9,FALSE)+VLOOKUP($A177,T11_Prev68CCG_1415Q3!$A:$AF,9,FALSE)+VLOOKUP($A177,T12_Prev68CCG_1415Q4!$A:$AF,9,FALSE)</f>
        <v>313</v>
      </c>
      <c r="J177" s="340"/>
      <c r="K177" s="338">
        <f>VLOOKUP($A177,T9_Prev68CCG_1415Q1!$A:$AF,11,FALSE)+VLOOKUP($A177,T10_Prev68CCG_1415Q2!$A:$AF,11,FALSE)+VLOOKUP($A177,T11_Prev68CCG_1415Q3!$A:$AF,11,FALSE)+VLOOKUP($A177,T12_Prev68CCG_1415Q4!$A:$AF,11,FALSE)</f>
        <v>133</v>
      </c>
      <c r="L177" s="340"/>
      <c r="M177" s="338">
        <f>VLOOKUP($A177,T9_Prev68CCG_1415Q1!$A:$AF,13,FALSE)+VLOOKUP($A177,T10_Prev68CCG_1415Q2!$A:$AF,13,FALSE)+VLOOKUP($A177,T11_Prev68CCG_1415Q3!$A:$AF,13,FALSE)+VLOOKUP($A177,T12_Prev68CCG_1415Q4!$A:$AF,13,FALSE)</f>
        <v>600</v>
      </c>
      <c r="N177" s="340"/>
      <c r="O177" s="338">
        <f>VLOOKUP($A177,T9_Prev68CCG_1415Q1!$A:$AF,15,FALSE)+VLOOKUP($A177,T10_Prev68CCG_1415Q2!$A:$AF,15,FALSE)+VLOOKUP($A177,T11_Prev68CCG_1415Q3!$A:$AF,15,FALSE)+VLOOKUP($A177,T12_Prev68CCG_1415Q4!$A:$AF,15,FALSE)</f>
        <v>406</v>
      </c>
      <c r="P177" s="340">
        <f t="shared" si="22"/>
        <v>0.27961432506887052</v>
      </c>
      <c r="Q177" s="189" t="s">
        <v>906</v>
      </c>
      <c r="R177" s="274">
        <f t="shared" si="20"/>
        <v>0</v>
      </c>
      <c r="S177" s="412">
        <v>0</v>
      </c>
      <c r="T177" s="412">
        <v>-9.0795241077019417E-2</v>
      </c>
      <c r="U177" s="352"/>
    </row>
    <row r="178" spans="1:21" s="115" customFormat="1" x14ac:dyDescent="0.2">
      <c r="A178" s="110" t="s">
        <v>907</v>
      </c>
      <c r="B178" s="110" t="s">
        <v>908</v>
      </c>
      <c r="C178" s="110" t="s">
        <v>904</v>
      </c>
      <c r="D178" s="110" t="s">
        <v>1207</v>
      </c>
      <c r="E178" s="337">
        <f>VLOOKUP(A178,T9_Prev68CCG_1415Q1!$A:$AF,5,FALSE)+VLOOKUP(A178,T10_Prev68CCG_1415Q2!$A:$AF,5,FALSE)+VLOOKUP(A178,T11_Prev68CCG_1415Q3!$A:$AF,5,FALSE)+VLOOKUP(A178,T12_Prev68CCG_1415Q4!$A:$AF,5,FALSE)</f>
        <v>1826</v>
      </c>
      <c r="F178" s="338">
        <f>VLOOKUP($A178,T9_Prev68CCG_1415Q1!$A:$AF,6,FALSE)+VLOOKUP($A178,T10_Prev68CCG_1415Q2!$A:$AF,6,FALSE)+VLOOKUP($A178,T11_Prev68CCG_1415Q3!$A:$AF,6,FALSE)+VLOOKUP($A178,T12_Prev68CCG_1415Q4!$A:$AF,6,FALSE)</f>
        <v>668</v>
      </c>
      <c r="G178" s="339"/>
      <c r="H178" s="60" t="str">
        <f t="shared" si="21"/>
        <v/>
      </c>
      <c r="I178" s="338">
        <f>VLOOKUP($A178,T9_Prev68CCG_1415Q1!$A:$AF,9,FALSE)+VLOOKUP($A178,T10_Prev68CCG_1415Q2!$A:$AF,9,FALSE)+VLOOKUP($A178,T11_Prev68CCG_1415Q3!$A:$AF,9,FALSE)+VLOOKUP($A178,T12_Prev68CCG_1415Q4!$A:$AF,9,FALSE)</f>
        <v>483</v>
      </c>
      <c r="J178" s="340"/>
      <c r="K178" s="338">
        <f>VLOOKUP($A178,T9_Prev68CCG_1415Q1!$A:$AF,11,FALSE)+VLOOKUP($A178,T10_Prev68CCG_1415Q2!$A:$AF,11,FALSE)+VLOOKUP($A178,T11_Prev68CCG_1415Q3!$A:$AF,11,FALSE)+VLOOKUP($A178,T12_Prev68CCG_1415Q4!$A:$AF,11,FALSE)</f>
        <v>185</v>
      </c>
      <c r="L178" s="340"/>
      <c r="M178" s="338">
        <f>VLOOKUP($A178,T9_Prev68CCG_1415Q1!$A:$AF,13,FALSE)+VLOOKUP($A178,T10_Prev68CCG_1415Q2!$A:$AF,13,FALSE)+VLOOKUP($A178,T11_Prev68CCG_1415Q3!$A:$AF,13,FALSE)+VLOOKUP($A178,T12_Prev68CCG_1415Q4!$A:$AF,13,FALSE)</f>
        <v>703</v>
      </c>
      <c r="N178" s="340"/>
      <c r="O178" s="338">
        <f>VLOOKUP($A178,T9_Prev68CCG_1415Q1!$A:$AF,15,FALSE)+VLOOKUP($A178,T10_Prev68CCG_1415Q2!$A:$AF,15,FALSE)+VLOOKUP($A178,T11_Prev68CCG_1415Q3!$A:$AF,15,FALSE)+VLOOKUP($A178,T12_Prev68CCG_1415Q4!$A:$AF,15,FALSE)</f>
        <v>455</v>
      </c>
      <c r="P178" s="340">
        <f t="shared" si="22"/>
        <v>0.24917853231106243</v>
      </c>
      <c r="Q178" s="189" t="s">
        <v>909</v>
      </c>
      <c r="R178" s="274">
        <f t="shared" si="20"/>
        <v>0</v>
      </c>
      <c r="S178" s="412">
        <v>5.5066079295154058E-3</v>
      </c>
      <c r="T178" s="412">
        <v>-3.9957939011566745E-2</v>
      </c>
      <c r="U178" s="352"/>
    </row>
    <row r="179" spans="1:21" s="115" customFormat="1" x14ac:dyDescent="0.2">
      <c r="A179" s="110" t="s">
        <v>910</v>
      </c>
      <c r="B179" s="110" t="s">
        <v>911</v>
      </c>
      <c r="C179" s="110" t="s">
        <v>904</v>
      </c>
      <c r="D179" s="110" t="s">
        <v>1207</v>
      </c>
      <c r="E179" s="337">
        <f>VLOOKUP(A179,T9_Prev68CCG_1415Q1!$A:$AF,5,FALSE)+VLOOKUP(A179,T10_Prev68CCG_1415Q2!$A:$AF,5,FALSE)+VLOOKUP(A179,T11_Prev68CCG_1415Q3!$A:$AF,5,FALSE)+VLOOKUP(A179,T12_Prev68CCG_1415Q4!$A:$AF,5,FALSE)</f>
        <v>3287</v>
      </c>
      <c r="F179" s="338">
        <f>VLOOKUP($A179,T9_Prev68CCG_1415Q1!$A:$AF,6,FALSE)+VLOOKUP($A179,T10_Prev68CCG_1415Q2!$A:$AF,6,FALSE)+VLOOKUP($A179,T11_Prev68CCG_1415Q3!$A:$AF,6,FALSE)+VLOOKUP($A179,T12_Prev68CCG_1415Q4!$A:$AF,6,FALSE)</f>
        <v>1152</v>
      </c>
      <c r="G179" s="339"/>
      <c r="H179" s="60" t="str">
        <f t="shared" si="21"/>
        <v/>
      </c>
      <c r="I179" s="338">
        <f>VLOOKUP($A179,T9_Prev68CCG_1415Q1!$A:$AF,9,FALSE)+VLOOKUP($A179,T10_Prev68CCG_1415Q2!$A:$AF,9,FALSE)+VLOOKUP($A179,T11_Prev68CCG_1415Q3!$A:$AF,9,FALSE)+VLOOKUP($A179,T12_Prev68CCG_1415Q4!$A:$AF,9,FALSE)</f>
        <v>720</v>
      </c>
      <c r="J179" s="340"/>
      <c r="K179" s="338">
        <f>VLOOKUP($A179,T9_Prev68CCG_1415Q1!$A:$AF,11,FALSE)+VLOOKUP($A179,T10_Prev68CCG_1415Q2!$A:$AF,11,FALSE)+VLOOKUP($A179,T11_Prev68CCG_1415Q3!$A:$AF,11,FALSE)+VLOOKUP($A179,T12_Prev68CCG_1415Q4!$A:$AF,11,FALSE)</f>
        <v>432</v>
      </c>
      <c r="L179" s="340"/>
      <c r="M179" s="338">
        <f>VLOOKUP($A179,T9_Prev68CCG_1415Q1!$A:$AF,13,FALSE)+VLOOKUP($A179,T10_Prev68CCG_1415Q2!$A:$AF,13,FALSE)+VLOOKUP($A179,T11_Prev68CCG_1415Q3!$A:$AF,13,FALSE)+VLOOKUP($A179,T12_Prev68CCG_1415Q4!$A:$AF,13,FALSE)</f>
        <v>1505</v>
      </c>
      <c r="N179" s="340"/>
      <c r="O179" s="338">
        <f>VLOOKUP($A179,T9_Prev68CCG_1415Q1!$A:$AF,15,FALSE)+VLOOKUP($A179,T10_Prev68CCG_1415Q2!$A:$AF,15,FALSE)+VLOOKUP($A179,T11_Prev68CCG_1415Q3!$A:$AF,15,FALSE)+VLOOKUP($A179,T12_Prev68CCG_1415Q4!$A:$AF,15,FALSE)</f>
        <v>630</v>
      </c>
      <c r="P179" s="340">
        <f t="shared" si="22"/>
        <v>0.19166413142683297</v>
      </c>
      <c r="Q179" s="189" t="s">
        <v>912</v>
      </c>
      <c r="R179" s="274">
        <f t="shared" si="20"/>
        <v>0</v>
      </c>
      <c r="S179" s="412">
        <v>9.1352009744216645E-4</v>
      </c>
      <c r="T179" s="412">
        <v>-7.9013729335948413E-2</v>
      </c>
      <c r="U179" s="352"/>
    </row>
    <row r="180" spans="1:21" s="115" customFormat="1" x14ac:dyDescent="0.2">
      <c r="A180" s="110" t="s">
        <v>913</v>
      </c>
      <c r="B180" s="110" t="s">
        <v>914</v>
      </c>
      <c r="C180" s="110" t="s">
        <v>904</v>
      </c>
      <c r="D180" s="110" t="s">
        <v>1207</v>
      </c>
      <c r="E180" s="337">
        <f>VLOOKUP(A180,T9_Prev68CCG_1415Q1!$A:$AF,5,FALSE)+VLOOKUP(A180,T10_Prev68CCG_1415Q2!$A:$AF,5,FALSE)+VLOOKUP(A180,T11_Prev68CCG_1415Q3!$A:$AF,5,FALSE)+VLOOKUP(A180,T12_Prev68CCG_1415Q4!$A:$AF,5,FALSE)</f>
        <v>3721</v>
      </c>
      <c r="F180" s="338">
        <f>VLOOKUP($A180,T9_Prev68CCG_1415Q1!$A:$AF,6,FALSE)+VLOOKUP($A180,T10_Prev68CCG_1415Q2!$A:$AF,6,FALSE)+VLOOKUP($A180,T11_Prev68CCG_1415Q3!$A:$AF,6,FALSE)+VLOOKUP($A180,T12_Prev68CCG_1415Q4!$A:$AF,6,FALSE)</f>
        <v>1170</v>
      </c>
      <c r="G180" s="339"/>
      <c r="H180" s="60" t="str">
        <f t="shared" si="21"/>
        <v/>
      </c>
      <c r="I180" s="338">
        <f>VLOOKUP($A180,T9_Prev68CCG_1415Q1!$A:$AF,9,FALSE)+VLOOKUP($A180,T10_Prev68CCG_1415Q2!$A:$AF,9,FALSE)+VLOOKUP($A180,T11_Prev68CCG_1415Q3!$A:$AF,9,FALSE)+VLOOKUP($A180,T12_Prev68CCG_1415Q4!$A:$AF,9,FALSE)</f>
        <v>862</v>
      </c>
      <c r="J180" s="340"/>
      <c r="K180" s="338">
        <f>VLOOKUP($A180,T9_Prev68CCG_1415Q1!$A:$AF,11,FALSE)+VLOOKUP($A180,T10_Prev68CCG_1415Q2!$A:$AF,11,FALSE)+VLOOKUP($A180,T11_Prev68CCG_1415Q3!$A:$AF,11,FALSE)+VLOOKUP($A180,T12_Prev68CCG_1415Q4!$A:$AF,11,FALSE)</f>
        <v>308</v>
      </c>
      <c r="L180" s="340"/>
      <c r="M180" s="338">
        <f>VLOOKUP($A180,T9_Prev68CCG_1415Q1!$A:$AF,13,FALSE)+VLOOKUP($A180,T10_Prev68CCG_1415Q2!$A:$AF,13,FALSE)+VLOOKUP($A180,T11_Prev68CCG_1415Q3!$A:$AF,13,FALSE)+VLOOKUP($A180,T12_Prev68CCG_1415Q4!$A:$AF,13,FALSE)</f>
        <v>1298</v>
      </c>
      <c r="N180" s="340"/>
      <c r="O180" s="338">
        <f>VLOOKUP($A180,T9_Prev68CCG_1415Q1!$A:$AF,15,FALSE)+VLOOKUP($A180,T10_Prev68CCG_1415Q2!$A:$AF,15,FALSE)+VLOOKUP($A180,T11_Prev68CCG_1415Q3!$A:$AF,15,FALSE)+VLOOKUP($A180,T12_Prev68CCG_1415Q4!$A:$AF,15,FALSE)</f>
        <v>1253</v>
      </c>
      <c r="P180" s="340">
        <f t="shared" si="22"/>
        <v>0.33673743617307178</v>
      </c>
      <c r="Q180" s="189" t="s">
        <v>915</v>
      </c>
      <c r="R180" s="274">
        <f t="shared" si="20"/>
        <v>0</v>
      </c>
      <c r="S180" s="412">
        <v>6.2232372252355228E-2</v>
      </c>
      <c r="T180" s="412">
        <v>7.5819117248849821E-3</v>
      </c>
      <c r="U180" s="352"/>
    </row>
    <row r="181" spans="1:21" s="115" customFormat="1" x14ac:dyDescent="0.2">
      <c r="A181" s="110" t="s">
        <v>916</v>
      </c>
      <c r="B181" s="110" t="s">
        <v>917</v>
      </c>
      <c r="C181" s="110" t="s">
        <v>904</v>
      </c>
      <c r="D181" s="110" t="s">
        <v>1207</v>
      </c>
      <c r="E181" s="337">
        <f>VLOOKUP(A181,T9_Prev68CCG_1415Q1!$A:$AF,5,FALSE)+VLOOKUP(A181,T10_Prev68CCG_1415Q2!$A:$AF,5,FALSE)+VLOOKUP(A181,T11_Prev68CCG_1415Q3!$A:$AF,5,FALSE)+VLOOKUP(A181,T12_Prev68CCG_1415Q4!$A:$AF,5,FALSE)</f>
        <v>2073</v>
      </c>
      <c r="F181" s="338">
        <f>VLOOKUP($A181,T9_Prev68CCG_1415Q1!$A:$AF,6,FALSE)+VLOOKUP($A181,T10_Prev68CCG_1415Q2!$A:$AF,6,FALSE)+VLOOKUP($A181,T11_Prev68CCG_1415Q3!$A:$AF,6,FALSE)+VLOOKUP($A181,T12_Prev68CCG_1415Q4!$A:$AF,6,FALSE)</f>
        <v>564</v>
      </c>
      <c r="G181" s="339"/>
      <c r="H181" s="60" t="str">
        <f t="shared" si="21"/>
        <v/>
      </c>
      <c r="I181" s="338">
        <f>VLOOKUP($A181,T9_Prev68CCG_1415Q1!$A:$AF,9,FALSE)+VLOOKUP($A181,T10_Prev68CCG_1415Q2!$A:$AF,9,FALSE)+VLOOKUP($A181,T11_Prev68CCG_1415Q3!$A:$AF,9,FALSE)+VLOOKUP($A181,T12_Prev68CCG_1415Q4!$A:$AF,9,FALSE)</f>
        <v>405</v>
      </c>
      <c r="J181" s="340"/>
      <c r="K181" s="338">
        <f>VLOOKUP($A181,T9_Prev68CCG_1415Q1!$A:$AF,11,FALSE)+VLOOKUP($A181,T10_Prev68CCG_1415Q2!$A:$AF,11,FALSE)+VLOOKUP($A181,T11_Prev68CCG_1415Q3!$A:$AF,11,FALSE)+VLOOKUP($A181,T12_Prev68CCG_1415Q4!$A:$AF,11,FALSE)</f>
        <v>159</v>
      </c>
      <c r="L181" s="340"/>
      <c r="M181" s="338">
        <f>VLOOKUP($A181,T9_Prev68CCG_1415Q1!$A:$AF,13,FALSE)+VLOOKUP($A181,T10_Prev68CCG_1415Q2!$A:$AF,13,FALSE)+VLOOKUP($A181,T11_Prev68CCG_1415Q3!$A:$AF,13,FALSE)+VLOOKUP($A181,T12_Prev68CCG_1415Q4!$A:$AF,13,FALSE)</f>
        <v>882</v>
      </c>
      <c r="N181" s="340"/>
      <c r="O181" s="338">
        <f>VLOOKUP($A181,T9_Prev68CCG_1415Q1!$A:$AF,15,FALSE)+VLOOKUP($A181,T10_Prev68CCG_1415Q2!$A:$AF,15,FALSE)+VLOOKUP($A181,T11_Prev68CCG_1415Q3!$A:$AF,15,FALSE)+VLOOKUP($A181,T12_Prev68CCG_1415Q4!$A:$AF,15,FALSE)</f>
        <v>627</v>
      </c>
      <c r="P181" s="340">
        <f t="shared" si="22"/>
        <v>0.3024602026049204</v>
      </c>
      <c r="Q181" s="189" t="s">
        <v>918</v>
      </c>
      <c r="R181" s="274">
        <f t="shared" si="20"/>
        <v>0</v>
      </c>
      <c r="S181" s="412">
        <v>-6.2320230105464836E-3</v>
      </c>
      <c r="T181" s="412">
        <v>-0.1159914712153518</v>
      </c>
      <c r="U181" s="352"/>
    </row>
    <row r="182" spans="1:21" s="115" customFormat="1" x14ac:dyDescent="0.2">
      <c r="A182" s="110" t="s">
        <v>919</v>
      </c>
      <c r="B182" s="110" t="s">
        <v>920</v>
      </c>
      <c r="C182" s="110" t="s">
        <v>904</v>
      </c>
      <c r="D182" s="110" t="s">
        <v>1207</v>
      </c>
      <c r="E182" s="337">
        <f>VLOOKUP(A182,T9_Prev68CCG_1415Q1!$A:$AF,5,FALSE)+VLOOKUP(A182,T10_Prev68CCG_1415Q2!$A:$AF,5,FALSE)+VLOOKUP(A182,T11_Prev68CCG_1415Q3!$A:$AF,5,FALSE)+VLOOKUP(A182,T12_Prev68CCG_1415Q4!$A:$AF,5,FALSE)</f>
        <v>1364</v>
      </c>
      <c r="F182" s="338">
        <f>VLOOKUP($A182,T9_Prev68CCG_1415Q1!$A:$AF,6,FALSE)+VLOOKUP($A182,T10_Prev68CCG_1415Q2!$A:$AF,6,FALSE)+VLOOKUP($A182,T11_Prev68CCG_1415Q3!$A:$AF,6,FALSE)+VLOOKUP($A182,T12_Prev68CCG_1415Q4!$A:$AF,6,FALSE)</f>
        <v>370</v>
      </c>
      <c r="G182" s="339"/>
      <c r="H182" s="60" t="str">
        <f t="shared" si="21"/>
        <v/>
      </c>
      <c r="I182" s="338">
        <f>VLOOKUP($A182,T9_Prev68CCG_1415Q1!$A:$AF,9,FALSE)+VLOOKUP($A182,T10_Prev68CCG_1415Q2!$A:$AF,9,FALSE)+VLOOKUP($A182,T11_Prev68CCG_1415Q3!$A:$AF,9,FALSE)+VLOOKUP($A182,T12_Prev68CCG_1415Q4!$A:$AF,9,FALSE)</f>
        <v>275</v>
      </c>
      <c r="J182" s="340"/>
      <c r="K182" s="338">
        <f>VLOOKUP($A182,T9_Prev68CCG_1415Q1!$A:$AF,11,FALSE)+VLOOKUP($A182,T10_Prev68CCG_1415Q2!$A:$AF,11,FALSE)+VLOOKUP($A182,T11_Prev68CCG_1415Q3!$A:$AF,11,FALSE)+VLOOKUP($A182,T12_Prev68CCG_1415Q4!$A:$AF,11,FALSE)</f>
        <v>95</v>
      </c>
      <c r="L182" s="340"/>
      <c r="M182" s="338">
        <f>VLOOKUP($A182,T9_Prev68CCG_1415Q1!$A:$AF,13,FALSE)+VLOOKUP($A182,T10_Prev68CCG_1415Q2!$A:$AF,13,FALSE)+VLOOKUP($A182,T11_Prev68CCG_1415Q3!$A:$AF,13,FALSE)+VLOOKUP($A182,T12_Prev68CCG_1415Q4!$A:$AF,13,FALSE)</f>
        <v>647</v>
      </c>
      <c r="N182" s="340"/>
      <c r="O182" s="338">
        <f>VLOOKUP($A182,T9_Prev68CCG_1415Q1!$A:$AF,15,FALSE)+VLOOKUP($A182,T10_Prev68CCG_1415Q2!$A:$AF,15,FALSE)+VLOOKUP($A182,T11_Prev68CCG_1415Q3!$A:$AF,15,FALSE)+VLOOKUP($A182,T12_Prev68CCG_1415Q4!$A:$AF,15,FALSE)</f>
        <v>347</v>
      </c>
      <c r="P182" s="340">
        <f t="shared" si="22"/>
        <v>0.25439882697947214</v>
      </c>
      <c r="Q182" s="189" t="s">
        <v>921</v>
      </c>
      <c r="R182" s="274">
        <f t="shared" si="20"/>
        <v>0</v>
      </c>
      <c r="S182" s="412">
        <v>-3.1937544357700465E-2</v>
      </c>
      <c r="T182" s="412">
        <v>-5.0139275766016733E-2</v>
      </c>
      <c r="U182" s="352"/>
    </row>
    <row r="183" spans="1:21" s="115" customFormat="1" x14ac:dyDescent="0.2">
      <c r="A183" s="110" t="s">
        <v>922</v>
      </c>
      <c r="B183" s="110" t="s">
        <v>923</v>
      </c>
      <c r="C183" s="110" t="s">
        <v>904</v>
      </c>
      <c r="D183" s="110" t="s">
        <v>1207</v>
      </c>
      <c r="E183" s="337">
        <f>VLOOKUP(A183,T9_Prev68CCG_1415Q1!$A:$AF,5,FALSE)+VLOOKUP(A183,T10_Prev68CCG_1415Q2!$A:$AF,5,FALSE)+VLOOKUP(A183,T11_Prev68CCG_1415Q3!$A:$AF,5,FALSE)+VLOOKUP(A183,T12_Prev68CCG_1415Q4!$A:$AF,5,FALSE)</f>
        <v>1569</v>
      </c>
      <c r="F183" s="338">
        <f>VLOOKUP($A183,T9_Prev68CCG_1415Q1!$A:$AF,6,FALSE)+VLOOKUP($A183,T10_Prev68CCG_1415Q2!$A:$AF,6,FALSE)+VLOOKUP($A183,T11_Prev68CCG_1415Q3!$A:$AF,6,FALSE)+VLOOKUP($A183,T12_Prev68CCG_1415Q4!$A:$AF,6,FALSE)</f>
        <v>355</v>
      </c>
      <c r="G183" s="339"/>
      <c r="H183" s="60" t="str">
        <f t="shared" si="21"/>
        <v/>
      </c>
      <c r="I183" s="338">
        <f>VLOOKUP($A183,T9_Prev68CCG_1415Q1!$A:$AF,9,FALSE)+VLOOKUP($A183,T10_Prev68CCG_1415Q2!$A:$AF,9,FALSE)+VLOOKUP($A183,T11_Prev68CCG_1415Q3!$A:$AF,9,FALSE)+VLOOKUP($A183,T12_Prev68CCG_1415Q4!$A:$AF,9,FALSE)</f>
        <v>251</v>
      </c>
      <c r="J183" s="340"/>
      <c r="K183" s="338">
        <f>VLOOKUP($A183,T9_Prev68CCG_1415Q1!$A:$AF,11,FALSE)+VLOOKUP($A183,T10_Prev68CCG_1415Q2!$A:$AF,11,FALSE)+VLOOKUP($A183,T11_Prev68CCG_1415Q3!$A:$AF,11,FALSE)+VLOOKUP($A183,T12_Prev68CCG_1415Q4!$A:$AF,11,FALSE)</f>
        <v>104</v>
      </c>
      <c r="L183" s="340"/>
      <c r="M183" s="338">
        <f>VLOOKUP($A183,T9_Prev68CCG_1415Q1!$A:$AF,13,FALSE)+VLOOKUP($A183,T10_Prev68CCG_1415Q2!$A:$AF,13,FALSE)+VLOOKUP($A183,T11_Prev68CCG_1415Q3!$A:$AF,13,FALSE)+VLOOKUP($A183,T12_Prev68CCG_1415Q4!$A:$AF,13,FALSE)</f>
        <v>648</v>
      </c>
      <c r="N183" s="340"/>
      <c r="O183" s="338">
        <f>VLOOKUP($A183,T9_Prev68CCG_1415Q1!$A:$AF,15,FALSE)+VLOOKUP($A183,T10_Prev68CCG_1415Q2!$A:$AF,15,FALSE)+VLOOKUP($A183,T11_Prev68CCG_1415Q3!$A:$AF,15,FALSE)+VLOOKUP($A183,T12_Prev68CCG_1415Q4!$A:$AF,15,FALSE)</f>
        <v>566</v>
      </c>
      <c r="P183" s="340">
        <f t="shared" si="22"/>
        <v>0.36073932441045253</v>
      </c>
      <c r="Q183" s="189" t="s">
        <v>924</v>
      </c>
      <c r="R183" s="274">
        <f t="shared" si="20"/>
        <v>0</v>
      </c>
      <c r="S183" s="412">
        <v>-2.8482972136222862E-2</v>
      </c>
      <c r="T183" s="412">
        <v>-5.1390568319226171E-2</v>
      </c>
      <c r="U183" s="352"/>
    </row>
    <row r="184" spans="1:21" s="115" customFormat="1" x14ac:dyDescent="0.2">
      <c r="A184" s="110" t="s">
        <v>925</v>
      </c>
      <c r="B184" s="110" t="s">
        <v>926</v>
      </c>
      <c r="C184" s="110" t="s">
        <v>904</v>
      </c>
      <c r="D184" s="110" t="s">
        <v>1207</v>
      </c>
      <c r="E184" s="337">
        <f>VLOOKUP(A184,T9_Prev68CCG_1415Q1!$A:$AF,5,FALSE)+VLOOKUP(A184,T10_Prev68CCG_1415Q2!$A:$AF,5,FALSE)+VLOOKUP(A184,T11_Prev68CCG_1415Q3!$A:$AF,5,FALSE)+VLOOKUP(A184,T12_Prev68CCG_1415Q4!$A:$AF,5,FALSE)</f>
        <v>5276</v>
      </c>
      <c r="F184" s="338">
        <f>VLOOKUP($A184,T9_Prev68CCG_1415Q1!$A:$AF,6,FALSE)+VLOOKUP($A184,T10_Prev68CCG_1415Q2!$A:$AF,6,FALSE)+VLOOKUP($A184,T11_Prev68CCG_1415Q3!$A:$AF,6,FALSE)+VLOOKUP($A184,T12_Prev68CCG_1415Q4!$A:$AF,6,FALSE)</f>
        <v>2261</v>
      </c>
      <c r="G184" s="339"/>
      <c r="H184" s="60" t="str">
        <f t="shared" si="21"/>
        <v/>
      </c>
      <c r="I184" s="338">
        <f>VLOOKUP($A184,T9_Prev68CCG_1415Q1!$A:$AF,9,FALSE)+VLOOKUP($A184,T10_Prev68CCG_1415Q2!$A:$AF,9,FALSE)+VLOOKUP($A184,T11_Prev68CCG_1415Q3!$A:$AF,9,FALSE)+VLOOKUP($A184,T12_Prev68CCG_1415Q4!$A:$AF,9,FALSE)</f>
        <v>1619</v>
      </c>
      <c r="J184" s="340"/>
      <c r="K184" s="338">
        <f>VLOOKUP($A184,T9_Prev68CCG_1415Q1!$A:$AF,11,FALSE)+VLOOKUP($A184,T10_Prev68CCG_1415Q2!$A:$AF,11,FALSE)+VLOOKUP($A184,T11_Prev68CCG_1415Q3!$A:$AF,11,FALSE)+VLOOKUP($A184,T12_Prev68CCG_1415Q4!$A:$AF,11,FALSE)</f>
        <v>642</v>
      </c>
      <c r="L184" s="340"/>
      <c r="M184" s="338">
        <f>VLOOKUP($A184,T9_Prev68CCG_1415Q1!$A:$AF,13,FALSE)+VLOOKUP($A184,T10_Prev68CCG_1415Q2!$A:$AF,13,FALSE)+VLOOKUP($A184,T11_Prev68CCG_1415Q3!$A:$AF,13,FALSE)+VLOOKUP($A184,T12_Prev68CCG_1415Q4!$A:$AF,13,FALSE)</f>
        <v>1752</v>
      </c>
      <c r="N184" s="340"/>
      <c r="O184" s="338">
        <f>VLOOKUP($A184,T9_Prev68CCG_1415Q1!$A:$AF,15,FALSE)+VLOOKUP($A184,T10_Prev68CCG_1415Q2!$A:$AF,15,FALSE)+VLOOKUP($A184,T11_Prev68CCG_1415Q3!$A:$AF,15,FALSE)+VLOOKUP($A184,T12_Prev68CCG_1415Q4!$A:$AF,15,FALSE)</f>
        <v>1263</v>
      </c>
      <c r="P184" s="340">
        <f t="shared" si="22"/>
        <v>0.23938589840788477</v>
      </c>
      <c r="Q184" s="189" t="s">
        <v>927</v>
      </c>
      <c r="R184" s="274">
        <f t="shared" si="20"/>
        <v>0</v>
      </c>
      <c r="S184" s="412">
        <v>-2.6465028355387998E-3</v>
      </c>
      <c r="T184" s="412">
        <v>-6.5201984408221114E-2</v>
      </c>
      <c r="U184" s="352"/>
    </row>
    <row r="185" spans="1:21" s="115" customFormat="1" x14ac:dyDescent="0.2">
      <c r="A185" s="110" t="s">
        <v>928</v>
      </c>
      <c r="B185" s="110" t="s">
        <v>929</v>
      </c>
      <c r="C185" s="110" t="s">
        <v>930</v>
      </c>
      <c r="D185" s="110" t="s">
        <v>1169</v>
      </c>
      <c r="E185" s="337">
        <f>VLOOKUP(A185,T9_Prev68CCG_1415Q1!$A:$AF,5,FALSE)+VLOOKUP(A185,T10_Prev68CCG_1415Q2!$A:$AF,5,FALSE)+VLOOKUP(A185,T11_Prev68CCG_1415Q3!$A:$AF,5,FALSE)+VLOOKUP(A185,T12_Prev68CCG_1415Q4!$A:$AF,5,FALSE)</f>
        <v>2899</v>
      </c>
      <c r="F185" s="338">
        <f>VLOOKUP($A185,T9_Prev68CCG_1415Q1!$A:$AF,6,FALSE)+VLOOKUP($A185,T10_Prev68CCG_1415Q2!$A:$AF,6,FALSE)+VLOOKUP($A185,T11_Prev68CCG_1415Q3!$A:$AF,6,FALSE)+VLOOKUP($A185,T12_Prev68CCG_1415Q4!$A:$AF,6,FALSE)</f>
        <v>2101</v>
      </c>
      <c r="G185" s="339">
        <f t="shared" si="23"/>
        <v>0.72473266643670242</v>
      </c>
      <c r="H185" s="60" t="str">
        <f t="shared" si="21"/>
        <v>70.8% - 74.1%</v>
      </c>
      <c r="I185" s="338">
        <f>VLOOKUP($A185,T9_Prev68CCG_1415Q1!$A:$AF,9,FALSE)+VLOOKUP($A185,T10_Prev68CCG_1415Q2!$A:$AF,9,FALSE)+VLOOKUP($A185,T11_Prev68CCG_1415Q3!$A:$AF,9,FALSE)+VLOOKUP($A185,T12_Prev68CCG_1415Q4!$A:$AF,9,FALSE)</f>
        <v>1675</v>
      </c>
      <c r="J185" s="340">
        <f t="shared" si="24"/>
        <v>0.57778544325629533</v>
      </c>
      <c r="K185" s="338">
        <f>VLOOKUP($A185,T9_Prev68CCG_1415Q1!$A:$AF,11,FALSE)+VLOOKUP($A185,T10_Prev68CCG_1415Q2!$A:$AF,11,FALSE)+VLOOKUP($A185,T11_Prev68CCG_1415Q3!$A:$AF,11,FALSE)+VLOOKUP($A185,T12_Prev68CCG_1415Q4!$A:$AF,11,FALSE)</f>
        <v>426</v>
      </c>
      <c r="L185" s="340">
        <f t="shared" si="25"/>
        <v>0.14694722318040704</v>
      </c>
      <c r="M185" s="338">
        <f>VLOOKUP($A185,T9_Prev68CCG_1415Q1!$A:$AF,13,FALSE)+VLOOKUP($A185,T10_Prev68CCG_1415Q2!$A:$AF,13,FALSE)+VLOOKUP($A185,T11_Prev68CCG_1415Q3!$A:$AF,13,FALSE)+VLOOKUP($A185,T12_Prev68CCG_1415Q4!$A:$AF,13,FALSE)</f>
        <v>655</v>
      </c>
      <c r="N185" s="340">
        <f t="shared" si="26"/>
        <v>0.225939979303208</v>
      </c>
      <c r="O185" s="338">
        <f>VLOOKUP($A185,T9_Prev68CCG_1415Q1!$A:$AF,15,FALSE)+VLOOKUP($A185,T10_Prev68CCG_1415Q2!$A:$AF,15,FALSE)+VLOOKUP($A185,T11_Prev68CCG_1415Q3!$A:$AF,15,FALSE)+VLOOKUP($A185,T12_Prev68CCG_1415Q4!$A:$AF,15,FALSE)</f>
        <v>143</v>
      </c>
      <c r="P185" s="340">
        <f t="shared" si="22"/>
        <v>4.9327354260089683E-2</v>
      </c>
      <c r="Q185" s="189" t="s">
        <v>932</v>
      </c>
      <c r="R185" s="274">
        <f t="shared" si="20"/>
        <v>0</v>
      </c>
      <c r="S185" s="412">
        <v>-2.2918773171553775E-2</v>
      </c>
      <c r="T185" s="412">
        <v>-8.4333543903979735E-2</v>
      </c>
      <c r="U185" s="352"/>
    </row>
    <row r="186" spans="1:21" s="115" customFormat="1" x14ac:dyDescent="0.2">
      <c r="A186" s="110" t="s">
        <v>933</v>
      </c>
      <c r="B186" s="110" t="s">
        <v>934</v>
      </c>
      <c r="C186" s="110" t="s">
        <v>930</v>
      </c>
      <c r="D186" s="110" t="s">
        <v>1169</v>
      </c>
      <c r="E186" s="337">
        <f>VLOOKUP(A186,T9_Prev68CCG_1415Q1!$A:$AF,5,FALSE)+VLOOKUP(A186,T10_Prev68CCG_1415Q2!$A:$AF,5,FALSE)+VLOOKUP(A186,T11_Prev68CCG_1415Q3!$A:$AF,5,FALSE)+VLOOKUP(A186,T12_Prev68CCG_1415Q4!$A:$AF,5,FALSE)</f>
        <v>4651</v>
      </c>
      <c r="F186" s="338">
        <f>VLOOKUP($A186,T9_Prev68CCG_1415Q1!$A:$AF,6,FALSE)+VLOOKUP($A186,T10_Prev68CCG_1415Q2!$A:$AF,6,FALSE)+VLOOKUP($A186,T11_Prev68CCG_1415Q3!$A:$AF,6,FALSE)+VLOOKUP($A186,T12_Prev68CCG_1415Q4!$A:$AF,6,FALSE)</f>
        <v>1207</v>
      </c>
      <c r="G186" s="339"/>
      <c r="H186" s="60" t="str">
        <f t="shared" si="21"/>
        <v/>
      </c>
      <c r="I186" s="338">
        <f>VLOOKUP($A186,T9_Prev68CCG_1415Q1!$A:$AF,9,FALSE)+VLOOKUP($A186,T10_Prev68CCG_1415Q2!$A:$AF,9,FALSE)+VLOOKUP($A186,T11_Prev68CCG_1415Q3!$A:$AF,9,FALSE)+VLOOKUP($A186,T12_Prev68CCG_1415Q4!$A:$AF,9,FALSE)</f>
        <v>894</v>
      </c>
      <c r="J186" s="340"/>
      <c r="K186" s="338">
        <f>VLOOKUP($A186,T9_Prev68CCG_1415Q1!$A:$AF,11,FALSE)+VLOOKUP($A186,T10_Prev68CCG_1415Q2!$A:$AF,11,FALSE)+VLOOKUP($A186,T11_Prev68CCG_1415Q3!$A:$AF,11,FALSE)+VLOOKUP($A186,T12_Prev68CCG_1415Q4!$A:$AF,11,FALSE)</f>
        <v>313</v>
      </c>
      <c r="L186" s="340"/>
      <c r="M186" s="338">
        <f>VLOOKUP($A186,T9_Prev68CCG_1415Q1!$A:$AF,13,FALSE)+VLOOKUP($A186,T10_Prev68CCG_1415Q2!$A:$AF,13,FALSE)+VLOOKUP($A186,T11_Prev68CCG_1415Q3!$A:$AF,13,FALSE)+VLOOKUP($A186,T12_Prev68CCG_1415Q4!$A:$AF,13,FALSE)</f>
        <v>1007</v>
      </c>
      <c r="N186" s="340"/>
      <c r="O186" s="338">
        <f>VLOOKUP($A186,T9_Prev68CCG_1415Q1!$A:$AF,15,FALSE)+VLOOKUP($A186,T10_Prev68CCG_1415Q2!$A:$AF,15,FALSE)+VLOOKUP($A186,T11_Prev68CCG_1415Q3!$A:$AF,15,FALSE)+VLOOKUP($A186,T12_Prev68CCG_1415Q4!$A:$AF,15,FALSE)</f>
        <v>2437</v>
      </c>
      <c r="P186" s="340">
        <f t="shared" si="22"/>
        <v>0.52397333906686738</v>
      </c>
      <c r="Q186" s="189" t="s">
        <v>935</v>
      </c>
      <c r="R186" s="274">
        <f t="shared" si="20"/>
        <v>0</v>
      </c>
      <c r="S186" s="412">
        <v>-2.7801003344481656E-2</v>
      </c>
      <c r="T186" s="412">
        <v>-9.2841817827189366E-2</v>
      </c>
      <c r="U186" s="352"/>
    </row>
    <row r="187" spans="1:21" s="115" customFormat="1" x14ac:dyDescent="0.2">
      <c r="A187" s="110" t="s">
        <v>936</v>
      </c>
      <c r="B187" s="110" t="s">
        <v>937</v>
      </c>
      <c r="C187" s="110" t="s">
        <v>930</v>
      </c>
      <c r="D187" s="110" t="s">
        <v>1169</v>
      </c>
      <c r="E187" s="337">
        <f>VLOOKUP(A187,T9_Prev68CCG_1415Q1!$A:$AF,5,FALSE)+VLOOKUP(A187,T10_Prev68CCG_1415Q2!$A:$AF,5,FALSE)+VLOOKUP(A187,T11_Prev68CCG_1415Q3!$A:$AF,5,FALSE)+VLOOKUP(A187,T12_Prev68CCG_1415Q4!$A:$AF,5,FALSE)</f>
        <v>1618</v>
      </c>
      <c r="F187" s="338">
        <f>VLOOKUP($A187,T9_Prev68CCG_1415Q1!$A:$AF,6,FALSE)+VLOOKUP($A187,T10_Prev68CCG_1415Q2!$A:$AF,6,FALSE)+VLOOKUP($A187,T11_Prev68CCG_1415Q3!$A:$AF,6,FALSE)+VLOOKUP($A187,T12_Prev68CCG_1415Q4!$A:$AF,6,FALSE)</f>
        <v>516</v>
      </c>
      <c r="G187" s="339"/>
      <c r="H187" s="60" t="str">
        <f t="shared" si="21"/>
        <v/>
      </c>
      <c r="I187" s="338">
        <f>VLOOKUP($A187,T9_Prev68CCG_1415Q1!$A:$AF,9,FALSE)+VLOOKUP($A187,T10_Prev68CCG_1415Q2!$A:$AF,9,FALSE)+VLOOKUP($A187,T11_Prev68CCG_1415Q3!$A:$AF,9,FALSE)+VLOOKUP($A187,T12_Prev68CCG_1415Q4!$A:$AF,9,FALSE)</f>
        <v>336</v>
      </c>
      <c r="J187" s="340"/>
      <c r="K187" s="338">
        <f>VLOOKUP($A187,T9_Prev68CCG_1415Q1!$A:$AF,11,FALSE)+VLOOKUP($A187,T10_Prev68CCG_1415Q2!$A:$AF,11,FALSE)+VLOOKUP($A187,T11_Prev68CCG_1415Q3!$A:$AF,11,FALSE)+VLOOKUP($A187,T12_Prev68CCG_1415Q4!$A:$AF,11,FALSE)</f>
        <v>180</v>
      </c>
      <c r="L187" s="340"/>
      <c r="M187" s="338">
        <f>VLOOKUP($A187,T9_Prev68CCG_1415Q1!$A:$AF,13,FALSE)+VLOOKUP($A187,T10_Prev68CCG_1415Q2!$A:$AF,13,FALSE)+VLOOKUP($A187,T11_Prev68CCG_1415Q3!$A:$AF,13,FALSE)+VLOOKUP($A187,T12_Prev68CCG_1415Q4!$A:$AF,13,FALSE)</f>
        <v>395</v>
      </c>
      <c r="N187" s="340"/>
      <c r="O187" s="338">
        <f>VLOOKUP($A187,T9_Prev68CCG_1415Q1!$A:$AF,15,FALSE)+VLOOKUP($A187,T10_Prev68CCG_1415Q2!$A:$AF,15,FALSE)+VLOOKUP($A187,T11_Prev68CCG_1415Q3!$A:$AF,15,FALSE)+VLOOKUP($A187,T12_Prev68CCG_1415Q4!$A:$AF,15,FALSE)</f>
        <v>707</v>
      </c>
      <c r="P187" s="340">
        <f t="shared" si="22"/>
        <v>0.43695920889987638</v>
      </c>
      <c r="Q187" s="189" t="s">
        <v>938</v>
      </c>
      <c r="R187" s="274">
        <f t="shared" si="20"/>
        <v>0</v>
      </c>
      <c r="S187" s="412">
        <v>-1.7010935601458055E-2</v>
      </c>
      <c r="T187" s="412">
        <v>-1.8203883495145678E-2</v>
      </c>
      <c r="U187" s="352"/>
    </row>
    <row r="188" spans="1:21" s="115" customFormat="1" x14ac:dyDescent="0.2">
      <c r="A188" s="110" t="s">
        <v>939</v>
      </c>
      <c r="B188" s="110" t="s">
        <v>940</v>
      </c>
      <c r="C188" s="110" t="s">
        <v>930</v>
      </c>
      <c r="D188" s="110" t="s">
        <v>1169</v>
      </c>
      <c r="E188" s="337">
        <f>VLOOKUP(A188,T9_Prev68CCG_1415Q1!$A:$AF,5,FALSE)+VLOOKUP(A188,T10_Prev68CCG_1415Q2!$A:$AF,5,FALSE)+VLOOKUP(A188,T11_Prev68CCG_1415Q3!$A:$AF,5,FALSE)+VLOOKUP(A188,T12_Prev68CCG_1415Q4!$A:$AF,5,FALSE)</f>
        <v>2114</v>
      </c>
      <c r="F188" s="338">
        <f>VLOOKUP($A188,T9_Prev68CCG_1415Q1!$A:$AF,6,FALSE)+VLOOKUP($A188,T10_Prev68CCG_1415Q2!$A:$AF,6,FALSE)+VLOOKUP($A188,T11_Prev68CCG_1415Q3!$A:$AF,6,FALSE)+VLOOKUP($A188,T12_Prev68CCG_1415Q4!$A:$AF,6,FALSE)</f>
        <v>1215</v>
      </c>
      <c r="G188" s="339">
        <f t="shared" si="23"/>
        <v>0.57473982970671711</v>
      </c>
      <c r="H188" s="60" t="str">
        <f t="shared" si="21"/>
        <v>55.4% - 59.6%</v>
      </c>
      <c r="I188" s="338">
        <f>VLOOKUP($A188,T9_Prev68CCG_1415Q1!$A:$AF,9,FALSE)+VLOOKUP($A188,T10_Prev68CCG_1415Q2!$A:$AF,9,FALSE)+VLOOKUP($A188,T11_Prev68CCG_1415Q3!$A:$AF,9,FALSE)+VLOOKUP($A188,T12_Prev68CCG_1415Q4!$A:$AF,9,FALSE)</f>
        <v>903</v>
      </c>
      <c r="J188" s="340">
        <f t="shared" si="24"/>
        <v>0.42715231788079472</v>
      </c>
      <c r="K188" s="338">
        <f>VLOOKUP($A188,T9_Prev68CCG_1415Q1!$A:$AF,11,FALSE)+VLOOKUP($A188,T10_Prev68CCG_1415Q2!$A:$AF,11,FALSE)+VLOOKUP($A188,T11_Prev68CCG_1415Q3!$A:$AF,11,FALSE)+VLOOKUP($A188,T12_Prev68CCG_1415Q4!$A:$AF,11,FALSE)</f>
        <v>312</v>
      </c>
      <c r="L188" s="340">
        <f t="shared" si="25"/>
        <v>0.14758751182592242</v>
      </c>
      <c r="M188" s="338">
        <f>VLOOKUP($A188,T9_Prev68CCG_1415Q1!$A:$AF,13,FALSE)+VLOOKUP($A188,T10_Prev68CCG_1415Q2!$A:$AF,13,FALSE)+VLOOKUP($A188,T11_Prev68CCG_1415Q3!$A:$AF,13,FALSE)+VLOOKUP($A188,T12_Prev68CCG_1415Q4!$A:$AF,13,FALSE)</f>
        <v>834</v>
      </c>
      <c r="N188" s="340">
        <f t="shared" si="26"/>
        <v>0.39451277199621571</v>
      </c>
      <c r="O188" s="338">
        <f>VLOOKUP($A188,T9_Prev68CCG_1415Q1!$A:$AF,15,FALSE)+VLOOKUP($A188,T10_Prev68CCG_1415Q2!$A:$AF,15,FALSE)+VLOOKUP($A188,T11_Prev68CCG_1415Q3!$A:$AF,15,FALSE)+VLOOKUP($A188,T12_Prev68CCG_1415Q4!$A:$AF,15,FALSE)</f>
        <v>65</v>
      </c>
      <c r="P188" s="340">
        <f t="shared" si="22"/>
        <v>3.0747398297067172E-2</v>
      </c>
      <c r="Q188" s="189" t="s">
        <v>941</v>
      </c>
      <c r="R188" s="274">
        <f t="shared" si="20"/>
        <v>0</v>
      </c>
      <c r="S188" s="412">
        <v>-7.2400175515576981E-2</v>
      </c>
      <c r="T188" s="412">
        <v>-9.1534164159862486E-2</v>
      </c>
      <c r="U188" s="352"/>
    </row>
    <row r="189" spans="1:21" s="115" customFormat="1" x14ac:dyDescent="0.2">
      <c r="A189" s="110" t="s">
        <v>942</v>
      </c>
      <c r="B189" s="110" t="s">
        <v>943</v>
      </c>
      <c r="C189" s="110" t="s">
        <v>930</v>
      </c>
      <c r="D189" s="110" t="s">
        <v>1169</v>
      </c>
      <c r="E189" s="337">
        <f>VLOOKUP(A189,T9_Prev68CCG_1415Q1!$A:$AF,5,FALSE)+VLOOKUP(A189,T10_Prev68CCG_1415Q2!$A:$AF,5,FALSE)+VLOOKUP(A189,T11_Prev68CCG_1415Q3!$A:$AF,5,FALSE)+VLOOKUP(A189,T12_Prev68CCG_1415Q4!$A:$AF,5,FALSE)</f>
        <v>1860</v>
      </c>
      <c r="F189" s="338">
        <f>VLOOKUP($A189,T9_Prev68CCG_1415Q1!$A:$AF,6,FALSE)+VLOOKUP($A189,T10_Prev68CCG_1415Q2!$A:$AF,6,FALSE)+VLOOKUP($A189,T11_Prev68CCG_1415Q3!$A:$AF,6,FALSE)+VLOOKUP($A189,T12_Prev68CCG_1415Q4!$A:$AF,6,FALSE)</f>
        <v>907</v>
      </c>
      <c r="G189" s="339"/>
      <c r="H189" s="60" t="str">
        <f t="shared" si="21"/>
        <v/>
      </c>
      <c r="I189" s="338">
        <f>VLOOKUP($A189,T9_Prev68CCG_1415Q1!$A:$AF,9,FALSE)+VLOOKUP($A189,T10_Prev68CCG_1415Q2!$A:$AF,9,FALSE)+VLOOKUP($A189,T11_Prev68CCG_1415Q3!$A:$AF,9,FALSE)+VLOOKUP($A189,T12_Prev68CCG_1415Q4!$A:$AF,9,FALSE)</f>
        <v>717</v>
      </c>
      <c r="J189" s="340"/>
      <c r="K189" s="338">
        <f>VLOOKUP($A189,T9_Prev68CCG_1415Q1!$A:$AF,11,FALSE)+VLOOKUP($A189,T10_Prev68CCG_1415Q2!$A:$AF,11,FALSE)+VLOOKUP($A189,T11_Prev68CCG_1415Q3!$A:$AF,11,FALSE)+VLOOKUP($A189,T12_Prev68CCG_1415Q4!$A:$AF,11,FALSE)</f>
        <v>190</v>
      </c>
      <c r="L189" s="340"/>
      <c r="M189" s="338">
        <f>VLOOKUP($A189,T9_Prev68CCG_1415Q1!$A:$AF,13,FALSE)+VLOOKUP($A189,T10_Prev68CCG_1415Q2!$A:$AF,13,FALSE)+VLOOKUP($A189,T11_Prev68CCG_1415Q3!$A:$AF,13,FALSE)+VLOOKUP($A189,T12_Prev68CCG_1415Q4!$A:$AF,13,FALSE)</f>
        <v>731</v>
      </c>
      <c r="N189" s="340"/>
      <c r="O189" s="338">
        <f>VLOOKUP($A189,T9_Prev68CCG_1415Q1!$A:$AF,15,FALSE)+VLOOKUP($A189,T10_Prev68CCG_1415Q2!$A:$AF,15,FALSE)+VLOOKUP($A189,T11_Prev68CCG_1415Q3!$A:$AF,15,FALSE)+VLOOKUP($A189,T12_Prev68CCG_1415Q4!$A:$AF,15,FALSE)</f>
        <v>222</v>
      </c>
      <c r="P189" s="340">
        <f t="shared" si="22"/>
        <v>0.11935483870967742</v>
      </c>
      <c r="Q189" s="189" t="s">
        <v>944</v>
      </c>
      <c r="R189" s="274">
        <f t="shared" si="20"/>
        <v>0</v>
      </c>
      <c r="S189" s="412">
        <v>2.1416803953871577E-2</v>
      </c>
      <c r="T189" s="412">
        <v>-2.4134312696747151E-2</v>
      </c>
      <c r="U189" s="352"/>
    </row>
    <row r="190" spans="1:21" s="115" customFormat="1" x14ac:dyDescent="0.2">
      <c r="A190" s="110" t="s">
        <v>945</v>
      </c>
      <c r="B190" s="110" t="s">
        <v>946</v>
      </c>
      <c r="C190" s="110" t="s">
        <v>930</v>
      </c>
      <c r="D190" s="110" t="s">
        <v>1169</v>
      </c>
      <c r="E190" s="337">
        <f>VLOOKUP(A190,T9_Prev68CCG_1415Q1!$A:$AF,5,FALSE)+VLOOKUP(A190,T10_Prev68CCG_1415Q2!$A:$AF,5,FALSE)+VLOOKUP(A190,T11_Prev68CCG_1415Q3!$A:$AF,5,FALSE)+VLOOKUP(A190,T12_Prev68CCG_1415Q4!$A:$AF,5,FALSE)</f>
        <v>2130</v>
      </c>
      <c r="F190" s="338">
        <f>VLOOKUP($A190,T9_Prev68CCG_1415Q1!$A:$AF,6,FALSE)+VLOOKUP($A190,T10_Prev68CCG_1415Q2!$A:$AF,6,FALSE)+VLOOKUP($A190,T11_Prev68CCG_1415Q3!$A:$AF,6,FALSE)+VLOOKUP($A190,T12_Prev68CCG_1415Q4!$A:$AF,6,FALSE)</f>
        <v>1167</v>
      </c>
      <c r="G190" s="339"/>
      <c r="H190" s="60" t="str">
        <f t="shared" si="21"/>
        <v/>
      </c>
      <c r="I190" s="338">
        <f>VLOOKUP($A190,T9_Prev68CCG_1415Q1!$A:$AF,9,FALSE)+VLOOKUP($A190,T10_Prev68CCG_1415Q2!$A:$AF,9,FALSE)+VLOOKUP($A190,T11_Prev68CCG_1415Q3!$A:$AF,9,FALSE)+VLOOKUP($A190,T12_Prev68CCG_1415Q4!$A:$AF,9,FALSE)</f>
        <v>830</v>
      </c>
      <c r="J190" s="340"/>
      <c r="K190" s="338">
        <f>VLOOKUP($A190,T9_Prev68CCG_1415Q1!$A:$AF,11,FALSE)+VLOOKUP($A190,T10_Prev68CCG_1415Q2!$A:$AF,11,FALSE)+VLOOKUP($A190,T11_Prev68CCG_1415Q3!$A:$AF,11,FALSE)+VLOOKUP($A190,T12_Prev68CCG_1415Q4!$A:$AF,11,FALSE)</f>
        <v>337</v>
      </c>
      <c r="L190" s="340"/>
      <c r="M190" s="338">
        <f>VLOOKUP($A190,T9_Prev68CCG_1415Q1!$A:$AF,13,FALSE)+VLOOKUP($A190,T10_Prev68CCG_1415Q2!$A:$AF,13,FALSE)+VLOOKUP($A190,T11_Prev68CCG_1415Q3!$A:$AF,13,FALSE)+VLOOKUP($A190,T12_Prev68CCG_1415Q4!$A:$AF,13,FALSE)</f>
        <v>603</v>
      </c>
      <c r="N190" s="340"/>
      <c r="O190" s="338">
        <f>VLOOKUP($A190,T9_Prev68CCG_1415Q1!$A:$AF,15,FALSE)+VLOOKUP($A190,T10_Prev68CCG_1415Q2!$A:$AF,15,FALSE)+VLOOKUP($A190,T11_Prev68CCG_1415Q3!$A:$AF,15,FALSE)+VLOOKUP($A190,T12_Prev68CCG_1415Q4!$A:$AF,15,FALSE)</f>
        <v>360</v>
      </c>
      <c r="P190" s="340">
        <f t="shared" si="22"/>
        <v>0.16901408450704225</v>
      </c>
      <c r="Q190" s="189" t="s">
        <v>947</v>
      </c>
      <c r="R190" s="274">
        <f t="shared" si="20"/>
        <v>0</v>
      </c>
      <c r="S190" s="412">
        <v>-3.1818181818181857E-2</v>
      </c>
      <c r="T190" s="412">
        <v>-8.740359897172234E-2</v>
      </c>
      <c r="U190" s="352"/>
    </row>
    <row r="191" spans="1:21" s="115" customFormat="1" x14ac:dyDescent="0.2">
      <c r="A191" s="110" t="s">
        <v>948</v>
      </c>
      <c r="B191" s="110" t="s">
        <v>949</v>
      </c>
      <c r="C191" s="110" t="s">
        <v>930</v>
      </c>
      <c r="D191" s="110" t="s">
        <v>1169</v>
      </c>
      <c r="E191" s="337">
        <f>VLOOKUP(A191,T9_Prev68CCG_1415Q1!$A:$AF,5,FALSE)+VLOOKUP(A191,T10_Prev68CCG_1415Q2!$A:$AF,5,FALSE)+VLOOKUP(A191,T11_Prev68CCG_1415Q3!$A:$AF,5,FALSE)+VLOOKUP(A191,T12_Prev68CCG_1415Q4!$A:$AF,5,FALSE)</f>
        <v>1748</v>
      </c>
      <c r="F191" s="338">
        <f>VLOOKUP($A191,T9_Prev68CCG_1415Q1!$A:$AF,6,FALSE)+VLOOKUP($A191,T10_Prev68CCG_1415Q2!$A:$AF,6,FALSE)+VLOOKUP($A191,T11_Prev68CCG_1415Q3!$A:$AF,6,FALSE)+VLOOKUP($A191,T12_Prev68CCG_1415Q4!$A:$AF,6,FALSE)</f>
        <v>672</v>
      </c>
      <c r="G191" s="339"/>
      <c r="H191" s="60" t="str">
        <f t="shared" si="21"/>
        <v/>
      </c>
      <c r="I191" s="338">
        <f>VLOOKUP($A191,T9_Prev68CCG_1415Q1!$A:$AF,9,FALSE)+VLOOKUP($A191,T10_Prev68CCG_1415Q2!$A:$AF,9,FALSE)+VLOOKUP($A191,T11_Prev68CCG_1415Q3!$A:$AF,9,FALSE)+VLOOKUP($A191,T12_Prev68CCG_1415Q4!$A:$AF,9,FALSE)</f>
        <v>514</v>
      </c>
      <c r="J191" s="340"/>
      <c r="K191" s="338">
        <f>VLOOKUP($A191,T9_Prev68CCG_1415Q1!$A:$AF,11,FALSE)+VLOOKUP($A191,T10_Prev68CCG_1415Q2!$A:$AF,11,FALSE)+VLOOKUP($A191,T11_Prev68CCG_1415Q3!$A:$AF,11,FALSE)+VLOOKUP($A191,T12_Prev68CCG_1415Q4!$A:$AF,11,FALSE)</f>
        <v>158</v>
      </c>
      <c r="L191" s="340"/>
      <c r="M191" s="338">
        <f>VLOOKUP($A191,T9_Prev68CCG_1415Q1!$A:$AF,13,FALSE)+VLOOKUP($A191,T10_Prev68CCG_1415Q2!$A:$AF,13,FALSE)+VLOOKUP($A191,T11_Prev68CCG_1415Q3!$A:$AF,13,FALSE)+VLOOKUP($A191,T12_Prev68CCG_1415Q4!$A:$AF,13,FALSE)</f>
        <v>620</v>
      </c>
      <c r="N191" s="340"/>
      <c r="O191" s="338">
        <f>VLOOKUP($A191,T9_Prev68CCG_1415Q1!$A:$AF,15,FALSE)+VLOOKUP($A191,T10_Prev68CCG_1415Q2!$A:$AF,15,FALSE)+VLOOKUP($A191,T11_Prev68CCG_1415Q3!$A:$AF,15,FALSE)+VLOOKUP($A191,T12_Prev68CCG_1415Q4!$A:$AF,15,FALSE)</f>
        <v>456</v>
      </c>
      <c r="P191" s="340">
        <f t="shared" si="22"/>
        <v>0.2608695652173913</v>
      </c>
      <c r="Q191" s="189" t="s">
        <v>950</v>
      </c>
      <c r="R191" s="274">
        <f t="shared" si="20"/>
        <v>0</v>
      </c>
      <c r="S191" s="412">
        <v>-9.0530697190426612E-2</v>
      </c>
      <c r="T191" s="412">
        <v>-0.10770801429300658</v>
      </c>
      <c r="U191" s="352"/>
    </row>
    <row r="192" spans="1:21" s="115" customFormat="1" x14ac:dyDescent="0.2">
      <c r="A192" s="110" t="s">
        <v>951</v>
      </c>
      <c r="B192" s="110" t="s">
        <v>952</v>
      </c>
      <c r="C192" s="110" t="s">
        <v>930</v>
      </c>
      <c r="D192" s="110" t="s">
        <v>1169</v>
      </c>
      <c r="E192" s="337">
        <f>VLOOKUP(A192,T9_Prev68CCG_1415Q1!$A:$AF,5,FALSE)+VLOOKUP(A192,T10_Prev68CCG_1415Q2!$A:$AF,5,FALSE)+VLOOKUP(A192,T11_Prev68CCG_1415Q3!$A:$AF,5,FALSE)+VLOOKUP(A192,T12_Prev68CCG_1415Q4!$A:$AF,5,FALSE)</f>
        <v>1475</v>
      </c>
      <c r="F192" s="338">
        <f>VLOOKUP($A192,T9_Prev68CCG_1415Q1!$A:$AF,6,FALSE)+VLOOKUP($A192,T10_Prev68CCG_1415Q2!$A:$AF,6,FALSE)+VLOOKUP($A192,T11_Prev68CCG_1415Q3!$A:$AF,6,FALSE)+VLOOKUP($A192,T12_Prev68CCG_1415Q4!$A:$AF,6,FALSE)</f>
        <v>810</v>
      </c>
      <c r="G192" s="339"/>
      <c r="H192" s="60" t="str">
        <f t="shared" si="21"/>
        <v/>
      </c>
      <c r="I192" s="338">
        <f>VLOOKUP($A192,T9_Prev68CCG_1415Q1!$A:$AF,9,FALSE)+VLOOKUP($A192,T10_Prev68CCG_1415Q2!$A:$AF,9,FALSE)+VLOOKUP($A192,T11_Prev68CCG_1415Q3!$A:$AF,9,FALSE)+VLOOKUP($A192,T12_Prev68CCG_1415Q4!$A:$AF,9,FALSE)</f>
        <v>633</v>
      </c>
      <c r="J192" s="340"/>
      <c r="K192" s="338">
        <f>VLOOKUP($A192,T9_Prev68CCG_1415Q1!$A:$AF,11,FALSE)+VLOOKUP($A192,T10_Prev68CCG_1415Q2!$A:$AF,11,FALSE)+VLOOKUP($A192,T11_Prev68CCG_1415Q3!$A:$AF,11,FALSE)+VLOOKUP($A192,T12_Prev68CCG_1415Q4!$A:$AF,11,FALSE)</f>
        <v>177</v>
      </c>
      <c r="L192" s="340"/>
      <c r="M192" s="338">
        <f>VLOOKUP($A192,T9_Prev68CCG_1415Q1!$A:$AF,13,FALSE)+VLOOKUP($A192,T10_Prev68CCG_1415Q2!$A:$AF,13,FALSE)+VLOOKUP($A192,T11_Prev68CCG_1415Q3!$A:$AF,13,FALSE)+VLOOKUP($A192,T12_Prev68CCG_1415Q4!$A:$AF,13,FALSE)</f>
        <v>520</v>
      </c>
      <c r="N192" s="340"/>
      <c r="O192" s="338">
        <f>VLOOKUP($A192,T9_Prev68CCG_1415Q1!$A:$AF,15,FALSE)+VLOOKUP($A192,T10_Prev68CCG_1415Q2!$A:$AF,15,FALSE)+VLOOKUP($A192,T11_Prev68CCG_1415Q3!$A:$AF,15,FALSE)+VLOOKUP($A192,T12_Prev68CCG_1415Q4!$A:$AF,15,FALSE)</f>
        <v>145</v>
      </c>
      <c r="P192" s="340">
        <f t="shared" si="22"/>
        <v>9.8305084745762716E-2</v>
      </c>
      <c r="Q192" s="189" t="s">
        <v>953</v>
      </c>
      <c r="R192" s="274">
        <f t="shared" si="20"/>
        <v>0</v>
      </c>
      <c r="S192" s="412">
        <v>-3.2786885245901676E-2</v>
      </c>
      <c r="T192" s="412">
        <v>-6.9987389659520782E-2</v>
      </c>
      <c r="U192" s="352"/>
    </row>
    <row r="193" spans="1:21" s="115" customFormat="1" x14ac:dyDescent="0.2">
      <c r="A193" s="110" t="s">
        <v>954</v>
      </c>
      <c r="B193" s="110" t="s">
        <v>955</v>
      </c>
      <c r="C193" s="110" t="s">
        <v>930</v>
      </c>
      <c r="D193" s="110" t="s">
        <v>1169</v>
      </c>
      <c r="E193" s="337">
        <f>VLOOKUP(A193,T9_Prev68CCG_1415Q1!$A:$AF,5,FALSE)+VLOOKUP(A193,T10_Prev68CCG_1415Q2!$A:$AF,5,FALSE)+VLOOKUP(A193,T11_Prev68CCG_1415Q3!$A:$AF,5,FALSE)+VLOOKUP(A193,T12_Prev68CCG_1415Q4!$A:$AF,5,FALSE)</f>
        <v>2280</v>
      </c>
      <c r="F193" s="338">
        <f>VLOOKUP($A193,T9_Prev68CCG_1415Q1!$A:$AF,6,FALSE)+VLOOKUP($A193,T10_Prev68CCG_1415Q2!$A:$AF,6,FALSE)+VLOOKUP($A193,T11_Prev68CCG_1415Q3!$A:$AF,6,FALSE)+VLOOKUP($A193,T12_Prev68CCG_1415Q4!$A:$AF,6,FALSE)</f>
        <v>787</v>
      </c>
      <c r="G193" s="339"/>
      <c r="H193" s="60" t="str">
        <f t="shared" si="21"/>
        <v/>
      </c>
      <c r="I193" s="338">
        <f>VLOOKUP($A193,T9_Prev68CCG_1415Q1!$A:$AF,9,FALSE)+VLOOKUP($A193,T10_Prev68CCG_1415Q2!$A:$AF,9,FALSE)+VLOOKUP($A193,T11_Prev68CCG_1415Q3!$A:$AF,9,FALSE)+VLOOKUP($A193,T12_Prev68CCG_1415Q4!$A:$AF,9,FALSE)</f>
        <v>598</v>
      </c>
      <c r="J193" s="340"/>
      <c r="K193" s="338">
        <f>VLOOKUP($A193,T9_Prev68CCG_1415Q1!$A:$AF,11,FALSE)+VLOOKUP($A193,T10_Prev68CCG_1415Q2!$A:$AF,11,FALSE)+VLOOKUP($A193,T11_Prev68CCG_1415Q3!$A:$AF,11,FALSE)+VLOOKUP($A193,T12_Prev68CCG_1415Q4!$A:$AF,11,FALSE)</f>
        <v>189</v>
      </c>
      <c r="L193" s="340"/>
      <c r="M193" s="338">
        <f>VLOOKUP($A193,T9_Prev68CCG_1415Q1!$A:$AF,13,FALSE)+VLOOKUP($A193,T10_Prev68CCG_1415Q2!$A:$AF,13,FALSE)+VLOOKUP($A193,T11_Prev68CCG_1415Q3!$A:$AF,13,FALSE)+VLOOKUP($A193,T12_Prev68CCG_1415Q4!$A:$AF,13,FALSE)</f>
        <v>409</v>
      </c>
      <c r="N193" s="340"/>
      <c r="O193" s="338">
        <f>VLOOKUP($A193,T9_Prev68CCG_1415Q1!$A:$AF,15,FALSE)+VLOOKUP($A193,T10_Prev68CCG_1415Q2!$A:$AF,15,FALSE)+VLOOKUP($A193,T11_Prev68CCG_1415Q3!$A:$AF,15,FALSE)+VLOOKUP($A193,T12_Prev68CCG_1415Q4!$A:$AF,15,FALSE)</f>
        <v>1084</v>
      </c>
      <c r="P193" s="340">
        <f t="shared" si="22"/>
        <v>0.47543859649122805</v>
      </c>
      <c r="Q193" s="189" t="s">
        <v>956</v>
      </c>
      <c r="R193" s="274">
        <f t="shared" si="20"/>
        <v>0</v>
      </c>
      <c r="S193" s="412">
        <v>-2.1039072563331929E-2</v>
      </c>
      <c r="T193" s="412">
        <v>-4.1614123581336648E-2</v>
      </c>
      <c r="U193" s="352"/>
    </row>
    <row r="194" spans="1:21" s="115" customFormat="1" x14ac:dyDescent="0.2">
      <c r="A194" s="110" t="s">
        <v>957</v>
      </c>
      <c r="B194" s="110" t="s">
        <v>958</v>
      </c>
      <c r="C194" s="110" t="s">
        <v>930</v>
      </c>
      <c r="D194" s="110" t="s">
        <v>1169</v>
      </c>
      <c r="E194" s="337">
        <f>VLOOKUP(A194,T9_Prev68CCG_1415Q1!$A:$AF,5,FALSE)+VLOOKUP(A194,T10_Prev68CCG_1415Q2!$A:$AF,5,FALSE)+VLOOKUP(A194,T11_Prev68CCG_1415Q3!$A:$AF,5,FALSE)+VLOOKUP(A194,T12_Prev68CCG_1415Q4!$A:$AF,5,FALSE)</f>
        <v>4433</v>
      </c>
      <c r="F194" s="338">
        <f>VLOOKUP($A194,T9_Prev68CCG_1415Q1!$A:$AF,6,FALSE)+VLOOKUP($A194,T10_Prev68CCG_1415Q2!$A:$AF,6,FALSE)+VLOOKUP($A194,T11_Prev68CCG_1415Q3!$A:$AF,6,FALSE)+VLOOKUP($A194,T12_Prev68CCG_1415Q4!$A:$AF,6,FALSE)</f>
        <v>2129</v>
      </c>
      <c r="G194" s="339"/>
      <c r="H194" s="60" t="str">
        <f t="shared" si="21"/>
        <v/>
      </c>
      <c r="I194" s="338">
        <f>VLOOKUP($A194,T9_Prev68CCG_1415Q1!$A:$AF,9,FALSE)+VLOOKUP($A194,T10_Prev68CCG_1415Q2!$A:$AF,9,FALSE)+VLOOKUP($A194,T11_Prev68CCG_1415Q3!$A:$AF,9,FALSE)+VLOOKUP($A194,T12_Prev68CCG_1415Q4!$A:$AF,9,FALSE)</f>
        <v>1517</v>
      </c>
      <c r="J194" s="340"/>
      <c r="K194" s="338">
        <f>VLOOKUP($A194,T9_Prev68CCG_1415Q1!$A:$AF,11,FALSE)+VLOOKUP($A194,T10_Prev68CCG_1415Q2!$A:$AF,11,FALSE)+VLOOKUP($A194,T11_Prev68CCG_1415Q3!$A:$AF,11,FALSE)+VLOOKUP($A194,T12_Prev68CCG_1415Q4!$A:$AF,11,FALSE)</f>
        <v>612</v>
      </c>
      <c r="L194" s="340"/>
      <c r="M194" s="338">
        <f>VLOOKUP($A194,T9_Prev68CCG_1415Q1!$A:$AF,13,FALSE)+VLOOKUP($A194,T10_Prev68CCG_1415Q2!$A:$AF,13,FALSE)+VLOOKUP($A194,T11_Prev68CCG_1415Q3!$A:$AF,13,FALSE)+VLOOKUP($A194,T12_Prev68CCG_1415Q4!$A:$AF,13,FALSE)</f>
        <v>1349</v>
      </c>
      <c r="N194" s="340"/>
      <c r="O194" s="338">
        <f>VLOOKUP($A194,T9_Prev68CCG_1415Q1!$A:$AF,15,FALSE)+VLOOKUP($A194,T10_Prev68CCG_1415Q2!$A:$AF,15,FALSE)+VLOOKUP($A194,T11_Prev68CCG_1415Q3!$A:$AF,15,FALSE)+VLOOKUP($A194,T12_Prev68CCG_1415Q4!$A:$AF,15,FALSE)</f>
        <v>955</v>
      </c>
      <c r="P194" s="340">
        <f t="shared" si="22"/>
        <v>0.21542973155876383</v>
      </c>
      <c r="Q194" s="189" t="s">
        <v>959</v>
      </c>
      <c r="R194" s="274">
        <f t="shared" si="20"/>
        <v>0</v>
      </c>
      <c r="S194" s="412">
        <v>-1.7073170731707332E-2</v>
      </c>
      <c r="T194" s="412">
        <v>-5.7009146990002146E-2</v>
      </c>
      <c r="U194" s="352"/>
    </row>
    <row r="195" spans="1:21" s="115" customFormat="1" x14ac:dyDescent="0.2">
      <c r="A195" s="110" t="s">
        <v>960</v>
      </c>
      <c r="B195" s="110" t="s">
        <v>961</v>
      </c>
      <c r="C195" s="110" t="s">
        <v>930</v>
      </c>
      <c r="D195" s="110" t="s">
        <v>1169</v>
      </c>
      <c r="E195" s="337">
        <f>VLOOKUP(A195,T9_Prev68CCG_1415Q1!$A:$AF,5,FALSE)+VLOOKUP(A195,T10_Prev68CCG_1415Q2!$A:$AF,5,FALSE)+VLOOKUP(A195,T11_Prev68CCG_1415Q3!$A:$AF,5,FALSE)+VLOOKUP(A195,T12_Prev68CCG_1415Q4!$A:$AF,5,FALSE)</f>
        <v>3141</v>
      </c>
      <c r="F195" s="338">
        <f>VLOOKUP($A195,T9_Prev68CCG_1415Q1!$A:$AF,6,FALSE)+VLOOKUP($A195,T10_Prev68CCG_1415Q2!$A:$AF,6,FALSE)+VLOOKUP($A195,T11_Prev68CCG_1415Q3!$A:$AF,6,FALSE)+VLOOKUP($A195,T12_Prev68CCG_1415Q4!$A:$AF,6,FALSE)</f>
        <v>1645</v>
      </c>
      <c r="G195" s="339"/>
      <c r="H195" s="60" t="str">
        <f t="shared" si="21"/>
        <v/>
      </c>
      <c r="I195" s="338">
        <f>VLOOKUP($A195,T9_Prev68CCG_1415Q1!$A:$AF,9,FALSE)+VLOOKUP($A195,T10_Prev68CCG_1415Q2!$A:$AF,9,FALSE)+VLOOKUP($A195,T11_Prev68CCG_1415Q3!$A:$AF,9,FALSE)+VLOOKUP($A195,T12_Prev68CCG_1415Q4!$A:$AF,9,FALSE)</f>
        <v>1200</v>
      </c>
      <c r="J195" s="340"/>
      <c r="K195" s="338">
        <f>VLOOKUP($A195,T9_Prev68CCG_1415Q1!$A:$AF,11,FALSE)+VLOOKUP($A195,T10_Prev68CCG_1415Q2!$A:$AF,11,FALSE)+VLOOKUP($A195,T11_Prev68CCG_1415Q3!$A:$AF,11,FALSE)+VLOOKUP($A195,T12_Prev68CCG_1415Q4!$A:$AF,11,FALSE)</f>
        <v>445</v>
      </c>
      <c r="L195" s="340"/>
      <c r="M195" s="338">
        <f>VLOOKUP($A195,T9_Prev68CCG_1415Q1!$A:$AF,13,FALSE)+VLOOKUP($A195,T10_Prev68CCG_1415Q2!$A:$AF,13,FALSE)+VLOOKUP($A195,T11_Prev68CCG_1415Q3!$A:$AF,13,FALSE)+VLOOKUP($A195,T12_Prev68CCG_1415Q4!$A:$AF,13,FALSE)</f>
        <v>1248</v>
      </c>
      <c r="N195" s="340"/>
      <c r="O195" s="338">
        <f>VLOOKUP($A195,T9_Prev68CCG_1415Q1!$A:$AF,15,FALSE)+VLOOKUP($A195,T10_Prev68CCG_1415Q2!$A:$AF,15,FALSE)+VLOOKUP($A195,T11_Prev68CCG_1415Q3!$A:$AF,15,FALSE)+VLOOKUP($A195,T12_Prev68CCG_1415Q4!$A:$AF,15,FALSE)</f>
        <v>248</v>
      </c>
      <c r="P195" s="340">
        <f t="shared" si="22"/>
        <v>7.8955746577523078E-2</v>
      </c>
      <c r="Q195" s="189" t="s">
        <v>962</v>
      </c>
      <c r="R195" s="274">
        <f t="shared" si="20"/>
        <v>0</v>
      </c>
      <c r="S195" s="412">
        <v>1.5190691661279843E-2</v>
      </c>
      <c r="T195" s="412">
        <v>-2.9057187017001551E-2</v>
      </c>
      <c r="U195" s="352"/>
    </row>
    <row r="196" spans="1:21" s="115" customFormat="1" x14ac:dyDescent="0.2">
      <c r="A196" s="110" t="s">
        <v>963</v>
      </c>
      <c r="B196" s="110" t="s">
        <v>964</v>
      </c>
      <c r="C196" s="110" t="s">
        <v>930</v>
      </c>
      <c r="D196" s="110" t="s">
        <v>1169</v>
      </c>
      <c r="E196" s="337">
        <f>VLOOKUP(A196,T9_Prev68CCG_1415Q1!$A:$AF,5,FALSE)+VLOOKUP(A196,T10_Prev68CCG_1415Q2!$A:$AF,5,FALSE)+VLOOKUP(A196,T11_Prev68CCG_1415Q3!$A:$AF,5,FALSE)+VLOOKUP(A196,T12_Prev68CCG_1415Q4!$A:$AF,5,FALSE)</f>
        <v>983</v>
      </c>
      <c r="F196" s="338">
        <f>VLOOKUP($A196,T9_Prev68CCG_1415Q1!$A:$AF,6,FALSE)+VLOOKUP($A196,T10_Prev68CCG_1415Q2!$A:$AF,6,FALSE)+VLOOKUP($A196,T11_Prev68CCG_1415Q3!$A:$AF,6,FALSE)+VLOOKUP($A196,T12_Prev68CCG_1415Q4!$A:$AF,6,FALSE)</f>
        <v>421</v>
      </c>
      <c r="G196" s="339"/>
      <c r="H196" s="60" t="str">
        <f t="shared" si="21"/>
        <v/>
      </c>
      <c r="I196" s="338">
        <f>VLOOKUP($A196,T9_Prev68CCG_1415Q1!$A:$AF,9,FALSE)+VLOOKUP($A196,T10_Prev68CCG_1415Q2!$A:$AF,9,FALSE)+VLOOKUP($A196,T11_Prev68CCG_1415Q3!$A:$AF,9,FALSE)+VLOOKUP($A196,T12_Prev68CCG_1415Q4!$A:$AF,9,FALSE)</f>
        <v>281</v>
      </c>
      <c r="J196" s="340"/>
      <c r="K196" s="338">
        <f>VLOOKUP($A196,T9_Prev68CCG_1415Q1!$A:$AF,11,FALSE)+VLOOKUP($A196,T10_Prev68CCG_1415Q2!$A:$AF,11,FALSE)+VLOOKUP($A196,T11_Prev68CCG_1415Q3!$A:$AF,11,FALSE)+VLOOKUP($A196,T12_Prev68CCG_1415Q4!$A:$AF,11,FALSE)</f>
        <v>140</v>
      </c>
      <c r="L196" s="340"/>
      <c r="M196" s="338">
        <f>VLOOKUP($A196,T9_Prev68CCG_1415Q1!$A:$AF,13,FALSE)+VLOOKUP($A196,T10_Prev68CCG_1415Q2!$A:$AF,13,FALSE)+VLOOKUP($A196,T11_Prev68CCG_1415Q3!$A:$AF,13,FALSE)+VLOOKUP($A196,T12_Prev68CCG_1415Q4!$A:$AF,13,FALSE)</f>
        <v>347</v>
      </c>
      <c r="N196" s="340"/>
      <c r="O196" s="338">
        <f>VLOOKUP($A196,T9_Prev68CCG_1415Q1!$A:$AF,15,FALSE)+VLOOKUP($A196,T10_Prev68CCG_1415Q2!$A:$AF,15,FALSE)+VLOOKUP($A196,T11_Prev68CCG_1415Q3!$A:$AF,15,FALSE)+VLOOKUP($A196,T12_Prev68CCG_1415Q4!$A:$AF,15,FALSE)</f>
        <v>215</v>
      </c>
      <c r="P196" s="340">
        <f t="shared" si="22"/>
        <v>0.21871820956256358</v>
      </c>
      <c r="Q196" s="189" t="s">
        <v>965</v>
      </c>
      <c r="R196" s="274">
        <f t="shared" si="20"/>
        <v>0</v>
      </c>
      <c r="S196" s="412">
        <v>-8.5581395348837241E-2</v>
      </c>
      <c r="T196" s="412">
        <v>-0.13392070484581498</v>
      </c>
      <c r="U196" s="352"/>
    </row>
    <row r="197" spans="1:21" s="115" customFormat="1" x14ac:dyDescent="0.2">
      <c r="A197" s="110" t="s">
        <v>966</v>
      </c>
      <c r="B197" s="110" t="s">
        <v>967</v>
      </c>
      <c r="C197" s="110" t="s">
        <v>968</v>
      </c>
      <c r="D197" s="110" t="s">
        <v>969</v>
      </c>
      <c r="E197" s="337">
        <f>VLOOKUP(A197,T9_Prev68CCG_1415Q1!$A:$AF,5,FALSE)+VLOOKUP(A197,T10_Prev68CCG_1415Q2!$A:$AF,5,FALSE)+VLOOKUP(A197,T11_Prev68CCG_1415Q3!$A:$AF,5,FALSE)+VLOOKUP(A197,T12_Prev68CCG_1415Q4!$A:$AF,5,FALSE)</f>
        <v>2432</v>
      </c>
      <c r="F197" s="338">
        <f>VLOOKUP($A197,T9_Prev68CCG_1415Q1!$A:$AF,6,FALSE)+VLOOKUP($A197,T10_Prev68CCG_1415Q2!$A:$AF,6,FALSE)+VLOOKUP($A197,T11_Prev68CCG_1415Q3!$A:$AF,6,FALSE)+VLOOKUP($A197,T12_Prev68CCG_1415Q4!$A:$AF,6,FALSE)</f>
        <v>895</v>
      </c>
      <c r="G197" s="339"/>
      <c r="H197" s="60" t="str">
        <f t="shared" si="21"/>
        <v/>
      </c>
      <c r="I197" s="338">
        <f>VLOOKUP($A197,T9_Prev68CCG_1415Q1!$A:$AF,9,FALSE)+VLOOKUP($A197,T10_Prev68CCG_1415Q2!$A:$AF,9,FALSE)+VLOOKUP($A197,T11_Prev68CCG_1415Q3!$A:$AF,9,FALSE)+VLOOKUP($A197,T12_Prev68CCG_1415Q4!$A:$AF,9,FALSE)</f>
        <v>610</v>
      </c>
      <c r="J197" s="340"/>
      <c r="K197" s="338">
        <f>VLOOKUP($A197,T9_Prev68CCG_1415Q1!$A:$AF,11,FALSE)+VLOOKUP($A197,T10_Prev68CCG_1415Q2!$A:$AF,11,FALSE)+VLOOKUP($A197,T11_Prev68CCG_1415Q3!$A:$AF,11,FALSE)+VLOOKUP($A197,T12_Prev68CCG_1415Q4!$A:$AF,11,FALSE)</f>
        <v>285</v>
      </c>
      <c r="L197" s="340"/>
      <c r="M197" s="338">
        <f>VLOOKUP($A197,T9_Prev68CCG_1415Q1!$A:$AF,13,FALSE)+VLOOKUP($A197,T10_Prev68CCG_1415Q2!$A:$AF,13,FALSE)+VLOOKUP($A197,T11_Prev68CCG_1415Q3!$A:$AF,13,FALSE)+VLOOKUP($A197,T12_Prev68CCG_1415Q4!$A:$AF,13,FALSE)</f>
        <v>763</v>
      </c>
      <c r="N197" s="340"/>
      <c r="O197" s="338">
        <f>VLOOKUP($A197,T9_Prev68CCG_1415Q1!$A:$AF,15,FALSE)+VLOOKUP($A197,T10_Prev68CCG_1415Q2!$A:$AF,15,FALSE)+VLOOKUP($A197,T11_Prev68CCG_1415Q3!$A:$AF,15,FALSE)+VLOOKUP($A197,T12_Prev68CCG_1415Q4!$A:$AF,15,FALSE)</f>
        <v>774</v>
      </c>
      <c r="P197" s="340">
        <f t="shared" si="22"/>
        <v>0.31825657894736842</v>
      </c>
      <c r="Q197" s="189" t="s">
        <v>970</v>
      </c>
      <c r="R197" s="274">
        <f t="shared" si="20"/>
        <v>0</v>
      </c>
      <c r="S197" s="412">
        <v>5.8772311710927339E-2</v>
      </c>
      <c r="T197" s="412">
        <v>-1.4985824220332122E-2</v>
      </c>
      <c r="U197" s="352"/>
    </row>
    <row r="198" spans="1:21" s="115" customFormat="1" x14ac:dyDescent="0.2">
      <c r="A198" s="110" t="s">
        <v>971</v>
      </c>
      <c r="B198" s="110" t="s">
        <v>972</v>
      </c>
      <c r="C198" s="110" t="s">
        <v>968</v>
      </c>
      <c r="D198" s="110" t="s">
        <v>969</v>
      </c>
      <c r="E198" s="337">
        <f>VLOOKUP(A198,T9_Prev68CCG_1415Q1!$A:$AF,5,FALSE)+VLOOKUP(A198,T10_Prev68CCG_1415Q2!$A:$AF,5,FALSE)+VLOOKUP(A198,T11_Prev68CCG_1415Q3!$A:$AF,5,FALSE)+VLOOKUP(A198,T12_Prev68CCG_1415Q4!$A:$AF,5,FALSE)</f>
        <v>1554</v>
      </c>
      <c r="F198" s="338">
        <f>VLOOKUP($A198,T9_Prev68CCG_1415Q1!$A:$AF,6,FALSE)+VLOOKUP($A198,T10_Prev68CCG_1415Q2!$A:$AF,6,FALSE)+VLOOKUP($A198,T11_Prev68CCG_1415Q3!$A:$AF,6,FALSE)+VLOOKUP($A198,T12_Prev68CCG_1415Q4!$A:$AF,6,FALSE)</f>
        <v>736</v>
      </c>
      <c r="G198" s="339"/>
      <c r="H198" s="60" t="str">
        <f t="shared" si="21"/>
        <v/>
      </c>
      <c r="I198" s="338">
        <f>VLOOKUP($A198,T9_Prev68CCG_1415Q1!$A:$AF,9,FALSE)+VLOOKUP($A198,T10_Prev68CCG_1415Q2!$A:$AF,9,FALSE)+VLOOKUP($A198,T11_Prev68CCG_1415Q3!$A:$AF,9,FALSE)+VLOOKUP($A198,T12_Prev68CCG_1415Q4!$A:$AF,9,FALSE)</f>
        <v>535</v>
      </c>
      <c r="J198" s="340"/>
      <c r="K198" s="338">
        <f>VLOOKUP($A198,T9_Prev68CCG_1415Q1!$A:$AF,11,FALSE)+VLOOKUP($A198,T10_Prev68CCG_1415Q2!$A:$AF,11,FALSE)+VLOOKUP($A198,T11_Prev68CCG_1415Q3!$A:$AF,11,FALSE)+VLOOKUP($A198,T12_Prev68CCG_1415Q4!$A:$AF,11,FALSE)</f>
        <v>201</v>
      </c>
      <c r="L198" s="340"/>
      <c r="M198" s="338">
        <f>VLOOKUP($A198,T9_Prev68CCG_1415Q1!$A:$AF,13,FALSE)+VLOOKUP($A198,T10_Prev68CCG_1415Q2!$A:$AF,13,FALSE)+VLOOKUP($A198,T11_Prev68CCG_1415Q3!$A:$AF,13,FALSE)+VLOOKUP($A198,T12_Prev68CCG_1415Q4!$A:$AF,13,FALSE)</f>
        <v>617</v>
      </c>
      <c r="N198" s="340"/>
      <c r="O198" s="338">
        <f>VLOOKUP($A198,T9_Prev68CCG_1415Q1!$A:$AF,15,FALSE)+VLOOKUP($A198,T10_Prev68CCG_1415Q2!$A:$AF,15,FALSE)+VLOOKUP($A198,T11_Prev68CCG_1415Q3!$A:$AF,15,FALSE)+VLOOKUP($A198,T12_Prev68CCG_1415Q4!$A:$AF,15,FALSE)</f>
        <v>201</v>
      </c>
      <c r="P198" s="340">
        <f t="shared" si="22"/>
        <v>0.12934362934362933</v>
      </c>
      <c r="Q198" s="189" t="s">
        <v>973</v>
      </c>
      <c r="R198" s="274">
        <f t="shared" si="20"/>
        <v>0</v>
      </c>
      <c r="S198" s="412">
        <v>-3.5980148883374641E-2</v>
      </c>
      <c r="T198" s="412">
        <v>-8.6419753086419804E-2</v>
      </c>
      <c r="U198" s="352"/>
    </row>
    <row r="199" spans="1:21" s="115" customFormat="1" x14ac:dyDescent="0.2">
      <c r="A199" s="110" t="s">
        <v>974</v>
      </c>
      <c r="B199" s="110" t="s">
        <v>975</v>
      </c>
      <c r="C199" s="110" t="s">
        <v>968</v>
      </c>
      <c r="D199" s="110" t="s">
        <v>969</v>
      </c>
      <c r="E199" s="337">
        <f>VLOOKUP(A199,T9_Prev68CCG_1415Q1!$A:$AF,5,FALSE)+VLOOKUP(A199,T10_Prev68CCG_1415Q2!$A:$AF,5,FALSE)+VLOOKUP(A199,T11_Prev68CCG_1415Q3!$A:$AF,5,FALSE)+VLOOKUP(A199,T12_Prev68CCG_1415Q4!$A:$AF,5,FALSE)</f>
        <v>3775</v>
      </c>
      <c r="F199" s="338">
        <f>VLOOKUP($A199,T9_Prev68CCG_1415Q1!$A:$AF,6,FALSE)+VLOOKUP($A199,T10_Prev68CCG_1415Q2!$A:$AF,6,FALSE)+VLOOKUP($A199,T11_Prev68CCG_1415Q3!$A:$AF,6,FALSE)+VLOOKUP($A199,T12_Prev68CCG_1415Q4!$A:$AF,6,FALSE)</f>
        <v>1698</v>
      </c>
      <c r="G199" s="339"/>
      <c r="H199" s="60" t="str">
        <f t="shared" si="21"/>
        <v/>
      </c>
      <c r="I199" s="338">
        <f>VLOOKUP($A199,T9_Prev68CCG_1415Q1!$A:$AF,9,FALSE)+VLOOKUP($A199,T10_Prev68CCG_1415Q2!$A:$AF,9,FALSE)+VLOOKUP($A199,T11_Prev68CCG_1415Q3!$A:$AF,9,FALSE)+VLOOKUP($A199,T12_Prev68CCG_1415Q4!$A:$AF,9,FALSE)</f>
        <v>1116</v>
      </c>
      <c r="J199" s="340"/>
      <c r="K199" s="338">
        <f>VLOOKUP($A199,T9_Prev68CCG_1415Q1!$A:$AF,11,FALSE)+VLOOKUP($A199,T10_Prev68CCG_1415Q2!$A:$AF,11,FALSE)+VLOOKUP($A199,T11_Prev68CCG_1415Q3!$A:$AF,11,FALSE)+VLOOKUP($A199,T12_Prev68CCG_1415Q4!$A:$AF,11,FALSE)</f>
        <v>582</v>
      </c>
      <c r="L199" s="340"/>
      <c r="M199" s="338">
        <f>VLOOKUP($A199,T9_Prev68CCG_1415Q1!$A:$AF,13,FALSE)+VLOOKUP($A199,T10_Prev68CCG_1415Q2!$A:$AF,13,FALSE)+VLOOKUP($A199,T11_Prev68CCG_1415Q3!$A:$AF,13,FALSE)+VLOOKUP($A199,T12_Prev68CCG_1415Q4!$A:$AF,13,FALSE)</f>
        <v>1184</v>
      </c>
      <c r="N199" s="340"/>
      <c r="O199" s="338">
        <f>VLOOKUP($A199,T9_Prev68CCG_1415Q1!$A:$AF,15,FALSE)+VLOOKUP($A199,T10_Prev68CCG_1415Q2!$A:$AF,15,FALSE)+VLOOKUP($A199,T11_Prev68CCG_1415Q3!$A:$AF,15,FALSE)+VLOOKUP($A199,T12_Prev68CCG_1415Q4!$A:$AF,15,FALSE)</f>
        <v>893</v>
      </c>
      <c r="P199" s="340">
        <f t="shared" si="22"/>
        <v>0.23655629139072848</v>
      </c>
      <c r="Q199" s="189" t="s">
        <v>976</v>
      </c>
      <c r="R199" s="274">
        <f t="shared" si="20"/>
        <v>0</v>
      </c>
      <c r="S199" s="412">
        <v>5.6830907054871149E-2</v>
      </c>
      <c r="T199" s="412">
        <v>2.6497085320609237E-4</v>
      </c>
      <c r="U199" s="352"/>
    </row>
    <row r="200" spans="1:21" s="115" customFormat="1" x14ac:dyDescent="0.2">
      <c r="A200" s="110" t="s">
        <v>977</v>
      </c>
      <c r="B200" s="110" t="s">
        <v>978</v>
      </c>
      <c r="C200" s="110" t="s">
        <v>968</v>
      </c>
      <c r="D200" s="110" t="s">
        <v>969</v>
      </c>
      <c r="E200" s="337">
        <f>VLOOKUP(A200,T9_Prev68CCG_1415Q1!$A:$AF,5,FALSE)+VLOOKUP(A200,T10_Prev68CCG_1415Q2!$A:$AF,5,FALSE)+VLOOKUP(A200,T11_Prev68CCG_1415Q3!$A:$AF,5,FALSE)+VLOOKUP(A200,T12_Prev68CCG_1415Q4!$A:$AF,5,FALSE)</f>
        <v>1337</v>
      </c>
      <c r="F200" s="338">
        <f>VLOOKUP($A200,T9_Prev68CCG_1415Q1!$A:$AF,6,FALSE)+VLOOKUP($A200,T10_Prev68CCG_1415Q2!$A:$AF,6,FALSE)+VLOOKUP($A200,T11_Prev68CCG_1415Q3!$A:$AF,6,FALSE)+VLOOKUP($A200,T12_Prev68CCG_1415Q4!$A:$AF,6,FALSE)</f>
        <v>668</v>
      </c>
      <c r="G200" s="339"/>
      <c r="H200" s="60" t="str">
        <f t="shared" si="21"/>
        <v/>
      </c>
      <c r="I200" s="338">
        <f>VLOOKUP($A200,T9_Prev68CCG_1415Q1!$A:$AF,9,FALSE)+VLOOKUP($A200,T10_Prev68CCG_1415Q2!$A:$AF,9,FALSE)+VLOOKUP($A200,T11_Prev68CCG_1415Q3!$A:$AF,9,FALSE)+VLOOKUP($A200,T12_Prev68CCG_1415Q4!$A:$AF,9,FALSE)</f>
        <v>495</v>
      </c>
      <c r="J200" s="340"/>
      <c r="K200" s="338">
        <f>VLOOKUP($A200,T9_Prev68CCG_1415Q1!$A:$AF,11,FALSE)+VLOOKUP($A200,T10_Prev68CCG_1415Q2!$A:$AF,11,FALSE)+VLOOKUP($A200,T11_Prev68CCG_1415Q3!$A:$AF,11,FALSE)+VLOOKUP($A200,T12_Prev68CCG_1415Q4!$A:$AF,11,FALSE)</f>
        <v>173</v>
      </c>
      <c r="L200" s="340"/>
      <c r="M200" s="338">
        <f>VLOOKUP($A200,T9_Prev68CCG_1415Q1!$A:$AF,13,FALSE)+VLOOKUP($A200,T10_Prev68CCG_1415Q2!$A:$AF,13,FALSE)+VLOOKUP($A200,T11_Prev68CCG_1415Q3!$A:$AF,13,FALSE)+VLOOKUP($A200,T12_Prev68CCG_1415Q4!$A:$AF,13,FALSE)</f>
        <v>580</v>
      </c>
      <c r="N200" s="340"/>
      <c r="O200" s="338">
        <f>VLOOKUP($A200,T9_Prev68CCG_1415Q1!$A:$AF,15,FALSE)+VLOOKUP($A200,T10_Prev68CCG_1415Q2!$A:$AF,15,FALSE)+VLOOKUP($A200,T11_Prev68CCG_1415Q3!$A:$AF,15,FALSE)+VLOOKUP($A200,T12_Prev68CCG_1415Q4!$A:$AF,15,FALSE)</f>
        <v>89</v>
      </c>
      <c r="P200" s="340">
        <f t="shared" si="22"/>
        <v>6.6566940912490657E-2</v>
      </c>
      <c r="Q200" s="189" t="s">
        <v>979</v>
      </c>
      <c r="R200" s="274">
        <f t="shared" si="20"/>
        <v>0</v>
      </c>
      <c r="S200" s="412">
        <v>8.4347120843471179E-2</v>
      </c>
      <c r="T200" s="412">
        <v>4.5078888054095323E-3</v>
      </c>
      <c r="U200" s="352"/>
    </row>
    <row r="201" spans="1:21" s="115" customFormat="1" x14ac:dyDescent="0.2">
      <c r="A201" s="110" t="s">
        <v>980</v>
      </c>
      <c r="B201" s="110" t="s">
        <v>981</v>
      </c>
      <c r="C201" s="110" t="s">
        <v>968</v>
      </c>
      <c r="D201" s="110" t="s">
        <v>969</v>
      </c>
      <c r="E201" s="337">
        <f>VLOOKUP(A201,T9_Prev68CCG_1415Q1!$A:$AF,5,FALSE)+VLOOKUP(A201,T10_Prev68CCG_1415Q2!$A:$AF,5,FALSE)+VLOOKUP(A201,T11_Prev68CCG_1415Q3!$A:$AF,5,FALSE)+VLOOKUP(A201,T12_Prev68CCG_1415Q4!$A:$AF,5,FALSE)</f>
        <v>1339</v>
      </c>
      <c r="F201" s="338">
        <f>VLOOKUP($A201,T9_Prev68CCG_1415Q1!$A:$AF,6,FALSE)+VLOOKUP($A201,T10_Prev68CCG_1415Q2!$A:$AF,6,FALSE)+VLOOKUP($A201,T11_Prev68CCG_1415Q3!$A:$AF,6,FALSE)+VLOOKUP($A201,T12_Prev68CCG_1415Q4!$A:$AF,6,FALSE)</f>
        <v>712</v>
      </c>
      <c r="G201" s="339"/>
      <c r="H201" s="60" t="str">
        <f t="shared" si="21"/>
        <v/>
      </c>
      <c r="I201" s="338">
        <f>VLOOKUP($A201,T9_Prev68CCG_1415Q1!$A:$AF,9,FALSE)+VLOOKUP($A201,T10_Prev68CCG_1415Q2!$A:$AF,9,FALSE)+VLOOKUP($A201,T11_Prev68CCG_1415Q3!$A:$AF,9,FALSE)+VLOOKUP($A201,T12_Prev68CCG_1415Q4!$A:$AF,9,FALSE)</f>
        <v>476</v>
      </c>
      <c r="J201" s="340"/>
      <c r="K201" s="338">
        <f>VLOOKUP($A201,T9_Prev68CCG_1415Q1!$A:$AF,11,FALSE)+VLOOKUP($A201,T10_Prev68CCG_1415Q2!$A:$AF,11,FALSE)+VLOOKUP($A201,T11_Prev68CCG_1415Q3!$A:$AF,11,FALSE)+VLOOKUP($A201,T12_Prev68CCG_1415Q4!$A:$AF,11,FALSE)</f>
        <v>236</v>
      </c>
      <c r="L201" s="340"/>
      <c r="M201" s="338">
        <f>VLOOKUP($A201,T9_Prev68CCG_1415Q1!$A:$AF,13,FALSE)+VLOOKUP($A201,T10_Prev68CCG_1415Q2!$A:$AF,13,FALSE)+VLOOKUP($A201,T11_Prev68CCG_1415Q3!$A:$AF,13,FALSE)+VLOOKUP($A201,T12_Prev68CCG_1415Q4!$A:$AF,13,FALSE)</f>
        <v>477</v>
      </c>
      <c r="N201" s="340"/>
      <c r="O201" s="338">
        <f>VLOOKUP($A201,T9_Prev68CCG_1415Q1!$A:$AF,15,FALSE)+VLOOKUP($A201,T10_Prev68CCG_1415Q2!$A:$AF,15,FALSE)+VLOOKUP($A201,T11_Prev68CCG_1415Q3!$A:$AF,15,FALSE)+VLOOKUP($A201,T12_Prev68CCG_1415Q4!$A:$AF,15,FALSE)</f>
        <v>150</v>
      </c>
      <c r="P201" s="340">
        <f t="shared" si="22"/>
        <v>0.11202389843166542</v>
      </c>
      <c r="Q201" s="189" t="s">
        <v>982</v>
      </c>
      <c r="R201" s="274">
        <f t="shared" si="20"/>
        <v>0</v>
      </c>
      <c r="S201" s="412">
        <v>0.10661157024793377</v>
      </c>
      <c r="T201" s="412">
        <v>3.7481259370315545E-3</v>
      </c>
      <c r="U201" s="352"/>
    </row>
    <row r="202" spans="1:21" s="115" customFormat="1" x14ac:dyDescent="0.2">
      <c r="A202" s="110" t="s">
        <v>983</v>
      </c>
      <c r="B202" s="110" t="s">
        <v>984</v>
      </c>
      <c r="C202" s="110" t="s">
        <v>968</v>
      </c>
      <c r="D202" s="110" t="s">
        <v>969</v>
      </c>
      <c r="E202" s="337">
        <f>VLOOKUP(A202,T9_Prev68CCG_1415Q1!$A:$AF,5,FALSE)+VLOOKUP(A202,T10_Prev68CCG_1415Q2!$A:$AF,5,FALSE)+VLOOKUP(A202,T11_Prev68CCG_1415Q3!$A:$AF,5,FALSE)+VLOOKUP(A202,T12_Prev68CCG_1415Q4!$A:$AF,5,FALSE)</f>
        <v>7482</v>
      </c>
      <c r="F202" s="338">
        <f>VLOOKUP($A202,T9_Prev68CCG_1415Q1!$A:$AF,6,FALSE)+VLOOKUP($A202,T10_Prev68CCG_1415Q2!$A:$AF,6,FALSE)+VLOOKUP($A202,T11_Prev68CCG_1415Q3!$A:$AF,6,FALSE)+VLOOKUP($A202,T12_Prev68CCG_1415Q4!$A:$AF,6,FALSE)</f>
        <v>4681</v>
      </c>
      <c r="G202" s="339">
        <f t="shared" si="23"/>
        <v>0.62563485699010957</v>
      </c>
      <c r="H202" s="60" t="str">
        <f t="shared" si="21"/>
        <v>61.5% - 63.7%</v>
      </c>
      <c r="I202" s="338">
        <f>VLOOKUP($A202,T9_Prev68CCG_1415Q1!$A:$AF,9,FALSE)+VLOOKUP($A202,T10_Prev68CCG_1415Q2!$A:$AF,9,FALSE)+VLOOKUP($A202,T11_Prev68CCG_1415Q3!$A:$AF,9,FALSE)+VLOOKUP($A202,T12_Prev68CCG_1415Q4!$A:$AF,9,FALSE)</f>
        <v>3511</v>
      </c>
      <c r="J202" s="340">
        <f t="shared" si="24"/>
        <v>0.46925955626837745</v>
      </c>
      <c r="K202" s="338">
        <f>VLOOKUP($A202,T9_Prev68CCG_1415Q1!$A:$AF,11,FALSE)+VLOOKUP($A202,T10_Prev68CCG_1415Q2!$A:$AF,11,FALSE)+VLOOKUP($A202,T11_Prev68CCG_1415Q3!$A:$AF,11,FALSE)+VLOOKUP($A202,T12_Prev68CCG_1415Q4!$A:$AF,11,FALSE)</f>
        <v>1170</v>
      </c>
      <c r="L202" s="340">
        <f t="shared" si="25"/>
        <v>0.15637530072173217</v>
      </c>
      <c r="M202" s="338">
        <f>VLOOKUP($A202,T9_Prev68CCG_1415Q1!$A:$AF,13,FALSE)+VLOOKUP($A202,T10_Prev68CCG_1415Q2!$A:$AF,13,FALSE)+VLOOKUP($A202,T11_Prev68CCG_1415Q3!$A:$AF,13,FALSE)+VLOOKUP($A202,T12_Prev68CCG_1415Q4!$A:$AF,13,FALSE)</f>
        <v>2693</v>
      </c>
      <c r="N202" s="340">
        <f t="shared" si="26"/>
        <v>0.3599304998663459</v>
      </c>
      <c r="O202" s="338">
        <f>VLOOKUP($A202,T9_Prev68CCG_1415Q1!$A:$AF,15,FALSE)+VLOOKUP($A202,T10_Prev68CCG_1415Q2!$A:$AF,15,FALSE)+VLOOKUP($A202,T11_Prev68CCG_1415Q3!$A:$AF,15,FALSE)+VLOOKUP($A202,T12_Prev68CCG_1415Q4!$A:$AF,15,FALSE)</f>
        <v>108</v>
      </c>
      <c r="P202" s="340">
        <f t="shared" si="22"/>
        <v>1.4434643143544507E-2</v>
      </c>
      <c r="Q202" s="189" t="s">
        <v>985</v>
      </c>
      <c r="R202" s="274">
        <f t="shared" ref="R202:R247" si="27">IF(S202&lt;-10%,1,IF(T202&gt;20%,1,0))</f>
        <v>0</v>
      </c>
      <c r="S202" s="412">
        <v>-2.7806652806652843E-2</v>
      </c>
      <c r="T202" s="412">
        <v>-6.9750093248787781E-2</v>
      </c>
      <c r="U202" s="352"/>
    </row>
    <row r="203" spans="1:21" s="115" customFormat="1" x14ac:dyDescent="0.2">
      <c r="A203" s="110" t="s">
        <v>986</v>
      </c>
      <c r="B203" s="110" t="s">
        <v>987</v>
      </c>
      <c r="C203" s="110" t="s">
        <v>968</v>
      </c>
      <c r="D203" s="110" t="s">
        <v>969</v>
      </c>
      <c r="E203" s="337">
        <f>VLOOKUP(A203,T9_Prev68CCG_1415Q1!$A:$AF,5,FALSE)+VLOOKUP(A203,T10_Prev68CCG_1415Q2!$A:$AF,5,FALSE)+VLOOKUP(A203,T11_Prev68CCG_1415Q3!$A:$AF,5,FALSE)+VLOOKUP(A203,T12_Prev68CCG_1415Q4!$A:$AF,5,FALSE)</f>
        <v>2449</v>
      </c>
      <c r="F203" s="338">
        <f>VLOOKUP($A203,T9_Prev68CCG_1415Q1!$A:$AF,6,FALSE)+VLOOKUP($A203,T10_Prev68CCG_1415Q2!$A:$AF,6,FALSE)+VLOOKUP($A203,T11_Prev68CCG_1415Q3!$A:$AF,6,FALSE)+VLOOKUP($A203,T12_Prev68CCG_1415Q4!$A:$AF,6,FALSE)</f>
        <v>1300</v>
      </c>
      <c r="G203" s="339"/>
      <c r="H203" s="60" t="str">
        <f t="shared" si="21"/>
        <v/>
      </c>
      <c r="I203" s="338">
        <f>VLOOKUP($A203,T9_Prev68CCG_1415Q1!$A:$AF,9,FALSE)+VLOOKUP($A203,T10_Prev68CCG_1415Q2!$A:$AF,9,FALSE)+VLOOKUP($A203,T11_Prev68CCG_1415Q3!$A:$AF,9,FALSE)+VLOOKUP($A203,T12_Prev68CCG_1415Q4!$A:$AF,9,FALSE)</f>
        <v>667</v>
      </c>
      <c r="J203" s="340"/>
      <c r="K203" s="338">
        <f>VLOOKUP($A203,T9_Prev68CCG_1415Q1!$A:$AF,11,FALSE)+VLOOKUP($A203,T10_Prev68CCG_1415Q2!$A:$AF,11,FALSE)+VLOOKUP($A203,T11_Prev68CCG_1415Q3!$A:$AF,11,FALSE)+VLOOKUP($A203,T12_Prev68CCG_1415Q4!$A:$AF,11,FALSE)</f>
        <v>633</v>
      </c>
      <c r="L203" s="340"/>
      <c r="M203" s="338">
        <f>VLOOKUP($A203,T9_Prev68CCG_1415Q1!$A:$AF,13,FALSE)+VLOOKUP($A203,T10_Prev68CCG_1415Q2!$A:$AF,13,FALSE)+VLOOKUP($A203,T11_Prev68CCG_1415Q3!$A:$AF,13,FALSE)+VLOOKUP($A203,T12_Prev68CCG_1415Q4!$A:$AF,13,FALSE)</f>
        <v>853</v>
      </c>
      <c r="N203" s="340"/>
      <c r="O203" s="338">
        <f>VLOOKUP($A203,T9_Prev68CCG_1415Q1!$A:$AF,15,FALSE)+VLOOKUP($A203,T10_Prev68CCG_1415Q2!$A:$AF,15,FALSE)+VLOOKUP($A203,T11_Prev68CCG_1415Q3!$A:$AF,15,FALSE)+VLOOKUP($A203,T12_Prev68CCG_1415Q4!$A:$AF,15,FALSE)</f>
        <v>296</v>
      </c>
      <c r="P203" s="340">
        <f t="shared" si="22"/>
        <v>0.12086565945283789</v>
      </c>
      <c r="Q203" s="189" t="s">
        <v>988</v>
      </c>
      <c r="R203" s="274">
        <f t="shared" si="27"/>
        <v>0</v>
      </c>
      <c r="S203" s="412">
        <v>-5.7714505579068875E-2</v>
      </c>
      <c r="T203" s="412">
        <v>-9.4304733727810675E-2</v>
      </c>
      <c r="U203" s="352"/>
    </row>
    <row r="204" spans="1:21" s="115" customFormat="1" x14ac:dyDescent="0.2">
      <c r="A204" s="110" t="s">
        <v>989</v>
      </c>
      <c r="B204" s="110" t="s">
        <v>990</v>
      </c>
      <c r="C204" s="110" t="s">
        <v>968</v>
      </c>
      <c r="D204" s="110" t="s">
        <v>969</v>
      </c>
      <c r="E204" s="337">
        <f>VLOOKUP(A204,T9_Prev68CCG_1415Q1!$A:$AF,5,FALSE)+VLOOKUP(A204,T10_Prev68CCG_1415Q2!$A:$AF,5,FALSE)+VLOOKUP(A204,T11_Prev68CCG_1415Q3!$A:$AF,5,FALSE)+VLOOKUP(A204,T12_Prev68CCG_1415Q4!$A:$AF,5,FALSE)</f>
        <v>1880</v>
      </c>
      <c r="F204" s="338">
        <f>VLOOKUP($A204,T9_Prev68CCG_1415Q1!$A:$AF,6,FALSE)+VLOOKUP($A204,T10_Prev68CCG_1415Q2!$A:$AF,6,FALSE)+VLOOKUP($A204,T11_Prev68CCG_1415Q3!$A:$AF,6,FALSE)+VLOOKUP($A204,T12_Prev68CCG_1415Q4!$A:$AF,6,FALSE)</f>
        <v>1018</v>
      </c>
      <c r="G204" s="339"/>
      <c r="H204" s="60" t="str">
        <f t="shared" si="21"/>
        <v/>
      </c>
      <c r="I204" s="338">
        <f>VLOOKUP($A204,T9_Prev68CCG_1415Q1!$A:$AF,9,FALSE)+VLOOKUP($A204,T10_Prev68CCG_1415Q2!$A:$AF,9,FALSE)+VLOOKUP($A204,T11_Prev68CCG_1415Q3!$A:$AF,9,FALSE)+VLOOKUP($A204,T12_Prev68CCG_1415Q4!$A:$AF,9,FALSE)</f>
        <v>632</v>
      </c>
      <c r="J204" s="340"/>
      <c r="K204" s="338">
        <f>VLOOKUP($A204,T9_Prev68CCG_1415Q1!$A:$AF,11,FALSE)+VLOOKUP($A204,T10_Prev68CCG_1415Q2!$A:$AF,11,FALSE)+VLOOKUP($A204,T11_Prev68CCG_1415Q3!$A:$AF,11,FALSE)+VLOOKUP($A204,T12_Prev68CCG_1415Q4!$A:$AF,11,FALSE)</f>
        <v>386</v>
      </c>
      <c r="L204" s="340"/>
      <c r="M204" s="338">
        <f>VLOOKUP($A204,T9_Prev68CCG_1415Q1!$A:$AF,13,FALSE)+VLOOKUP($A204,T10_Prev68CCG_1415Q2!$A:$AF,13,FALSE)+VLOOKUP($A204,T11_Prev68CCG_1415Q3!$A:$AF,13,FALSE)+VLOOKUP($A204,T12_Prev68CCG_1415Q4!$A:$AF,13,FALSE)</f>
        <v>654</v>
      </c>
      <c r="N204" s="340"/>
      <c r="O204" s="338">
        <f>VLOOKUP($A204,T9_Prev68CCG_1415Q1!$A:$AF,15,FALSE)+VLOOKUP($A204,T10_Prev68CCG_1415Q2!$A:$AF,15,FALSE)+VLOOKUP($A204,T11_Prev68CCG_1415Q3!$A:$AF,15,FALSE)+VLOOKUP($A204,T12_Prev68CCG_1415Q4!$A:$AF,15,FALSE)</f>
        <v>208</v>
      </c>
      <c r="P204" s="340">
        <f t="shared" si="22"/>
        <v>0.11063829787234042</v>
      </c>
      <c r="Q204" s="189" t="s">
        <v>991</v>
      </c>
      <c r="R204" s="274">
        <f t="shared" si="27"/>
        <v>0</v>
      </c>
      <c r="S204" s="412">
        <v>-1.8789144050104345E-2</v>
      </c>
      <c r="T204" s="412">
        <v>-5.0025265285497778E-2</v>
      </c>
      <c r="U204" s="352"/>
    </row>
    <row r="205" spans="1:21" s="115" customFormat="1" x14ac:dyDescent="0.2">
      <c r="A205" s="110" t="s">
        <v>992</v>
      </c>
      <c r="B205" s="110" t="s">
        <v>993</v>
      </c>
      <c r="C205" s="110" t="s">
        <v>968</v>
      </c>
      <c r="D205" s="110" t="s">
        <v>969</v>
      </c>
      <c r="E205" s="337">
        <f>VLOOKUP(A205,T9_Prev68CCG_1415Q1!$A:$AF,5,FALSE)+VLOOKUP(A205,T10_Prev68CCG_1415Q2!$A:$AF,5,FALSE)+VLOOKUP(A205,T11_Prev68CCG_1415Q3!$A:$AF,5,FALSE)+VLOOKUP(A205,T12_Prev68CCG_1415Q4!$A:$AF,5,FALSE)</f>
        <v>1730</v>
      </c>
      <c r="F205" s="338">
        <f>VLOOKUP($A205,T9_Prev68CCG_1415Q1!$A:$AF,6,FALSE)+VLOOKUP($A205,T10_Prev68CCG_1415Q2!$A:$AF,6,FALSE)+VLOOKUP($A205,T11_Prev68CCG_1415Q3!$A:$AF,6,FALSE)+VLOOKUP($A205,T12_Prev68CCG_1415Q4!$A:$AF,6,FALSE)</f>
        <v>865</v>
      </c>
      <c r="G205" s="339"/>
      <c r="H205" s="60" t="str">
        <f t="shared" si="21"/>
        <v/>
      </c>
      <c r="I205" s="338">
        <f>VLOOKUP($A205,T9_Prev68CCG_1415Q1!$A:$AF,9,FALSE)+VLOOKUP($A205,T10_Prev68CCG_1415Q2!$A:$AF,9,FALSE)+VLOOKUP($A205,T11_Prev68CCG_1415Q3!$A:$AF,9,FALSE)+VLOOKUP($A205,T12_Prev68CCG_1415Q4!$A:$AF,9,FALSE)</f>
        <v>592</v>
      </c>
      <c r="J205" s="340"/>
      <c r="K205" s="338">
        <f>VLOOKUP($A205,T9_Prev68CCG_1415Q1!$A:$AF,11,FALSE)+VLOOKUP($A205,T10_Prev68CCG_1415Q2!$A:$AF,11,FALSE)+VLOOKUP($A205,T11_Prev68CCG_1415Q3!$A:$AF,11,FALSE)+VLOOKUP($A205,T12_Prev68CCG_1415Q4!$A:$AF,11,FALSE)</f>
        <v>273</v>
      </c>
      <c r="L205" s="340"/>
      <c r="M205" s="338">
        <f>VLOOKUP($A205,T9_Prev68CCG_1415Q1!$A:$AF,13,FALSE)+VLOOKUP($A205,T10_Prev68CCG_1415Q2!$A:$AF,13,FALSE)+VLOOKUP($A205,T11_Prev68CCG_1415Q3!$A:$AF,13,FALSE)+VLOOKUP($A205,T12_Prev68CCG_1415Q4!$A:$AF,13,FALSE)</f>
        <v>448</v>
      </c>
      <c r="N205" s="340"/>
      <c r="O205" s="338">
        <f>VLOOKUP($A205,T9_Prev68CCG_1415Q1!$A:$AF,15,FALSE)+VLOOKUP($A205,T10_Prev68CCG_1415Q2!$A:$AF,15,FALSE)+VLOOKUP($A205,T11_Prev68CCG_1415Q3!$A:$AF,15,FALSE)+VLOOKUP($A205,T12_Prev68CCG_1415Q4!$A:$AF,15,FALSE)</f>
        <v>417</v>
      </c>
      <c r="P205" s="340">
        <f t="shared" si="22"/>
        <v>0.24104046242774566</v>
      </c>
      <c r="Q205" s="189" t="s">
        <v>994</v>
      </c>
      <c r="R205" s="274">
        <f t="shared" si="27"/>
        <v>0</v>
      </c>
      <c r="S205" s="412">
        <v>6.9882498453927022E-2</v>
      </c>
      <c r="T205" s="412">
        <v>-3.081232492997199E-2</v>
      </c>
      <c r="U205" s="352"/>
    </row>
    <row r="206" spans="1:21" s="115" customFormat="1" x14ac:dyDescent="0.2">
      <c r="A206" s="110" t="s">
        <v>995</v>
      </c>
      <c r="B206" s="110" t="s">
        <v>996</v>
      </c>
      <c r="C206" s="110" t="s">
        <v>968</v>
      </c>
      <c r="D206" s="110" t="s">
        <v>969</v>
      </c>
      <c r="E206" s="337">
        <f>VLOOKUP(A206,T9_Prev68CCG_1415Q1!$A:$AF,5,FALSE)+VLOOKUP(A206,T10_Prev68CCG_1415Q2!$A:$AF,5,FALSE)+VLOOKUP(A206,T11_Prev68CCG_1415Q3!$A:$AF,5,FALSE)+VLOOKUP(A206,T12_Prev68CCG_1415Q4!$A:$AF,5,FALSE)</f>
        <v>1749</v>
      </c>
      <c r="F206" s="338">
        <f>VLOOKUP($A206,T9_Prev68CCG_1415Q1!$A:$AF,6,FALSE)+VLOOKUP($A206,T10_Prev68CCG_1415Q2!$A:$AF,6,FALSE)+VLOOKUP($A206,T11_Prev68CCG_1415Q3!$A:$AF,6,FALSE)+VLOOKUP($A206,T12_Prev68CCG_1415Q4!$A:$AF,6,FALSE)</f>
        <v>968</v>
      </c>
      <c r="G206" s="339"/>
      <c r="H206" s="60" t="str">
        <f t="shared" si="21"/>
        <v/>
      </c>
      <c r="I206" s="338">
        <f>VLOOKUP($A206,T9_Prev68CCG_1415Q1!$A:$AF,9,FALSE)+VLOOKUP($A206,T10_Prev68CCG_1415Q2!$A:$AF,9,FALSE)+VLOOKUP($A206,T11_Prev68CCG_1415Q3!$A:$AF,9,FALSE)+VLOOKUP($A206,T12_Prev68CCG_1415Q4!$A:$AF,9,FALSE)</f>
        <v>696</v>
      </c>
      <c r="J206" s="340"/>
      <c r="K206" s="338">
        <f>VLOOKUP($A206,T9_Prev68CCG_1415Q1!$A:$AF,11,FALSE)+VLOOKUP($A206,T10_Prev68CCG_1415Q2!$A:$AF,11,FALSE)+VLOOKUP($A206,T11_Prev68CCG_1415Q3!$A:$AF,11,FALSE)+VLOOKUP($A206,T12_Prev68CCG_1415Q4!$A:$AF,11,FALSE)</f>
        <v>272</v>
      </c>
      <c r="L206" s="340"/>
      <c r="M206" s="338">
        <f>VLOOKUP($A206,T9_Prev68CCG_1415Q1!$A:$AF,13,FALSE)+VLOOKUP($A206,T10_Prev68CCG_1415Q2!$A:$AF,13,FALSE)+VLOOKUP($A206,T11_Prev68CCG_1415Q3!$A:$AF,13,FALSE)+VLOOKUP($A206,T12_Prev68CCG_1415Q4!$A:$AF,13,FALSE)</f>
        <v>590</v>
      </c>
      <c r="N206" s="340"/>
      <c r="O206" s="338">
        <f>VLOOKUP($A206,T9_Prev68CCG_1415Q1!$A:$AF,15,FALSE)+VLOOKUP($A206,T10_Prev68CCG_1415Q2!$A:$AF,15,FALSE)+VLOOKUP($A206,T11_Prev68CCG_1415Q3!$A:$AF,15,FALSE)+VLOOKUP($A206,T12_Prev68CCG_1415Q4!$A:$AF,15,FALSE)</f>
        <v>191</v>
      </c>
      <c r="P206" s="340">
        <f t="shared" si="22"/>
        <v>0.10920526014865638</v>
      </c>
      <c r="Q206" s="189" t="s">
        <v>997</v>
      </c>
      <c r="R206" s="274">
        <f t="shared" si="27"/>
        <v>0</v>
      </c>
      <c r="S206" s="412">
        <v>-2.5626740947075177E-2</v>
      </c>
      <c r="T206" s="412">
        <v>-0.10901681100356597</v>
      </c>
      <c r="U206" s="352"/>
    </row>
    <row r="207" spans="1:21" s="115" customFormat="1" x14ac:dyDescent="0.2">
      <c r="A207" s="110" t="s">
        <v>998</v>
      </c>
      <c r="B207" s="110" t="s">
        <v>999</v>
      </c>
      <c r="C207" s="110" t="s">
        <v>1000</v>
      </c>
      <c r="D207" s="110" t="s">
        <v>1001</v>
      </c>
      <c r="E207" s="337">
        <f>VLOOKUP(A207,T9_Prev68CCG_1415Q1!$A:$AF,5,FALSE)+VLOOKUP(A207,T10_Prev68CCG_1415Q2!$A:$AF,5,FALSE)+VLOOKUP(A207,T11_Prev68CCG_1415Q3!$A:$AF,5,FALSE)+VLOOKUP(A207,T12_Prev68CCG_1415Q4!$A:$AF,5,FALSE)</f>
        <v>7100</v>
      </c>
      <c r="F207" s="338">
        <f>VLOOKUP($A207,T9_Prev68CCG_1415Q1!$A:$AF,6,FALSE)+VLOOKUP($A207,T10_Prev68CCG_1415Q2!$A:$AF,6,FALSE)+VLOOKUP($A207,T11_Prev68CCG_1415Q3!$A:$AF,6,FALSE)+VLOOKUP($A207,T12_Prev68CCG_1415Q4!$A:$AF,6,FALSE)</f>
        <v>3537</v>
      </c>
      <c r="G207" s="339"/>
      <c r="H207" s="60" t="str">
        <f t="shared" si="21"/>
        <v/>
      </c>
      <c r="I207" s="338">
        <f>VLOOKUP($A207,T9_Prev68CCG_1415Q1!$A:$AF,9,FALSE)+VLOOKUP($A207,T10_Prev68CCG_1415Q2!$A:$AF,9,FALSE)+VLOOKUP($A207,T11_Prev68CCG_1415Q3!$A:$AF,9,FALSE)+VLOOKUP($A207,T12_Prev68CCG_1415Q4!$A:$AF,9,FALSE)</f>
        <v>2633</v>
      </c>
      <c r="J207" s="340"/>
      <c r="K207" s="338">
        <f>VLOOKUP($A207,T9_Prev68CCG_1415Q1!$A:$AF,11,FALSE)+VLOOKUP($A207,T10_Prev68CCG_1415Q2!$A:$AF,11,FALSE)+VLOOKUP($A207,T11_Prev68CCG_1415Q3!$A:$AF,11,FALSE)+VLOOKUP($A207,T12_Prev68CCG_1415Q4!$A:$AF,11,FALSE)</f>
        <v>904</v>
      </c>
      <c r="L207" s="340"/>
      <c r="M207" s="338">
        <f>VLOOKUP($A207,T9_Prev68CCG_1415Q1!$A:$AF,13,FALSE)+VLOOKUP($A207,T10_Prev68CCG_1415Q2!$A:$AF,13,FALSE)+VLOOKUP($A207,T11_Prev68CCG_1415Q3!$A:$AF,13,FALSE)+VLOOKUP($A207,T12_Prev68CCG_1415Q4!$A:$AF,13,FALSE)</f>
        <v>3128</v>
      </c>
      <c r="N207" s="340"/>
      <c r="O207" s="338">
        <f>VLOOKUP($A207,T9_Prev68CCG_1415Q1!$A:$AF,15,FALSE)+VLOOKUP($A207,T10_Prev68CCG_1415Q2!$A:$AF,15,FALSE)+VLOOKUP($A207,T11_Prev68CCG_1415Q3!$A:$AF,15,FALSE)+VLOOKUP($A207,T12_Prev68CCG_1415Q4!$A:$AF,15,FALSE)</f>
        <v>435</v>
      </c>
      <c r="P207" s="340">
        <f t="shared" si="22"/>
        <v>6.1267605633802819E-2</v>
      </c>
      <c r="Q207" s="189" t="s">
        <v>1002</v>
      </c>
      <c r="R207" s="274">
        <f t="shared" si="27"/>
        <v>0</v>
      </c>
      <c r="S207" s="412">
        <v>-5.7605521635253565E-2</v>
      </c>
      <c r="T207" s="412">
        <v>-7.6963078523140882E-2</v>
      </c>
      <c r="U207" s="352"/>
    </row>
    <row r="208" spans="1:21" s="115" customFormat="1" x14ac:dyDescent="0.2">
      <c r="A208" s="110" t="s">
        <v>1003</v>
      </c>
      <c r="B208" s="110" t="s">
        <v>1004</v>
      </c>
      <c r="C208" s="110" t="s">
        <v>1000</v>
      </c>
      <c r="D208" s="110" t="s">
        <v>1001</v>
      </c>
      <c r="E208" s="337">
        <f>VLOOKUP(A208,T9_Prev68CCG_1415Q1!$A:$AF,5,FALSE)+VLOOKUP(A208,T10_Prev68CCG_1415Q2!$A:$AF,5,FALSE)+VLOOKUP(A208,T11_Prev68CCG_1415Q3!$A:$AF,5,FALSE)+VLOOKUP(A208,T12_Prev68CCG_1415Q4!$A:$AF,5,FALSE)</f>
        <v>2192</v>
      </c>
      <c r="F208" s="338">
        <f>VLOOKUP($A208,T9_Prev68CCG_1415Q1!$A:$AF,6,FALSE)+VLOOKUP($A208,T10_Prev68CCG_1415Q2!$A:$AF,6,FALSE)+VLOOKUP($A208,T11_Prev68CCG_1415Q3!$A:$AF,6,FALSE)+VLOOKUP($A208,T12_Prev68CCG_1415Q4!$A:$AF,6,FALSE)</f>
        <v>887</v>
      </c>
      <c r="G208" s="339">
        <f t="shared" si="23"/>
        <v>0.40465328467153283</v>
      </c>
      <c r="H208" s="60" t="str">
        <f t="shared" si="21"/>
        <v>38.4% - 42.5%</v>
      </c>
      <c r="I208" s="338">
        <f>VLOOKUP($A208,T9_Prev68CCG_1415Q1!$A:$AF,9,FALSE)+VLOOKUP($A208,T10_Prev68CCG_1415Q2!$A:$AF,9,FALSE)+VLOOKUP($A208,T11_Prev68CCG_1415Q3!$A:$AF,9,FALSE)+VLOOKUP($A208,T12_Prev68CCG_1415Q4!$A:$AF,9,FALSE)</f>
        <v>655</v>
      </c>
      <c r="J208" s="340">
        <f t="shared" si="24"/>
        <v>0.29881386861313869</v>
      </c>
      <c r="K208" s="338">
        <f>VLOOKUP($A208,T9_Prev68CCG_1415Q1!$A:$AF,11,FALSE)+VLOOKUP($A208,T10_Prev68CCG_1415Q2!$A:$AF,11,FALSE)+VLOOKUP($A208,T11_Prev68CCG_1415Q3!$A:$AF,11,FALSE)+VLOOKUP($A208,T12_Prev68CCG_1415Q4!$A:$AF,11,FALSE)</f>
        <v>232</v>
      </c>
      <c r="L208" s="340">
        <f t="shared" si="25"/>
        <v>0.10583941605839416</v>
      </c>
      <c r="M208" s="338">
        <f>VLOOKUP($A208,T9_Prev68CCG_1415Q1!$A:$AF,13,FALSE)+VLOOKUP($A208,T10_Prev68CCG_1415Q2!$A:$AF,13,FALSE)+VLOOKUP($A208,T11_Prev68CCG_1415Q3!$A:$AF,13,FALSE)+VLOOKUP($A208,T12_Prev68CCG_1415Q4!$A:$AF,13,FALSE)</f>
        <v>1297</v>
      </c>
      <c r="N208" s="340">
        <f t="shared" si="26"/>
        <v>0.59169708029197077</v>
      </c>
      <c r="O208" s="338">
        <f>VLOOKUP($A208,T9_Prev68CCG_1415Q1!$A:$AF,15,FALSE)+VLOOKUP($A208,T10_Prev68CCG_1415Q2!$A:$AF,15,FALSE)+VLOOKUP($A208,T11_Prev68CCG_1415Q3!$A:$AF,15,FALSE)+VLOOKUP($A208,T12_Prev68CCG_1415Q4!$A:$AF,15,FALSE)</f>
        <v>8</v>
      </c>
      <c r="P208" s="340">
        <f t="shared" si="22"/>
        <v>3.6496350364963502E-3</v>
      </c>
      <c r="Q208" s="189" t="s">
        <v>1005</v>
      </c>
      <c r="R208" s="274">
        <f t="shared" si="27"/>
        <v>0</v>
      </c>
      <c r="S208" s="412">
        <v>0.10483870967741926</v>
      </c>
      <c r="T208" s="412">
        <v>1.5755329008340979E-2</v>
      </c>
      <c r="U208" s="352"/>
    </row>
    <row r="209" spans="1:21" s="115" customFormat="1" x14ac:dyDescent="0.2">
      <c r="A209" s="110" t="s">
        <v>1006</v>
      </c>
      <c r="B209" s="110" t="s">
        <v>1007</v>
      </c>
      <c r="C209" s="110" t="s">
        <v>1000</v>
      </c>
      <c r="D209" s="110" t="s">
        <v>1001</v>
      </c>
      <c r="E209" s="337">
        <f>VLOOKUP(A209,T9_Prev68CCG_1415Q1!$A:$AF,5,FALSE)+VLOOKUP(A209,T10_Prev68CCG_1415Q2!$A:$AF,5,FALSE)+VLOOKUP(A209,T11_Prev68CCG_1415Q3!$A:$AF,5,FALSE)+VLOOKUP(A209,T12_Prev68CCG_1415Q4!$A:$AF,5,FALSE)</f>
        <v>1292</v>
      </c>
      <c r="F209" s="338">
        <f>VLOOKUP($A209,T9_Prev68CCG_1415Q1!$A:$AF,6,FALSE)+VLOOKUP($A209,T10_Prev68CCG_1415Q2!$A:$AF,6,FALSE)+VLOOKUP($A209,T11_Prev68CCG_1415Q3!$A:$AF,6,FALSE)+VLOOKUP($A209,T12_Prev68CCG_1415Q4!$A:$AF,6,FALSE)</f>
        <v>592</v>
      </c>
      <c r="G209" s="339">
        <f t="shared" si="23"/>
        <v>0.45820433436532504</v>
      </c>
      <c r="H209" s="60" t="str">
        <f t="shared" si="21"/>
        <v>43.1% - 48.5%</v>
      </c>
      <c r="I209" s="338">
        <f>VLOOKUP($A209,T9_Prev68CCG_1415Q1!$A:$AF,9,FALSE)+VLOOKUP($A209,T10_Prev68CCG_1415Q2!$A:$AF,9,FALSE)+VLOOKUP($A209,T11_Prev68CCG_1415Q3!$A:$AF,9,FALSE)+VLOOKUP($A209,T12_Prev68CCG_1415Q4!$A:$AF,9,FALSE)</f>
        <v>446</v>
      </c>
      <c r="J209" s="340">
        <f t="shared" si="24"/>
        <v>0.34520123839009287</v>
      </c>
      <c r="K209" s="338">
        <f>VLOOKUP($A209,T9_Prev68CCG_1415Q1!$A:$AF,11,FALSE)+VLOOKUP($A209,T10_Prev68CCG_1415Q2!$A:$AF,11,FALSE)+VLOOKUP($A209,T11_Prev68CCG_1415Q3!$A:$AF,11,FALSE)+VLOOKUP($A209,T12_Prev68CCG_1415Q4!$A:$AF,11,FALSE)</f>
        <v>146</v>
      </c>
      <c r="L209" s="340">
        <f t="shared" si="25"/>
        <v>0.1130030959752322</v>
      </c>
      <c r="M209" s="338">
        <f>VLOOKUP($A209,T9_Prev68CCG_1415Q1!$A:$AF,13,FALSE)+VLOOKUP($A209,T10_Prev68CCG_1415Q2!$A:$AF,13,FALSE)+VLOOKUP($A209,T11_Prev68CCG_1415Q3!$A:$AF,13,FALSE)+VLOOKUP($A209,T12_Prev68CCG_1415Q4!$A:$AF,13,FALSE)</f>
        <v>700</v>
      </c>
      <c r="N209" s="340">
        <f t="shared" si="26"/>
        <v>0.54179566563467496</v>
      </c>
      <c r="O209" s="338">
        <f>VLOOKUP($A209,T9_Prev68CCG_1415Q1!$A:$AF,15,FALSE)+VLOOKUP($A209,T10_Prev68CCG_1415Q2!$A:$AF,15,FALSE)+VLOOKUP($A209,T11_Prev68CCG_1415Q3!$A:$AF,15,FALSE)+VLOOKUP($A209,T12_Prev68CCG_1415Q4!$A:$AF,15,FALSE)</f>
        <v>0</v>
      </c>
      <c r="P209" s="340">
        <f t="shared" si="22"/>
        <v>0</v>
      </c>
      <c r="Q209" s="189" t="s">
        <v>1008</v>
      </c>
      <c r="R209" s="274">
        <f t="shared" si="27"/>
        <v>0</v>
      </c>
      <c r="S209" s="412">
        <v>3.8850038850037905E-3</v>
      </c>
      <c r="T209" s="412">
        <v>-2.7840481565086561E-2</v>
      </c>
      <c r="U209" s="352"/>
    </row>
    <row r="210" spans="1:21" s="115" customFormat="1" x14ac:dyDescent="0.2">
      <c r="A210" s="110" t="s">
        <v>1009</v>
      </c>
      <c r="B210" s="110" t="s">
        <v>1010</v>
      </c>
      <c r="C210" s="110" t="s">
        <v>1000</v>
      </c>
      <c r="D210" s="110" t="s">
        <v>1001</v>
      </c>
      <c r="E210" s="337">
        <f>VLOOKUP(A210,T9_Prev68CCG_1415Q1!$A:$AF,5,FALSE)+VLOOKUP(A210,T10_Prev68CCG_1415Q2!$A:$AF,5,FALSE)+VLOOKUP(A210,T11_Prev68CCG_1415Q3!$A:$AF,5,FALSE)+VLOOKUP(A210,T12_Prev68CCG_1415Q4!$A:$AF,5,FALSE)</f>
        <v>2735</v>
      </c>
      <c r="F210" s="338">
        <f>VLOOKUP($A210,T9_Prev68CCG_1415Q1!$A:$AF,6,FALSE)+VLOOKUP($A210,T10_Prev68CCG_1415Q2!$A:$AF,6,FALSE)+VLOOKUP($A210,T11_Prev68CCG_1415Q3!$A:$AF,6,FALSE)+VLOOKUP($A210,T12_Prev68CCG_1415Q4!$A:$AF,6,FALSE)</f>
        <v>1390</v>
      </c>
      <c r="G210" s="339"/>
      <c r="H210" s="60" t="str">
        <f t="shared" si="21"/>
        <v/>
      </c>
      <c r="I210" s="338">
        <f>VLOOKUP($A210,T9_Prev68CCG_1415Q1!$A:$AF,9,FALSE)+VLOOKUP($A210,T10_Prev68CCG_1415Q2!$A:$AF,9,FALSE)+VLOOKUP($A210,T11_Prev68CCG_1415Q3!$A:$AF,9,FALSE)+VLOOKUP($A210,T12_Prev68CCG_1415Q4!$A:$AF,9,FALSE)</f>
        <v>926</v>
      </c>
      <c r="J210" s="340"/>
      <c r="K210" s="338">
        <f>VLOOKUP($A210,T9_Prev68CCG_1415Q1!$A:$AF,11,FALSE)+VLOOKUP($A210,T10_Prev68CCG_1415Q2!$A:$AF,11,FALSE)+VLOOKUP($A210,T11_Prev68CCG_1415Q3!$A:$AF,11,FALSE)+VLOOKUP($A210,T12_Prev68CCG_1415Q4!$A:$AF,11,FALSE)</f>
        <v>464</v>
      </c>
      <c r="L210" s="340"/>
      <c r="M210" s="338">
        <f>VLOOKUP($A210,T9_Prev68CCG_1415Q1!$A:$AF,13,FALSE)+VLOOKUP($A210,T10_Prev68CCG_1415Q2!$A:$AF,13,FALSE)+VLOOKUP($A210,T11_Prev68CCG_1415Q3!$A:$AF,13,FALSE)+VLOOKUP($A210,T12_Prev68CCG_1415Q4!$A:$AF,13,FALSE)</f>
        <v>1101</v>
      </c>
      <c r="N210" s="340"/>
      <c r="O210" s="338">
        <f>VLOOKUP($A210,T9_Prev68CCG_1415Q1!$A:$AF,15,FALSE)+VLOOKUP($A210,T10_Prev68CCG_1415Q2!$A:$AF,15,FALSE)+VLOOKUP($A210,T11_Prev68CCG_1415Q3!$A:$AF,15,FALSE)+VLOOKUP($A210,T12_Prev68CCG_1415Q4!$A:$AF,15,FALSE)</f>
        <v>244</v>
      </c>
      <c r="P210" s="340">
        <f t="shared" si="22"/>
        <v>8.9213893967093241E-2</v>
      </c>
      <c r="Q210" s="189" t="s">
        <v>1011</v>
      </c>
      <c r="R210" s="274">
        <f t="shared" si="27"/>
        <v>0</v>
      </c>
      <c r="S210" s="412">
        <v>0.10549717057396935</v>
      </c>
      <c r="T210" s="412">
        <v>2.8582173749529982E-2</v>
      </c>
      <c r="U210" s="352"/>
    </row>
    <row r="211" spans="1:21" s="115" customFormat="1" x14ac:dyDescent="0.2">
      <c r="A211" s="110" t="s">
        <v>1012</v>
      </c>
      <c r="B211" s="110" t="s">
        <v>1013</v>
      </c>
      <c r="C211" s="110" t="s">
        <v>1000</v>
      </c>
      <c r="D211" s="110" t="s">
        <v>1001</v>
      </c>
      <c r="E211" s="337">
        <f>VLOOKUP(A211,T9_Prev68CCG_1415Q1!$A:$AF,5,FALSE)+VLOOKUP(A211,T10_Prev68CCG_1415Q2!$A:$AF,5,FALSE)+VLOOKUP(A211,T11_Prev68CCG_1415Q3!$A:$AF,5,FALSE)+VLOOKUP(A211,T12_Prev68CCG_1415Q4!$A:$AF,5,FALSE)</f>
        <v>2810</v>
      </c>
      <c r="F211" s="338">
        <f>VLOOKUP($A211,T9_Prev68CCG_1415Q1!$A:$AF,6,FALSE)+VLOOKUP($A211,T10_Prev68CCG_1415Q2!$A:$AF,6,FALSE)+VLOOKUP($A211,T11_Prev68CCG_1415Q3!$A:$AF,6,FALSE)+VLOOKUP($A211,T12_Prev68CCG_1415Q4!$A:$AF,6,FALSE)</f>
        <v>1512</v>
      </c>
      <c r="G211" s="339">
        <f t="shared" si="23"/>
        <v>0.5380782918149466</v>
      </c>
      <c r="H211" s="60" t="str">
        <f t="shared" si="21"/>
        <v>52.0% - 55.6%</v>
      </c>
      <c r="I211" s="338">
        <f>VLOOKUP($A211,T9_Prev68CCG_1415Q1!$A:$AF,9,FALSE)+VLOOKUP($A211,T10_Prev68CCG_1415Q2!$A:$AF,9,FALSE)+VLOOKUP($A211,T11_Prev68CCG_1415Q3!$A:$AF,9,FALSE)+VLOOKUP($A211,T12_Prev68CCG_1415Q4!$A:$AF,9,FALSE)</f>
        <v>1100</v>
      </c>
      <c r="J211" s="340">
        <f t="shared" si="24"/>
        <v>0.3914590747330961</v>
      </c>
      <c r="K211" s="338">
        <f>VLOOKUP($A211,T9_Prev68CCG_1415Q1!$A:$AF,11,FALSE)+VLOOKUP($A211,T10_Prev68CCG_1415Q2!$A:$AF,11,FALSE)+VLOOKUP($A211,T11_Prev68CCG_1415Q3!$A:$AF,11,FALSE)+VLOOKUP($A211,T12_Prev68CCG_1415Q4!$A:$AF,11,FALSE)</f>
        <v>412</v>
      </c>
      <c r="L211" s="340">
        <f t="shared" si="25"/>
        <v>0.14661921708185052</v>
      </c>
      <c r="M211" s="338">
        <f>VLOOKUP($A211,T9_Prev68CCG_1415Q1!$A:$AF,13,FALSE)+VLOOKUP($A211,T10_Prev68CCG_1415Q2!$A:$AF,13,FALSE)+VLOOKUP($A211,T11_Prev68CCG_1415Q3!$A:$AF,13,FALSE)+VLOOKUP($A211,T12_Prev68CCG_1415Q4!$A:$AF,13,FALSE)</f>
        <v>1271</v>
      </c>
      <c r="N211" s="340">
        <f t="shared" si="26"/>
        <v>0.45231316725978649</v>
      </c>
      <c r="O211" s="338">
        <f>VLOOKUP($A211,T9_Prev68CCG_1415Q1!$A:$AF,15,FALSE)+VLOOKUP($A211,T10_Prev68CCG_1415Q2!$A:$AF,15,FALSE)+VLOOKUP($A211,T11_Prev68CCG_1415Q3!$A:$AF,15,FALSE)+VLOOKUP($A211,T12_Prev68CCG_1415Q4!$A:$AF,15,FALSE)</f>
        <v>27</v>
      </c>
      <c r="P211" s="340">
        <f t="shared" si="22"/>
        <v>9.6085409252669035E-3</v>
      </c>
      <c r="Q211" s="189" t="s">
        <v>1014</v>
      </c>
      <c r="R211" s="274">
        <f t="shared" si="27"/>
        <v>0</v>
      </c>
      <c r="S211" s="412">
        <v>8.243451463790441E-2</v>
      </c>
      <c r="T211" s="412">
        <v>-1.919720767888311E-2</v>
      </c>
      <c r="U211" s="352"/>
    </row>
    <row r="212" spans="1:21" s="115" customFormat="1" x14ac:dyDescent="0.2">
      <c r="A212" s="110" t="s">
        <v>1015</v>
      </c>
      <c r="B212" s="110" t="s">
        <v>1016</v>
      </c>
      <c r="C212" s="110" t="s">
        <v>1000</v>
      </c>
      <c r="D212" s="110" t="s">
        <v>1001</v>
      </c>
      <c r="E212" s="337">
        <f>VLOOKUP(A212,T9_Prev68CCG_1415Q1!$A:$AF,5,FALSE)+VLOOKUP(A212,T10_Prev68CCG_1415Q2!$A:$AF,5,FALSE)+VLOOKUP(A212,T11_Prev68CCG_1415Q3!$A:$AF,5,FALSE)+VLOOKUP(A212,T12_Prev68CCG_1415Q4!$A:$AF,5,FALSE)</f>
        <v>2576</v>
      </c>
      <c r="F212" s="338">
        <f>VLOOKUP($A212,T9_Prev68CCG_1415Q1!$A:$AF,6,FALSE)+VLOOKUP($A212,T10_Prev68CCG_1415Q2!$A:$AF,6,FALSE)+VLOOKUP($A212,T11_Prev68CCG_1415Q3!$A:$AF,6,FALSE)+VLOOKUP($A212,T12_Prev68CCG_1415Q4!$A:$AF,6,FALSE)</f>
        <v>999</v>
      </c>
      <c r="G212" s="339"/>
      <c r="H212" s="60" t="str">
        <f t="shared" si="21"/>
        <v/>
      </c>
      <c r="I212" s="338">
        <f>VLOOKUP($A212,T9_Prev68CCG_1415Q1!$A:$AF,9,FALSE)+VLOOKUP($A212,T10_Prev68CCG_1415Q2!$A:$AF,9,FALSE)+VLOOKUP($A212,T11_Prev68CCG_1415Q3!$A:$AF,9,FALSE)+VLOOKUP($A212,T12_Prev68CCG_1415Q4!$A:$AF,9,FALSE)</f>
        <v>690</v>
      </c>
      <c r="J212" s="340"/>
      <c r="K212" s="338">
        <f>VLOOKUP($A212,T9_Prev68CCG_1415Q1!$A:$AF,11,FALSE)+VLOOKUP($A212,T10_Prev68CCG_1415Q2!$A:$AF,11,FALSE)+VLOOKUP($A212,T11_Prev68CCG_1415Q3!$A:$AF,11,FALSE)+VLOOKUP($A212,T12_Prev68CCG_1415Q4!$A:$AF,11,FALSE)</f>
        <v>309</v>
      </c>
      <c r="L212" s="340"/>
      <c r="M212" s="338">
        <f>VLOOKUP($A212,T9_Prev68CCG_1415Q1!$A:$AF,13,FALSE)+VLOOKUP($A212,T10_Prev68CCG_1415Q2!$A:$AF,13,FALSE)+VLOOKUP($A212,T11_Prev68CCG_1415Q3!$A:$AF,13,FALSE)+VLOOKUP($A212,T12_Prev68CCG_1415Q4!$A:$AF,13,FALSE)</f>
        <v>1227</v>
      </c>
      <c r="N212" s="340"/>
      <c r="O212" s="338">
        <f>VLOOKUP($A212,T9_Prev68CCG_1415Q1!$A:$AF,15,FALSE)+VLOOKUP($A212,T10_Prev68CCG_1415Q2!$A:$AF,15,FALSE)+VLOOKUP($A212,T11_Prev68CCG_1415Q3!$A:$AF,15,FALSE)+VLOOKUP($A212,T12_Prev68CCG_1415Q4!$A:$AF,15,FALSE)</f>
        <v>350</v>
      </c>
      <c r="P212" s="340">
        <f t="shared" si="22"/>
        <v>0.1358695652173913</v>
      </c>
      <c r="Q212" s="189" t="s">
        <v>1017</v>
      </c>
      <c r="R212" s="274">
        <f t="shared" si="27"/>
        <v>0</v>
      </c>
      <c r="S212" s="412">
        <v>-6.2590975254730674E-2</v>
      </c>
      <c r="T212" s="412">
        <v>-7.4047447879223571E-2</v>
      </c>
      <c r="U212" s="352"/>
    </row>
    <row r="213" spans="1:21" s="115" customFormat="1" x14ac:dyDescent="0.2">
      <c r="A213" s="110" t="s">
        <v>1018</v>
      </c>
      <c r="B213" s="110" t="s">
        <v>1019</v>
      </c>
      <c r="C213" s="110" t="s">
        <v>1000</v>
      </c>
      <c r="D213" s="110" t="s">
        <v>1001</v>
      </c>
      <c r="E213" s="337">
        <f>VLOOKUP(A213,T9_Prev68CCG_1415Q1!$A:$AF,5,FALSE)+VLOOKUP(A213,T10_Prev68CCG_1415Q2!$A:$AF,5,FALSE)+VLOOKUP(A213,T11_Prev68CCG_1415Q3!$A:$AF,5,FALSE)+VLOOKUP(A213,T12_Prev68CCG_1415Q4!$A:$AF,5,FALSE)</f>
        <v>2163</v>
      </c>
      <c r="F213" s="338">
        <f>VLOOKUP($A213,T9_Prev68CCG_1415Q1!$A:$AF,6,FALSE)+VLOOKUP($A213,T10_Prev68CCG_1415Q2!$A:$AF,6,FALSE)+VLOOKUP($A213,T11_Prev68CCG_1415Q3!$A:$AF,6,FALSE)+VLOOKUP($A213,T12_Prev68CCG_1415Q4!$A:$AF,6,FALSE)</f>
        <v>908</v>
      </c>
      <c r="G213" s="339">
        <f t="shared" si="23"/>
        <v>0.41978733240869165</v>
      </c>
      <c r="H213" s="60" t="str">
        <f t="shared" si="21"/>
        <v>39.9% - 44.1%</v>
      </c>
      <c r="I213" s="338">
        <f>VLOOKUP($A213,T9_Prev68CCG_1415Q1!$A:$AF,9,FALSE)+VLOOKUP($A213,T10_Prev68CCG_1415Q2!$A:$AF,9,FALSE)+VLOOKUP($A213,T11_Prev68CCG_1415Q3!$A:$AF,9,FALSE)+VLOOKUP($A213,T12_Prev68CCG_1415Q4!$A:$AF,9,FALSE)</f>
        <v>632</v>
      </c>
      <c r="J213" s="340">
        <f t="shared" si="24"/>
        <v>0.29218677762367085</v>
      </c>
      <c r="K213" s="338">
        <f>VLOOKUP($A213,T9_Prev68CCG_1415Q1!$A:$AF,11,FALSE)+VLOOKUP($A213,T10_Prev68CCG_1415Q2!$A:$AF,11,FALSE)+VLOOKUP($A213,T11_Prev68CCG_1415Q3!$A:$AF,11,FALSE)+VLOOKUP($A213,T12_Prev68CCG_1415Q4!$A:$AF,11,FALSE)</f>
        <v>276</v>
      </c>
      <c r="L213" s="340">
        <f t="shared" si="25"/>
        <v>0.1276005547850208</v>
      </c>
      <c r="M213" s="338">
        <f>VLOOKUP($A213,T9_Prev68CCG_1415Q1!$A:$AF,13,FALSE)+VLOOKUP($A213,T10_Prev68CCG_1415Q2!$A:$AF,13,FALSE)+VLOOKUP($A213,T11_Prev68CCG_1415Q3!$A:$AF,13,FALSE)+VLOOKUP($A213,T12_Prev68CCG_1415Q4!$A:$AF,13,FALSE)</f>
        <v>1240</v>
      </c>
      <c r="N213" s="340">
        <f t="shared" si="26"/>
        <v>0.57327785483125293</v>
      </c>
      <c r="O213" s="338">
        <f>VLOOKUP($A213,T9_Prev68CCG_1415Q1!$A:$AF,15,FALSE)+VLOOKUP($A213,T10_Prev68CCG_1415Q2!$A:$AF,15,FALSE)+VLOOKUP($A213,T11_Prev68CCG_1415Q3!$A:$AF,15,FALSE)+VLOOKUP($A213,T12_Prev68CCG_1415Q4!$A:$AF,15,FALSE)</f>
        <v>15</v>
      </c>
      <c r="P213" s="340">
        <f t="shared" si="22"/>
        <v>6.9348127600554789E-3</v>
      </c>
      <c r="Q213" s="189" t="s">
        <v>1020</v>
      </c>
      <c r="R213" s="274">
        <f t="shared" si="27"/>
        <v>0</v>
      </c>
      <c r="S213" s="412">
        <v>3.4928229665071697E-2</v>
      </c>
      <c r="T213" s="412">
        <v>-7.7218430034129648E-2</v>
      </c>
      <c r="U213" s="352"/>
    </row>
    <row r="214" spans="1:21" s="115" customFormat="1" x14ac:dyDescent="0.2">
      <c r="A214" s="110" t="s">
        <v>1021</v>
      </c>
      <c r="B214" s="110" t="s">
        <v>1022</v>
      </c>
      <c r="C214" s="110" t="s">
        <v>1000</v>
      </c>
      <c r="D214" s="110" t="s">
        <v>1001</v>
      </c>
      <c r="E214" s="337">
        <f>VLOOKUP(A214,T9_Prev68CCG_1415Q1!$A:$AF,5,FALSE)+VLOOKUP(A214,T10_Prev68CCG_1415Q2!$A:$AF,5,FALSE)+VLOOKUP(A214,T11_Prev68CCG_1415Q3!$A:$AF,5,FALSE)+VLOOKUP(A214,T12_Prev68CCG_1415Q4!$A:$AF,5,FALSE)</f>
        <v>3359</v>
      </c>
      <c r="F214" s="338">
        <f>VLOOKUP($A214,T9_Prev68CCG_1415Q1!$A:$AF,6,FALSE)+VLOOKUP($A214,T10_Prev68CCG_1415Q2!$A:$AF,6,FALSE)+VLOOKUP($A214,T11_Prev68CCG_1415Q3!$A:$AF,6,FALSE)+VLOOKUP($A214,T12_Prev68CCG_1415Q4!$A:$AF,6,FALSE)</f>
        <v>1450</v>
      </c>
      <c r="G214" s="339"/>
      <c r="H214" s="60" t="str">
        <f t="shared" si="21"/>
        <v/>
      </c>
      <c r="I214" s="338">
        <f>VLOOKUP($A214,T9_Prev68CCG_1415Q1!$A:$AF,9,FALSE)+VLOOKUP($A214,T10_Prev68CCG_1415Q2!$A:$AF,9,FALSE)+VLOOKUP($A214,T11_Prev68CCG_1415Q3!$A:$AF,9,FALSE)+VLOOKUP($A214,T12_Prev68CCG_1415Q4!$A:$AF,9,FALSE)</f>
        <v>1015</v>
      </c>
      <c r="J214" s="340"/>
      <c r="K214" s="338">
        <f>VLOOKUP($A214,T9_Prev68CCG_1415Q1!$A:$AF,11,FALSE)+VLOOKUP($A214,T10_Prev68CCG_1415Q2!$A:$AF,11,FALSE)+VLOOKUP($A214,T11_Prev68CCG_1415Q3!$A:$AF,11,FALSE)+VLOOKUP($A214,T12_Prev68CCG_1415Q4!$A:$AF,11,FALSE)</f>
        <v>435</v>
      </c>
      <c r="L214" s="340"/>
      <c r="M214" s="338">
        <f>VLOOKUP($A214,T9_Prev68CCG_1415Q1!$A:$AF,13,FALSE)+VLOOKUP($A214,T10_Prev68CCG_1415Q2!$A:$AF,13,FALSE)+VLOOKUP($A214,T11_Prev68CCG_1415Q3!$A:$AF,13,FALSE)+VLOOKUP($A214,T12_Prev68CCG_1415Q4!$A:$AF,13,FALSE)</f>
        <v>1564</v>
      </c>
      <c r="N214" s="340"/>
      <c r="O214" s="338">
        <f>VLOOKUP($A214,T9_Prev68CCG_1415Q1!$A:$AF,15,FALSE)+VLOOKUP($A214,T10_Prev68CCG_1415Q2!$A:$AF,15,FALSE)+VLOOKUP($A214,T11_Prev68CCG_1415Q3!$A:$AF,15,FALSE)+VLOOKUP($A214,T12_Prev68CCG_1415Q4!$A:$AF,15,FALSE)</f>
        <v>345</v>
      </c>
      <c r="P214" s="340">
        <f t="shared" si="22"/>
        <v>0.10270913962488835</v>
      </c>
      <c r="Q214" s="189" t="s">
        <v>1023</v>
      </c>
      <c r="R214" s="274">
        <f t="shared" si="27"/>
        <v>0</v>
      </c>
      <c r="S214" s="412">
        <v>2.6589242053789652E-2</v>
      </c>
      <c r="T214" s="412">
        <v>-1.7836257309941539E-2</v>
      </c>
      <c r="U214" s="352"/>
    </row>
    <row r="215" spans="1:21" s="115" customFormat="1" x14ac:dyDescent="0.2">
      <c r="A215" s="110" t="s">
        <v>1024</v>
      </c>
      <c r="B215" s="110" t="s">
        <v>1025</v>
      </c>
      <c r="C215" s="110" t="s">
        <v>1000</v>
      </c>
      <c r="D215" s="110" t="s">
        <v>1001</v>
      </c>
      <c r="E215" s="337">
        <f>VLOOKUP(A215,T9_Prev68CCG_1415Q1!$A:$AF,5,FALSE)+VLOOKUP(A215,T10_Prev68CCG_1415Q2!$A:$AF,5,FALSE)+VLOOKUP(A215,T11_Prev68CCG_1415Q3!$A:$AF,5,FALSE)+VLOOKUP(A215,T12_Prev68CCG_1415Q4!$A:$AF,5,FALSE)</f>
        <v>5820</v>
      </c>
      <c r="F215" s="338">
        <f>VLOOKUP($A215,T9_Prev68CCG_1415Q1!$A:$AF,6,FALSE)+VLOOKUP($A215,T10_Prev68CCG_1415Q2!$A:$AF,6,FALSE)+VLOOKUP($A215,T11_Prev68CCG_1415Q3!$A:$AF,6,FALSE)+VLOOKUP($A215,T12_Prev68CCG_1415Q4!$A:$AF,6,FALSE)</f>
        <v>3001</v>
      </c>
      <c r="G215" s="339">
        <f t="shared" si="23"/>
        <v>0.51563573883161506</v>
      </c>
      <c r="H215" s="60" t="str">
        <f t="shared" si="21"/>
        <v>50.3% - 52.8%</v>
      </c>
      <c r="I215" s="338">
        <f>VLOOKUP($A215,T9_Prev68CCG_1415Q1!$A:$AF,9,FALSE)+VLOOKUP($A215,T10_Prev68CCG_1415Q2!$A:$AF,9,FALSE)+VLOOKUP($A215,T11_Prev68CCG_1415Q3!$A:$AF,9,FALSE)+VLOOKUP($A215,T12_Prev68CCG_1415Q4!$A:$AF,9,FALSE)</f>
        <v>2191</v>
      </c>
      <c r="J215" s="340">
        <f t="shared" si="24"/>
        <v>0.37646048109965635</v>
      </c>
      <c r="K215" s="338">
        <f>VLOOKUP($A215,T9_Prev68CCG_1415Q1!$A:$AF,11,FALSE)+VLOOKUP($A215,T10_Prev68CCG_1415Q2!$A:$AF,11,FALSE)+VLOOKUP($A215,T11_Prev68CCG_1415Q3!$A:$AF,11,FALSE)+VLOOKUP($A215,T12_Prev68CCG_1415Q4!$A:$AF,11,FALSE)</f>
        <v>810</v>
      </c>
      <c r="L215" s="340">
        <f t="shared" si="25"/>
        <v>0.13917525773195877</v>
      </c>
      <c r="M215" s="338">
        <f>VLOOKUP($A215,T9_Prev68CCG_1415Q1!$A:$AF,13,FALSE)+VLOOKUP($A215,T10_Prev68CCG_1415Q2!$A:$AF,13,FALSE)+VLOOKUP($A215,T11_Prev68CCG_1415Q3!$A:$AF,13,FALSE)+VLOOKUP($A215,T12_Prev68CCG_1415Q4!$A:$AF,13,FALSE)</f>
        <v>2686</v>
      </c>
      <c r="N215" s="340">
        <f t="shared" si="26"/>
        <v>0.46151202749140896</v>
      </c>
      <c r="O215" s="338">
        <f>VLOOKUP($A215,T9_Prev68CCG_1415Q1!$A:$AF,15,FALSE)+VLOOKUP($A215,T10_Prev68CCG_1415Q2!$A:$AF,15,FALSE)+VLOOKUP($A215,T11_Prev68CCG_1415Q3!$A:$AF,15,FALSE)+VLOOKUP($A215,T12_Prev68CCG_1415Q4!$A:$AF,15,FALSE)</f>
        <v>133</v>
      </c>
      <c r="P215" s="340">
        <f t="shared" si="22"/>
        <v>2.2852233676975944E-2</v>
      </c>
      <c r="Q215" s="189" t="s">
        <v>1026</v>
      </c>
      <c r="R215" s="274">
        <f t="shared" si="27"/>
        <v>0</v>
      </c>
      <c r="S215" s="412">
        <v>4.9404976559682678E-2</v>
      </c>
      <c r="T215" s="412">
        <v>-6.6564260112647045E-3</v>
      </c>
      <c r="U215" s="352"/>
    </row>
    <row r="216" spans="1:21" s="115" customFormat="1" x14ac:dyDescent="0.2">
      <c r="A216" s="110" t="s">
        <v>1027</v>
      </c>
      <c r="B216" s="110" t="s">
        <v>1028</v>
      </c>
      <c r="C216" s="110" t="s">
        <v>1029</v>
      </c>
      <c r="D216" s="110" t="s">
        <v>1030</v>
      </c>
      <c r="E216" s="337">
        <f>VLOOKUP(A216,T9_Prev68CCG_1415Q1!$A:$AF,5,FALSE)+VLOOKUP(A216,T10_Prev68CCG_1415Q2!$A:$AF,5,FALSE)+VLOOKUP(A216,T11_Prev68CCG_1415Q3!$A:$AF,5,FALSE)+VLOOKUP(A216,T12_Prev68CCG_1415Q4!$A:$AF,5,FALSE)</f>
        <v>4199</v>
      </c>
      <c r="F216" s="338">
        <f>VLOOKUP($A216,T9_Prev68CCG_1415Q1!$A:$AF,6,FALSE)+VLOOKUP($A216,T10_Prev68CCG_1415Q2!$A:$AF,6,FALSE)+VLOOKUP($A216,T11_Prev68CCG_1415Q3!$A:$AF,6,FALSE)+VLOOKUP($A216,T12_Prev68CCG_1415Q4!$A:$AF,6,FALSE)</f>
        <v>2289</v>
      </c>
      <c r="G216" s="339"/>
      <c r="H216" s="60" t="str">
        <f t="shared" si="21"/>
        <v/>
      </c>
      <c r="I216" s="338">
        <f>VLOOKUP($A216,T9_Prev68CCG_1415Q1!$A:$AF,9,FALSE)+VLOOKUP($A216,T10_Prev68CCG_1415Q2!$A:$AF,9,FALSE)+VLOOKUP($A216,T11_Prev68CCG_1415Q3!$A:$AF,9,FALSE)+VLOOKUP($A216,T12_Prev68CCG_1415Q4!$A:$AF,9,FALSE)</f>
        <v>1050</v>
      </c>
      <c r="J216" s="340"/>
      <c r="K216" s="338">
        <f>VLOOKUP($A216,T9_Prev68CCG_1415Q1!$A:$AF,11,FALSE)+VLOOKUP($A216,T10_Prev68CCG_1415Q2!$A:$AF,11,FALSE)+VLOOKUP($A216,T11_Prev68CCG_1415Q3!$A:$AF,11,FALSE)+VLOOKUP($A216,T12_Prev68CCG_1415Q4!$A:$AF,11,FALSE)</f>
        <v>1239</v>
      </c>
      <c r="L216" s="340"/>
      <c r="M216" s="338">
        <f>VLOOKUP($A216,T9_Prev68CCG_1415Q1!$A:$AF,13,FALSE)+VLOOKUP($A216,T10_Prev68CCG_1415Q2!$A:$AF,13,FALSE)+VLOOKUP($A216,T11_Prev68CCG_1415Q3!$A:$AF,13,FALSE)+VLOOKUP($A216,T12_Prev68CCG_1415Q4!$A:$AF,13,FALSE)</f>
        <v>1475</v>
      </c>
      <c r="N216" s="340"/>
      <c r="O216" s="338">
        <f>VLOOKUP($A216,T9_Prev68CCG_1415Q1!$A:$AF,15,FALSE)+VLOOKUP($A216,T10_Prev68CCG_1415Q2!$A:$AF,15,FALSE)+VLOOKUP($A216,T11_Prev68CCG_1415Q3!$A:$AF,15,FALSE)+VLOOKUP($A216,T12_Prev68CCG_1415Q4!$A:$AF,15,FALSE)</f>
        <v>435</v>
      </c>
      <c r="P216" s="340">
        <f t="shared" si="22"/>
        <v>0.10359609430816862</v>
      </c>
      <c r="Q216" s="189" t="s">
        <v>1031</v>
      </c>
      <c r="R216" s="274">
        <f t="shared" si="27"/>
        <v>0</v>
      </c>
      <c r="S216" s="412">
        <v>0.10703928288953346</v>
      </c>
      <c r="T216" s="412">
        <v>6.1157442506949655E-2</v>
      </c>
      <c r="U216" s="352"/>
    </row>
    <row r="217" spans="1:21" s="115" customFormat="1" x14ac:dyDescent="0.2">
      <c r="A217" s="110" t="s">
        <v>1032</v>
      </c>
      <c r="B217" s="110" t="s">
        <v>1033</v>
      </c>
      <c r="C217" s="110" t="s">
        <v>1029</v>
      </c>
      <c r="D217" s="110" t="s">
        <v>1030</v>
      </c>
      <c r="E217" s="337">
        <f>VLOOKUP(A217,T9_Prev68CCG_1415Q1!$A:$AF,5,FALSE)+VLOOKUP(A217,T10_Prev68CCG_1415Q2!$A:$AF,5,FALSE)+VLOOKUP(A217,T11_Prev68CCG_1415Q3!$A:$AF,5,FALSE)+VLOOKUP(A217,T12_Prev68CCG_1415Q4!$A:$AF,5,FALSE)</f>
        <v>12</v>
      </c>
      <c r="F217" s="338">
        <f>VLOOKUP($A217,T9_Prev68CCG_1415Q1!$A:$AF,6,FALSE)+VLOOKUP($A217,T10_Prev68CCG_1415Q2!$A:$AF,6,FALSE)+VLOOKUP($A217,T11_Prev68CCG_1415Q3!$A:$AF,6,FALSE)+VLOOKUP($A217,T12_Prev68CCG_1415Q4!$A:$AF,6,FALSE)</f>
        <v>1</v>
      </c>
      <c r="G217" s="339"/>
      <c r="H217" s="60" t="str">
        <f t="shared" si="21"/>
        <v/>
      </c>
      <c r="I217" s="338">
        <f>VLOOKUP($A217,T9_Prev68CCG_1415Q1!$A:$AF,9,FALSE)+VLOOKUP($A217,T10_Prev68CCG_1415Q2!$A:$AF,9,FALSE)+VLOOKUP($A217,T11_Prev68CCG_1415Q3!$A:$AF,9,FALSE)+VLOOKUP($A217,T12_Prev68CCG_1415Q4!$A:$AF,9,FALSE)</f>
        <v>0</v>
      </c>
      <c r="J217" s="340"/>
      <c r="K217" s="338">
        <f>VLOOKUP($A217,T9_Prev68CCG_1415Q1!$A:$AF,11,FALSE)+VLOOKUP($A217,T10_Prev68CCG_1415Q2!$A:$AF,11,FALSE)+VLOOKUP($A217,T11_Prev68CCG_1415Q3!$A:$AF,11,FALSE)+VLOOKUP($A217,T12_Prev68CCG_1415Q4!$A:$AF,11,FALSE)</f>
        <v>1</v>
      </c>
      <c r="L217" s="340"/>
      <c r="M217" s="338">
        <f>VLOOKUP($A217,T9_Prev68CCG_1415Q1!$A:$AF,13,FALSE)+VLOOKUP($A217,T10_Prev68CCG_1415Q2!$A:$AF,13,FALSE)+VLOOKUP($A217,T11_Prev68CCG_1415Q3!$A:$AF,13,FALSE)+VLOOKUP($A217,T12_Prev68CCG_1415Q4!$A:$AF,13,FALSE)</f>
        <v>1</v>
      </c>
      <c r="N217" s="340"/>
      <c r="O217" s="338">
        <f>VLOOKUP($A217,T9_Prev68CCG_1415Q1!$A:$AF,15,FALSE)+VLOOKUP($A217,T10_Prev68CCG_1415Q2!$A:$AF,15,FALSE)+VLOOKUP($A217,T11_Prev68CCG_1415Q3!$A:$AF,15,FALSE)+VLOOKUP($A217,T12_Prev68CCG_1415Q4!$A:$AF,15,FALSE)</f>
        <v>10</v>
      </c>
      <c r="P217" s="340">
        <f t="shared" si="22"/>
        <v>0.83333333333333337</v>
      </c>
      <c r="Q217" s="189" t="s">
        <v>1034</v>
      </c>
      <c r="R217" s="274">
        <f t="shared" si="27"/>
        <v>1</v>
      </c>
      <c r="S217" s="412">
        <v>-0.99768563162970103</v>
      </c>
      <c r="T217" s="412">
        <v>-0.99785138764547898</v>
      </c>
      <c r="U217" s="352"/>
    </row>
    <row r="218" spans="1:21" s="115" customFormat="1" x14ac:dyDescent="0.2">
      <c r="A218" s="110" t="s">
        <v>1035</v>
      </c>
      <c r="B218" s="110" t="s">
        <v>1036</v>
      </c>
      <c r="C218" s="110" t="s">
        <v>1029</v>
      </c>
      <c r="D218" s="110" t="s">
        <v>1030</v>
      </c>
      <c r="E218" s="337">
        <f>VLOOKUP(A218,T9_Prev68CCG_1415Q1!$A:$AF,5,FALSE)+VLOOKUP(A218,T10_Prev68CCG_1415Q2!$A:$AF,5,FALSE)+VLOOKUP(A218,T11_Prev68CCG_1415Q3!$A:$AF,5,FALSE)+VLOOKUP(A218,T12_Prev68CCG_1415Q4!$A:$AF,5,FALSE)</f>
        <v>2898</v>
      </c>
      <c r="F218" s="338">
        <f>VLOOKUP($A218,T9_Prev68CCG_1415Q1!$A:$AF,6,FALSE)+VLOOKUP($A218,T10_Prev68CCG_1415Q2!$A:$AF,6,FALSE)+VLOOKUP($A218,T11_Prev68CCG_1415Q3!$A:$AF,6,FALSE)+VLOOKUP($A218,T12_Prev68CCG_1415Q4!$A:$AF,6,FALSE)</f>
        <v>394</v>
      </c>
      <c r="G218" s="339"/>
      <c r="H218" s="60" t="str">
        <f t="shared" si="21"/>
        <v/>
      </c>
      <c r="I218" s="338">
        <f>VLOOKUP($A218,T9_Prev68CCG_1415Q1!$A:$AF,9,FALSE)+VLOOKUP($A218,T10_Prev68CCG_1415Q2!$A:$AF,9,FALSE)+VLOOKUP($A218,T11_Prev68CCG_1415Q3!$A:$AF,9,FALSE)+VLOOKUP($A218,T12_Prev68CCG_1415Q4!$A:$AF,9,FALSE)</f>
        <v>227</v>
      </c>
      <c r="J218" s="340"/>
      <c r="K218" s="338">
        <f>VLOOKUP($A218,T9_Prev68CCG_1415Q1!$A:$AF,11,FALSE)+VLOOKUP($A218,T10_Prev68CCG_1415Q2!$A:$AF,11,FALSE)+VLOOKUP($A218,T11_Prev68CCG_1415Q3!$A:$AF,11,FALSE)+VLOOKUP($A218,T12_Prev68CCG_1415Q4!$A:$AF,11,FALSE)</f>
        <v>167</v>
      </c>
      <c r="L218" s="340"/>
      <c r="M218" s="338">
        <f>VLOOKUP($A218,T9_Prev68CCG_1415Q1!$A:$AF,13,FALSE)+VLOOKUP($A218,T10_Prev68CCG_1415Q2!$A:$AF,13,FALSE)+VLOOKUP($A218,T11_Prev68CCG_1415Q3!$A:$AF,13,FALSE)+VLOOKUP($A218,T12_Prev68CCG_1415Q4!$A:$AF,13,FALSE)</f>
        <v>320</v>
      </c>
      <c r="N218" s="340"/>
      <c r="O218" s="338">
        <f>VLOOKUP($A218,T9_Prev68CCG_1415Q1!$A:$AF,15,FALSE)+VLOOKUP($A218,T10_Prev68CCG_1415Q2!$A:$AF,15,FALSE)+VLOOKUP($A218,T11_Prev68CCG_1415Q3!$A:$AF,15,FALSE)+VLOOKUP($A218,T12_Prev68CCG_1415Q4!$A:$AF,15,FALSE)</f>
        <v>2184</v>
      </c>
      <c r="P218" s="340">
        <f t="shared" si="22"/>
        <v>0.75362318840579712</v>
      </c>
      <c r="Q218" s="189" t="s">
        <v>1037</v>
      </c>
      <c r="R218" s="274">
        <f t="shared" si="27"/>
        <v>0</v>
      </c>
      <c r="S218" s="412">
        <v>-1.99526547176192E-2</v>
      </c>
      <c r="T218" s="412">
        <v>-5.7867360208062379E-2</v>
      </c>
      <c r="U218" s="352"/>
    </row>
    <row r="219" spans="1:21" s="115" customFormat="1" x14ac:dyDescent="0.2">
      <c r="A219" s="110" t="s">
        <v>1038</v>
      </c>
      <c r="B219" s="110" t="s">
        <v>1039</v>
      </c>
      <c r="C219" s="110" t="s">
        <v>1029</v>
      </c>
      <c r="D219" s="110" t="s">
        <v>1030</v>
      </c>
      <c r="E219" s="337">
        <f>VLOOKUP(A219,T9_Prev68CCG_1415Q1!$A:$AF,5,FALSE)+VLOOKUP(A219,T10_Prev68CCG_1415Q2!$A:$AF,5,FALSE)+VLOOKUP(A219,T11_Prev68CCG_1415Q3!$A:$AF,5,FALSE)+VLOOKUP(A219,T12_Prev68CCG_1415Q4!$A:$AF,5,FALSE)</f>
        <v>4678</v>
      </c>
      <c r="F219" s="338">
        <f>VLOOKUP($A219,T9_Prev68CCG_1415Q1!$A:$AF,6,FALSE)+VLOOKUP($A219,T10_Prev68CCG_1415Q2!$A:$AF,6,FALSE)+VLOOKUP($A219,T11_Prev68CCG_1415Q3!$A:$AF,6,FALSE)+VLOOKUP($A219,T12_Prev68CCG_1415Q4!$A:$AF,6,FALSE)</f>
        <v>3143</v>
      </c>
      <c r="G219" s="339"/>
      <c r="H219" s="60" t="str">
        <f t="shared" si="21"/>
        <v/>
      </c>
      <c r="I219" s="338">
        <f>VLOOKUP($A219,T9_Prev68CCG_1415Q1!$A:$AF,9,FALSE)+VLOOKUP($A219,T10_Prev68CCG_1415Q2!$A:$AF,9,FALSE)+VLOOKUP($A219,T11_Prev68CCG_1415Q3!$A:$AF,9,FALSE)+VLOOKUP($A219,T12_Prev68CCG_1415Q4!$A:$AF,9,FALSE)</f>
        <v>1838</v>
      </c>
      <c r="J219" s="340"/>
      <c r="K219" s="338">
        <f>VLOOKUP($A219,T9_Prev68CCG_1415Q1!$A:$AF,11,FALSE)+VLOOKUP($A219,T10_Prev68CCG_1415Q2!$A:$AF,11,FALSE)+VLOOKUP($A219,T11_Prev68CCG_1415Q3!$A:$AF,11,FALSE)+VLOOKUP($A219,T12_Prev68CCG_1415Q4!$A:$AF,11,FALSE)</f>
        <v>1305</v>
      </c>
      <c r="L219" s="340"/>
      <c r="M219" s="338">
        <f>VLOOKUP($A219,T9_Prev68CCG_1415Q1!$A:$AF,13,FALSE)+VLOOKUP($A219,T10_Prev68CCG_1415Q2!$A:$AF,13,FALSE)+VLOOKUP($A219,T11_Prev68CCG_1415Q3!$A:$AF,13,FALSE)+VLOOKUP($A219,T12_Prev68CCG_1415Q4!$A:$AF,13,FALSE)</f>
        <v>737</v>
      </c>
      <c r="N219" s="340"/>
      <c r="O219" s="338">
        <f>VLOOKUP($A219,T9_Prev68CCG_1415Q1!$A:$AF,15,FALSE)+VLOOKUP($A219,T10_Prev68CCG_1415Q2!$A:$AF,15,FALSE)+VLOOKUP($A219,T11_Prev68CCG_1415Q3!$A:$AF,15,FALSE)+VLOOKUP($A219,T12_Prev68CCG_1415Q4!$A:$AF,15,FALSE)</f>
        <v>798</v>
      </c>
      <c r="P219" s="340">
        <f t="shared" si="22"/>
        <v>0.17058572039333048</v>
      </c>
      <c r="Q219" s="189" t="s">
        <v>1040</v>
      </c>
      <c r="R219" s="274">
        <f t="shared" si="27"/>
        <v>0</v>
      </c>
      <c r="S219" s="412">
        <v>-9.4989359644031768E-2</v>
      </c>
      <c r="T219" s="412">
        <v>-0.12397003745318347</v>
      </c>
      <c r="U219" s="352"/>
    </row>
    <row r="220" spans="1:21" s="115" customFormat="1" x14ac:dyDescent="0.2">
      <c r="A220" s="110" t="s">
        <v>1041</v>
      </c>
      <c r="B220" s="110" t="s">
        <v>1042</v>
      </c>
      <c r="C220" s="110" t="s">
        <v>1029</v>
      </c>
      <c r="D220" s="110" t="s">
        <v>1030</v>
      </c>
      <c r="E220" s="337">
        <f>VLOOKUP(A220,T9_Prev68CCG_1415Q1!$A:$AF,5,FALSE)+VLOOKUP(A220,T10_Prev68CCG_1415Q2!$A:$AF,5,FALSE)+VLOOKUP(A220,T11_Prev68CCG_1415Q3!$A:$AF,5,FALSE)+VLOOKUP(A220,T12_Prev68CCG_1415Q4!$A:$AF,5,FALSE)</f>
        <v>3713</v>
      </c>
      <c r="F220" s="338">
        <f>VLOOKUP($A220,T9_Prev68CCG_1415Q1!$A:$AF,6,FALSE)+VLOOKUP($A220,T10_Prev68CCG_1415Q2!$A:$AF,6,FALSE)+VLOOKUP($A220,T11_Prev68CCG_1415Q3!$A:$AF,6,FALSE)+VLOOKUP($A220,T12_Prev68CCG_1415Q4!$A:$AF,6,FALSE)</f>
        <v>2286</v>
      </c>
      <c r="G220" s="339">
        <f t="shared" si="23"/>
        <v>0.61567465661190413</v>
      </c>
      <c r="H220" s="60" t="str">
        <f t="shared" si="21"/>
        <v>60.0% - 63.1%</v>
      </c>
      <c r="I220" s="338">
        <f>VLOOKUP($A220,T9_Prev68CCG_1415Q1!$A:$AF,9,FALSE)+VLOOKUP($A220,T10_Prev68CCG_1415Q2!$A:$AF,9,FALSE)+VLOOKUP($A220,T11_Prev68CCG_1415Q3!$A:$AF,9,FALSE)+VLOOKUP($A220,T12_Prev68CCG_1415Q4!$A:$AF,9,FALSE)</f>
        <v>1598</v>
      </c>
      <c r="J220" s="340">
        <f t="shared" si="24"/>
        <v>0.43037974683544306</v>
      </c>
      <c r="K220" s="338">
        <f>VLOOKUP($A220,T9_Prev68CCG_1415Q1!$A:$AF,11,FALSE)+VLOOKUP($A220,T10_Prev68CCG_1415Q2!$A:$AF,11,FALSE)+VLOOKUP($A220,T11_Prev68CCG_1415Q3!$A:$AF,11,FALSE)+VLOOKUP($A220,T12_Prev68CCG_1415Q4!$A:$AF,11,FALSE)</f>
        <v>688</v>
      </c>
      <c r="L220" s="340">
        <f t="shared" si="25"/>
        <v>0.18529490977646107</v>
      </c>
      <c r="M220" s="338">
        <f>VLOOKUP($A220,T9_Prev68CCG_1415Q1!$A:$AF,13,FALSE)+VLOOKUP($A220,T10_Prev68CCG_1415Q2!$A:$AF,13,FALSE)+VLOOKUP($A220,T11_Prev68CCG_1415Q3!$A:$AF,13,FALSE)+VLOOKUP($A220,T12_Prev68CCG_1415Q4!$A:$AF,13,FALSE)</f>
        <v>1416</v>
      </c>
      <c r="N220" s="340">
        <f t="shared" si="26"/>
        <v>0.38136277942364666</v>
      </c>
      <c r="O220" s="338">
        <f>VLOOKUP($A220,T9_Prev68CCG_1415Q1!$A:$AF,15,FALSE)+VLOOKUP($A220,T10_Prev68CCG_1415Q2!$A:$AF,15,FALSE)+VLOOKUP($A220,T11_Prev68CCG_1415Q3!$A:$AF,15,FALSE)+VLOOKUP($A220,T12_Prev68CCG_1415Q4!$A:$AF,15,FALSE)</f>
        <v>11</v>
      </c>
      <c r="P220" s="340">
        <f t="shared" si="22"/>
        <v>2.9625639644492324E-3</v>
      </c>
      <c r="Q220" s="189" t="s">
        <v>1043</v>
      </c>
      <c r="R220" s="274">
        <f t="shared" si="27"/>
        <v>0</v>
      </c>
      <c r="S220" s="412">
        <v>-4.721580703104955E-2</v>
      </c>
      <c r="T220" s="412">
        <v>-0.10314009661835744</v>
      </c>
      <c r="U220" s="352"/>
    </row>
    <row r="221" spans="1:21" s="115" customFormat="1" x14ac:dyDescent="0.2">
      <c r="A221" s="110" t="s">
        <v>1044</v>
      </c>
      <c r="B221" s="110" t="s">
        <v>1045</v>
      </c>
      <c r="C221" s="110" t="s">
        <v>1029</v>
      </c>
      <c r="D221" s="110" t="s">
        <v>1030</v>
      </c>
      <c r="E221" s="337">
        <f>VLOOKUP(A221,T9_Prev68CCG_1415Q1!$A:$AF,5,FALSE)+VLOOKUP(A221,T10_Prev68CCG_1415Q2!$A:$AF,5,FALSE)+VLOOKUP(A221,T11_Prev68CCG_1415Q3!$A:$AF,5,FALSE)+VLOOKUP(A221,T12_Prev68CCG_1415Q4!$A:$AF,5,FALSE)</f>
        <v>2656</v>
      </c>
      <c r="F221" s="338">
        <f>VLOOKUP($A221,T9_Prev68CCG_1415Q1!$A:$AF,6,FALSE)+VLOOKUP($A221,T10_Prev68CCG_1415Q2!$A:$AF,6,FALSE)+VLOOKUP($A221,T11_Prev68CCG_1415Q3!$A:$AF,6,FALSE)+VLOOKUP($A221,T12_Prev68CCG_1415Q4!$A:$AF,6,FALSE)</f>
        <v>1199</v>
      </c>
      <c r="G221" s="339"/>
      <c r="H221" s="60" t="str">
        <f t="shared" si="21"/>
        <v/>
      </c>
      <c r="I221" s="338">
        <f>VLOOKUP($A221,T9_Prev68CCG_1415Q1!$A:$AF,9,FALSE)+VLOOKUP($A221,T10_Prev68CCG_1415Q2!$A:$AF,9,FALSE)+VLOOKUP($A221,T11_Prev68CCG_1415Q3!$A:$AF,9,FALSE)+VLOOKUP($A221,T12_Prev68CCG_1415Q4!$A:$AF,9,FALSE)</f>
        <v>727</v>
      </c>
      <c r="J221" s="340"/>
      <c r="K221" s="338">
        <f>VLOOKUP($A221,T9_Prev68CCG_1415Q1!$A:$AF,11,FALSE)+VLOOKUP($A221,T10_Prev68CCG_1415Q2!$A:$AF,11,FALSE)+VLOOKUP($A221,T11_Prev68CCG_1415Q3!$A:$AF,11,FALSE)+VLOOKUP($A221,T12_Prev68CCG_1415Q4!$A:$AF,11,FALSE)</f>
        <v>472</v>
      </c>
      <c r="L221" s="340"/>
      <c r="M221" s="338">
        <f>VLOOKUP($A221,T9_Prev68CCG_1415Q1!$A:$AF,13,FALSE)+VLOOKUP($A221,T10_Prev68CCG_1415Q2!$A:$AF,13,FALSE)+VLOOKUP($A221,T11_Prev68CCG_1415Q3!$A:$AF,13,FALSE)+VLOOKUP($A221,T12_Prev68CCG_1415Q4!$A:$AF,13,FALSE)</f>
        <v>316</v>
      </c>
      <c r="N221" s="340"/>
      <c r="O221" s="338">
        <f>VLOOKUP($A221,T9_Prev68CCG_1415Q1!$A:$AF,15,FALSE)+VLOOKUP($A221,T10_Prev68CCG_1415Q2!$A:$AF,15,FALSE)+VLOOKUP($A221,T11_Prev68CCG_1415Q3!$A:$AF,15,FALSE)+VLOOKUP($A221,T12_Prev68CCG_1415Q4!$A:$AF,15,FALSE)</f>
        <v>1141</v>
      </c>
      <c r="P221" s="340">
        <f t="shared" si="22"/>
        <v>0.42959337349397592</v>
      </c>
      <c r="Q221" s="189" t="s">
        <v>1046</v>
      </c>
      <c r="R221" s="274">
        <f t="shared" si="27"/>
        <v>0</v>
      </c>
      <c r="S221" s="412">
        <v>-3.976861894432393E-2</v>
      </c>
      <c r="T221" s="412">
        <v>-9.7826086956521729E-2</v>
      </c>
      <c r="U221" s="352"/>
    </row>
    <row r="222" spans="1:21" s="115" customFormat="1" x14ac:dyDescent="0.2">
      <c r="A222" s="110" t="s">
        <v>1047</v>
      </c>
      <c r="B222" s="344" t="s">
        <v>1048</v>
      </c>
      <c r="C222" s="110" t="s">
        <v>1029</v>
      </c>
      <c r="D222" s="110" t="s">
        <v>1030</v>
      </c>
      <c r="E222" s="337">
        <f>VLOOKUP(A222,T9_Prev68CCG_1415Q1!$A:$AF,5,FALSE)+VLOOKUP(A222,T10_Prev68CCG_1415Q2!$A:$AF,5,FALSE)+VLOOKUP(A222,T11_Prev68CCG_1415Q3!$A:$AF,5,FALSE)+VLOOKUP(A222,T12_Prev68CCG_1415Q4!$A:$AF,5,FALSE)</f>
        <v>1679</v>
      </c>
      <c r="F222" s="338">
        <f>VLOOKUP($A222,T9_Prev68CCG_1415Q1!$A:$AF,6,FALSE)+VLOOKUP($A222,T10_Prev68CCG_1415Q2!$A:$AF,6,FALSE)+VLOOKUP($A222,T11_Prev68CCG_1415Q3!$A:$AF,6,FALSE)+VLOOKUP($A222,T12_Prev68CCG_1415Q4!$A:$AF,6,FALSE)</f>
        <v>1321</v>
      </c>
      <c r="G222" s="339">
        <f t="shared" si="23"/>
        <v>0.78677784395473493</v>
      </c>
      <c r="H222" s="60" t="str">
        <f t="shared" si="21"/>
        <v>76.7% - 80.6%</v>
      </c>
      <c r="I222" s="338">
        <f>VLOOKUP($A222,T9_Prev68CCG_1415Q1!$A:$AF,9,FALSE)+VLOOKUP($A222,T10_Prev68CCG_1415Q2!$A:$AF,9,FALSE)+VLOOKUP($A222,T11_Prev68CCG_1415Q3!$A:$AF,9,FALSE)+VLOOKUP($A222,T12_Prev68CCG_1415Q4!$A:$AF,9,FALSE)</f>
        <v>839</v>
      </c>
      <c r="J222" s="340">
        <f t="shared" si="24"/>
        <v>0.49970220369267421</v>
      </c>
      <c r="K222" s="338">
        <f>VLOOKUP($A222,T9_Prev68CCG_1415Q1!$A:$AF,11,FALSE)+VLOOKUP($A222,T10_Prev68CCG_1415Q2!$A:$AF,11,FALSE)+VLOOKUP($A222,T11_Prev68CCG_1415Q3!$A:$AF,11,FALSE)+VLOOKUP($A222,T12_Prev68CCG_1415Q4!$A:$AF,11,FALSE)</f>
        <v>482</v>
      </c>
      <c r="L222" s="340">
        <f t="shared" si="25"/>
        <v>0.28707564026206073</v>
      </c>
      <c r="M222" s="338">
        <f>VLOOKUP($A222,T9_Prev68CCG_1415Q1!$A:$AF,13,FALSE)+VLOOKUP($A222,T10_Prev68CCG_1415Q2!$A:$AF,13,FALSE)+VLOOKUP($A222,T11_Prev68CCG_1415Q3!$A:$AF,13,FALSE)+VLOOKUP($A222,T12_Prev68CCG_1415Q4!$A:$AF,13,FALSE)</f>
        <v>305</v>
      </c>
      <c r="N222" s="340">
        <f t="shared" si="26"/>
        <v>0.18165574746873139</v>
      </c>
      <c r="O222" s="338">
        <f>VLOOKUP($A222,T9_Prev68CCG_1415Q1!$A:$AF,15,FALSE)+VLOOKUP($A222,T10_Prev68CCG_1415Q2!$A:$AF,15,FALSE)+VLOOKUP($A222,T11_Prev68CCG_1415Q3!$A:$AF,15,FALSE)+VLOOKUP($A222,T12_Prev68CCG_1415Q4!$A:$AF,15,FALSE)</f>
        <v>53</v>
      </c>
      <c r="P222" s="340">
        <f t="shared" si="22"/>
        <v>3.1566408576533651E-2</v>
      </c>
      <c r="Q222" s="189" t="s">
        <v>1049</v>
      </c>
      <c r="R222" s="274">
        <f t="shared" si="27"/>
        <v>0</v>
      </c>
      <c r="S222" s="412">
        <v>-8.6507072905331883E-2</v>
      </c>
      <c r="T222" s="412">
        <v>-0.15881763527054105</v>
      </c>
      <c r="U222" s="352"/>
    </row>
    <row r="223" spans="1:21" s="115" customFormat="1" x14ac:dyDescent="0.2">
      <c r="A223" s="110" t="s">
        <v>1050</v>
      </c>
      <c r="B223" s="110" t="s">
        <v>1051</v>
      </c>
      <c r="C223" s="110" t="s">
        <v>1029</v>
      </c>
      <c r="D223" s="110" t="s">
        <v>1030</v>
      </c>
      <c r="E223" s="337">
        <f>VLOOKUP(A223,T9_Prev68CCG_1415Q1!$A:$AF,5,FALSE)+VLOOKUP(A223,T10_Prev68CCG_1415Q2!$A:$AF,5,FALSE)+VLOOKUP(A223,T11_Prev68CCG_1415Q3!$A:$AF,5,FALSE)+VLOOKUP(A223,T12_Prev68CCG_1415Q4!$A:$AF,5,FALSE)</f>
        <v>4495</v>
      </c>
      <c r="F223" s="338">
        <f>VLOOKUP($A223,T9_Prev68CCG_1415Q1!$A:$AF,6,FALSE)+VLOOKUP($A223,T10_Prev68CCG_1415Q2!$A:$AF,6,FALSE)+VLOOKUP($A223,T11_Prev68CCG_1415Q3!$A:$AF,6,FALSE)+VLOOKUP($A223,T12_Prev68CCG_1415Q4!$A:$AF,6,FALSE)</f>
        <v>3683</v>
      </c>
      <c r="G223" s="339">
        <f t="shared" si="23"/>
        <v>0.8193548387096774</v>
      </c>
      <c r="H223" s="60" t="str">
        <f t="shared" si="21"/>
        <v>80.8% - 83.0%</v>
      </c>
      <c r="I223" s="338">
        <f>VLOOKUP($A223,T9_Prev68CCG_1415Q1!$A:$AF,9,FALSE)+VLOOKUP($A223,T10_Prev68CCG_1415Q2!$A:$AF,9,FALSE)+VLOOKUP($A223,T11_Prev68CCG_1415Q3!$A:$AF,9,FALSE)+VLOOKUP($A223,T12_Prev68CCG_1415Q4!$A:$AF,9,FALSE)</f>
        <v>2261</v>
      </c>
      <c r="J223" s="340">
        <f t="shared" si="24"/>
        <v>0.50300333704115685</v>
      </c>
      <c r="K223" s="338">
        <f>VLOOKUP($A223,T9_Prev68CCG_1415Q1!$A:$AF,11,FALSE)+VLOOKUP($A223,T10_Prev68CCG_1415Q2!$A:$AF,11,FALSE)+VLOOKUP($A223,T11_Prev68CCG_1415Q3!$A:$AF,11,FALSE)+VLOOKUP($A223,T12_Prev68CCG_1415Q4!$A:$AF,11,FALSE)</f>
        <v>1422</v>
      </c>
      <c r="L223" s="340">
        <f t="shared" si="25"/>
        <v>0.31635150166852055</v>
      </c>
      <c r="M223" s="338">
        <f>VLOOKUP($A223,T9_Prev68CCG_1415Q1!$A:$AF,13,FALSE)+VLOOKUP($A223,T10_Prev68CCG_1415Q2!$A:$AF,13,FALSE)+VLOOKUP($A223,T11_Prev68CCG_1415Q3!$A:$AF,13,FALSE)+VLOOKUP($A223,T12_Prev68CCG_1415Q4!$A:$AF,13,FALSE)</f>
        <v>758</v>
      </c>
      <c r="N223" s="340">
        <f t="shared" si="26"/>
        <v>0.16863181312569522</v>
      </c>
      <c r="O223" s="338">
        <f>VLOOKUP($A223,T9_Prev68CCG_1415Q1!$A:$AF,15,FALSE)+VLOOKUP($A223,T10_Prev68CCG_1415Q2!$A:$AF,15,FALSE)+VLOOKUP($A223,T11_Prev68CCG_1415Q3!$A:$AF,15,FALSE)+VLOOKUP($A223,T12_Prev68CCG_1415Q4!$A:$AF,15,FALSE)</f>
        <v>54</v>
      </c>
      <c r="P223" s="340">
        <f t="shared" si="22"/>
        <v>1.2013348164627364E-2</v>
      </c>
      <c r="Q223" s="189" t="s">
        <v>1052</v>
      </c>
      <c r="R223" s="274">
        <f t="shared" si="27"/>
        <v>0</v>
      </c>
      <c r="S223" s="412">
        <v>6.6785396260016228E-4</v>
      </c>
      <c r="T223" s="412">
        <v>-2.0483765526258413E-2</v>
      </c>
      <c r="U223" s="352"/>
    </row>
    <row r="224" spans="1:21" x14ac:dyDescent="0.2">
      <c r="A224" s="110" t="s">
        <v>1053</v>
      </c>
      <c r="B224" s="110" t="s">
        <v>1054</v>
      </c>
      <c r="C224" s="110" t="s">
        <v>1029</v>
      </c>
      <c r="D224" s="110" t="s">
        <v>1030</v>
      </c>
      <c r="E224" s="337">
        <f>VLOOKUP(A224,T9_Prev68CCG_1415Q1!$A:$AF,5,FALSE)+VLOOKUP(A224,T10_Prev68CCG_1415Q2!$A:$AF,5,FALSE)+VLOOKUP(A224,T11_Prev68CCG_1415Q3!$A:$AF,5,FALSE)+VLOOKUP(A224,T12_Prev68CCG_1415Q4!$A:$AF,5,FALSE)</f>
        <v>5350</v>
      </c>
      <c r="F224" s="338">
        <f>VLOOKUP($A224,T9_Prev68CCG_1415Q1!$A:$AF,6,FALSE)+VLOOKUP($A224,T10_Prev68CCG_1415Q2!$A:$AF,6,FALSE)+VLOOKUP($A224,T11_Prev68CCG_1415Q3!$A:$AF,6,FALSE)+VLOOKUP($A224,T12_Prev68CCG_1415Q4!$A:$AF,6,FALSE)</f>
        <v>3661</v>
      </c>
      <c r="G224" s="339">
        <f t="shared" si="23"/>
        <v>0.68429906542056074</v>
      </c>
      <c r="H224" s="60" t="str">
        <f t="shared" si="21"/>
        <v>67.2% - 69.7%</v>
      </c>
      <c r="I224" s="338">
        <f>VLOOKUP($A224,T9_Prev68CCG_1415Q1!$A:$AF,9,FALSE)+VLOOKUP($A224,T10_Prev68CCG_1415Q2!$A:$AF,9,FALSE)+VLOOKUP($A224,T11_Prev68CCG_1415Q3!$A:$AF,9,FALSE)+VLOOKUP($A224,T12_Prev68CCG_1415Q4!$A:$AF,9,FALSE)</f>
        <v>2045</v>
      </c>
      <c r="J224" s="340">
        <f t="shared" si="24"/>
        <v>0.38224299065420558</v>
      </c>
      <c r="K224" s="338">
        <f>VLOOKUP($A224,T9_Prev68CCG_1415Q1!$A:$AF,11,FALSE)+VLOOKUP($A224,T10_Prev68CCG_1415Q2!$A:$AF,11,FALSE)+VLOOKUP($A224,T11_Prev68CCG_1415Q3!$A:$AF,11,FALSE)+VLOOKUP($A224,T12_Prev68CCG_1415Q4!$A:$AF,11,FALSE)</f>
        <v>1616</v>
      </c>
      <c r="L224" s="340">
        <f t="shared" si="25"/>
        <v>0.30205607476635515</v>
      </c>
      <c r="M224" s="338">
        <f>VLOOKUP($A224,T9_Prev68CCG_1415Q1!$A:$AF,13,FALSE)+VLOOKUP($A224,T10_Prev68CCG_1415Q2!$A:$AF,13,FALSE)+VLOOKUP($A224,T11_Prev68CCG_1415Q3!$A:$AF,13,FALSE)+VLOOKUP($A224,T12_Prev68CCG_1415Q4!$A:$AF,13,FALSE)</f>
        <v>1450</v>
      </c>
      <c r="N224" s="340">
        <f t="shared" si="26"/>
        <v>0.27102803738317754</v>
      </c>
      <c r="O224" s="338">
        <f>VLOOKUP($A224,T9_Prev68CCG_1415Q1!$A:$AF,15,FALSE)+VLOOKUP($A224,T10_Prev68CCG_1415Q2!$A:$AF,15,FALSE)+VLOOKUP($A224,T11_Prev68CCG_1415Q3!$A:$AF,15,FALSE)+VLOOKUP($A224,T12_Prev68CCG_1415Q4!$A:$AF,15,FALSE)</f>
        <v>239</v>
      </c>
      <c r="P224" s="340">
        <f t="shared" si="22"/>
        <v>4.4672897196261684E-2</v>
      </c>
      <c r="Q224" s="189" t="s">
        <v>1055</v>
      </c>
      <c r="R224" s="274">
        <f t="shared" si="27"/>
        <v>0</v>
      </c>
      <c r="S224" s="412">
        <v>-4.53247680228408E-2</v>
      </c>
      <c r="T224" s="412">
        <v>-9.0754588715159734E-2</v>
      </c>
    </row>
    <row r="225" spans="1:20" x14ac:dyDescent="0.2">
      <c r="A225" s="110" t="s">
        <v>1056</v>
      </c>
      <c r="B225" s="110" t="s">
        <v>1057</v>
      </c>
      <c r="C225" s="110" t="s">
        <v>1029</v>
      </c>
      <c r="D225" s="110" t="s">
        <v>1030</v>
      </c>
      <c r="E225" s="337">
        <f>VLOOKUP(A225,T9_Prev68CCG_1415Q1!$A:$AF,5,FALSE)+VLOOKUP(A225,T10_Prev68CCG_1415Q2!$A:$AF,5,FALSE)+VLOOKUP(A225,T11_Prev68CCG_1415Q3!$A:$AF,5,FALSE)+VLOOKUP(A225,T12_Prev68CCG_1415Q4!$A:$AF,5,FALSE)</f>
        <v>4871</v>
      </c>
      <c r="F225" s="338">
        <f>VLOOKUP($A225,T9_Prev68CCG_1415Q1!$A:$AF,6,FALSE)+VLOOKUP($A225,T10_Prev68CCG_1415Q2!$A:$AF,6,FALSE)+VLOOKUP($A225,T11_Prev68CCG_1415Q3!$A:$AF,6,FALSE)+VLOOKUP($A225,T12_Prev68CCG_1415Q4!$A:$AF,6,FALSE)</f>
        <v>60</v>
      </c>
      <c r="G225" s="339"/>
      <c r="H225" s="60" t="str">
        <f t="shared" si="21"/>
        <v/>
      </c>
      <c r="I225" s="338">
        <f>VLOOKUP($A225,T9_Prev68CCG_1415Q1!$A:$AF,9,FALSE)+VLOOKUP($A225,T10_Prev68CCG_1415Q2!$A:$AF,9,FALSE)+VLOOKUP($A225,T11_Prev68CCG_1415Q3!$A:$AF,9,FALSE)+VLOOKUP($A225,T12_Prev68CCG_1415Q4!$A:$AF,9,FALSE)</f>
        <v>29</v>
      </c>
      <c r="J225" s="340"/>
      <c r="K225" s="338">
        <f>VLOOKUP($A225,T9_Prev68CCG_1415Q1!$A:$AF,11,FALSE)+VLOOKUP($A225,T10_Prev68CCG_1415Q2!$A:$AF,11,FALSE)+VLOOKUP($A225,T11_Prev68CCG_1415Q3!$A:$AF,11,FALSE)+VLOOKUP($A225,T12_Prev68CCG_1415Q4!$A:$AF,11,FALSE)</f>
        <v>31</v>
      </c>
      <c r="L225" s="340"/>
      <c r="M225" s="338">
        <f>VLOOKUP($A225,T9_Prev68CCG_1415Q1!$A:$AF,13,FALSE)+VLOOKUP($A225,T10_Prev68CCG_1415Q2!$A:$AF,13,FALSE)+VLOOKUP($A225,T11_Prev68CCG_1415Q3!$A:$AF,13,FALSE)+VLOOKUP($A225,T12_Prev68CCG_1415Q4!$A:$AF,13,FALSE)</f>
        <v>25</v>
      </c>
      <c r="N225" s="340"/>
      <c r="O225" s="338">
        <f>VLOOKUP($A225,T9_Prev68CCG_1415Q1!$A:$AF,15,FALSE)+VLOOKUP($A225,T10_Prev68CCG_1415Q2!$A:$AF,15,FALSE)+VLOOKUP($A225,T11_Prev68CCG_1415Q3!$A:$AF,15,FALSE)+VLOOKUP($A225,T12_Prev68CCG_1415Q4!$A:$AF,15,FALSE)</f>
        <v>4786</v>
      </c>
      <c r="P225" s="340">
        <f t="shared" si="22"/>
        <v>0.98254978443851371</v>
      </c>
      <c r="Q225" s="189" t="s">
        <v>1058</v>
      </c>
      <c r="R225" s="274">
        <f t="shared" si="27"/>
        <v>0</v>
      </c>
      <c r="S225" s="412">
        <v>-9.6624629080118707E-2</v>
      </c>
      <c r="T225" s="412">
        <v>-0.1669232084829827</v>
      </c>
    </row>
    <row r="226" spans="1:20" x14ac:dyDescent="0.2">
      <c r="A226" s="110" t="s">
        <v>1059</v>
      </c>
      <c r="B226" s="110" t="s">
        <v>1060</v>
      </c>
      <c r="C226" s="110" t="s">
        <v>1029</v>
      </c>
      <c r="D226" s="110" t="s">
        <v>1030</v>
      </c>
      <c r="E226" s="337">
        <f>VLOOKUP(A226,T9_Prev68CCG_1415Q1!$A:$AF,5,FALSE)+VLOOKUP(A226,T10_Prev68CCG_1415Q2!$A:$AF,5,FALSE)+VLOOKUP(A226,T11_Prev68CCG_1415Q3!$A:$AF,5,FALSE)+VLOOKUP(A226,T12_Prev68CCG_1415Q4!$A:$AF,5,FALSE)</f>
        <v>3822</v>
      </c>
      <c r="F226" s="338">
        <f>VLOOKUP($A226,T9_Prev68CCG_1415Q1!$A:$AF,6,FALSE)+VLOOKUP($A226,T10_Prev68CCG_1415Q2!$A:$AF,6,FALSE)+VLOOKUP($A226,T11_Prev68CCG_1415Q3!$A:$AF,6,FALSE)+VLOOKUP($A226,T12_Prev68CCG_1415Q4!$A:$AF,6,FALSE)</f>
        <v>2523</v>
      </c>
      <c r="G226" s="339"/>
      <c r="H226" s="60" t="str">
        <f t="shared" si="21"/>
        <v/>
      </c>
      <c r="I226" s="338">
        <f>VLOOKUP($A226,T9_Prev68CCG_1415Q1!$A:$AF,9,FALSE)+VLOOKUP($A226,T10_Prev68CCG_1415Q2!$A:$AF,9,FALSE)+VLOOKUP($A226,T11_Prev68CCG_1415Q3!$A:$AF,9,FALSE)+VLOOKUP($A226,T12_Prev68CCG_1415Q4!$A:$AF,9,FALSE)</f>
        <v>1456</v>
      </c>
      <c r="J226" s="340"/>
      <c r="K226" s="338">
        <f>VLOOKUP($A226,T9_Prev68CCG_1415Q1!$A:$AF,11,FALSE)+VLOOKUP($A226,T10_Prev68CCG_1415Q2!$A:$AF,11,FALSE)+VLOOKUP($A226,T11_Prev68CCG_1415Q3!$A:$AF,11,FALSE)+VLOOKUP($A226,T12_Prev68CCG_1415Q4!$A:$AF,11,FALSE)</f>
        <v>1067</v>
      </c>
      <c r="L226" s="340"/>
      <c r="M226" s="338">
        <f>VLOOKUP($A226,T9_Prev68CCG_1415Q1!$A:$AF,13,FALSE)+VLOOKUP($A226,T10_Prev68CCG_1415Q2!$A:$AF,13,FALSE)+VLOOKUP($A226,T11_Prev68CCG_1415Q3!$A:$AF,13,FALSE)+VLOOKUP($A226,T12_Prev68CCG_1415Q4!$A:$AF,13,FALSE)</f>
        <v>1230</v>
      </c>
      <c r="N226" s="340"/>
      <c r="O226" s="338">
        <f>VLOOKUP($A226,T9_Prev68CCG_1415Q1!$A:$AF,15,FALSE)+VLOOKUP($A226,T10_Prev68CCG_1415Q2!$A:$AF,15,FALSE)+VLOOKUP($A226,T11_Prev68CCG_1415Q3!$A:$AF,15,FALSE)+VLOOKUP($A226,T12_Prev68CCG_1415Q4!$A:$AF,15,FALSE)</f>
        <v>69</v>
      </c>
      <c r="P226" s="340"/>
      <c r="Q226" s="189" t="s">
        <v>1061</v>
      </c>
      <c r="R226" s="274">
        <f t="shared" si="27"/>
        <v>1</v>
      </c>
      <c r="S226" s="412">
        <v>-0.2206362153344209</v>
      </c>
      <c r="T226" s="412">
        <v>-0.24970553592461719</v>
      </c>
    </row>
    <row r="227" spans="1:20" x14ac:dyDescent="0.2">
      <c r="A227" s="110" t="s">
        <v>1062</v>
      </c>
      <c r="B227" s="110" t="s">
        <v>1063</v>
      </c>
      <c r="C227" s="110" t="s">
        <v>1029</v>
      </c>
      <c r="D227" s="110" t="s">
        <v>1030</v>
      </c>
      <c r="E227" s="337">
        <f>VLOOKUP(A227,T9_Prev68CCG_1415Q1!$A:$AF,5,FALSE)+VLOOKUP(A227,T10_Prev68CCG_1415Q2!$A:$AF,5,FALSE)+VLOOKUP(A227,T11_Prev68CCG_1415Q3!$A:$AF,5,FALSE)+VLOOKUP(A227,T12_Prev68CCG_1415Q4!$A:$AF,5,FALSE)</f>
        <v>4810</v>
      </c>
      <c r="F227" s="338">
        <f>VLOOKUP($A227,T9_Prev68CCG_1415Q1!$A:$AF,6,FALSE)+VLOOKUP($A227,T10_Prev68CCG_1415Q2!$A:$AF,6,FALSE)+VLOOKUP($A227,T11_Prev68CCG_1415Q3!$A:$AF,6,FALSE)+VLOOKUP($A227,T12_Prev68CCG_1415Q4!$A:$AF,6,FALSE)</f>
        <v>1303</v>
      </c>
      <c r="G227" s="339"/>
      <c r="H227" s="60" t="str">
        <f t="shared" si="21"/>
        <v/>
      </c>
      <c r="I227" s="338">
        <f>VLOOKUP($A227,T9_Prev68CCG_1415Q1!$A:$AF,9,FALSE)+VLOOKUP($A227,T10_Prev68CCG_1415Q2!$A:$AF,9,FALSE)+VLOOKUP($A227,T11_Prev68CCG_1415Q3!$A:$AF,9,FALSE)+VLOOKUP($A227,T12_Prev68CCG_1415Q4!$A:$AF,9,FALSE)</f>
        <v>805</v>
      </c>
      <c r="J227" s="340"/>
      <c r="K227" s="338">
        <f>VLOOKUP($A227,T9_Prev68CCG_1415Q1!$A:$AF,11,FALSE)+VLOOKUP($A227,T10_Prev68CCG_1415Q2!$A:$AF,11,FALSE)+VLOOKUP($A227,T11_Prev68CCG_1415Q3!$A:$AF,11,FALSE)+VLOOKUP($A227,T12_Prev68CCG_1415Q4!$A:$AF,11,FALSE)</f>
        <v>498</v>
      </c>
      <c r="L227" s="340"/>
      <c r="M227" s="338">
        <f>VLOOKUP($A227,T9_Prev68CCG_1415Q1!$A:$AF,13,FALSE)+VLOOKUP($A227,T10_Prev68CCG_1415Q2!$A:$AF,13,FALSE)+VLOOKUP($A227,T11_Prev68CCG_1415Q3!$A:$AF,13,FALSE)+VLOOKUP($A227,T12_Prev68CCG_1415Q4!$A:$AF,13,FALSE)</f>
        <v>595</v>
      </c>
      <c r="N227" s="340"/>
      <c r="O227" s="338">
        <f>VLOOKUP($A227,T9_Prev68CCG_1415Q1!$A:$AF,15,FALSE)+VLOOKUP($A227,T10_Prev68CCG_1415Q2!$A:$AF,15,FALSE)+VLOOKUP($A227,T11_Prev68CCG_1415Q3!$A:$AF,15,FALSE)+VLOOKUP($A227,T12_Prev68CCG_1415Q4!$A:$AF,15,FALSE)</f>
        <v>2912</v>
      </c>
      <c r="P227" s="340">
        <f t="shared" si="22"/>
        <v>0.60540540540540544</v>
      </c>
      <c r="Q227" s="189" t="s">
        <v>1064</v>
      </c>
      <c r="R227" s="274">
        <f t="shared" si="27"/>
        <v>0</v>
      </c>
      <c r="S227" s="412">
        <v>8.3821541234790464E-2</v>
      </c>
      <c r="T227" s="412">
        <v>4.0224913494809611E-2</v>
      </c>
    </row>
    <row r="228" spans="1:20" x14ac:dyDescent="0.2">
      <c r="A228" s="110" t="s">
        <v>1065</v>
      </c>
      <c r="B228" s="110" t="s">
        <v>1066</v>
      </c>
      <c r="C228" s="110" t="s">
        <v>1029</v>
      </c>
      <c r="D228" s="110" t="s">
        <v>1030</v>
      </c>
      <c r="E228" s="337">
        <f>VLOOKUP(A228,T9_Prev68CCG_1415Q1!$A:$AF,5,FALSE)+VLOOKUP(A228,T10_Prev68CCG_1415Q2!$A:$AF,5,FALSE)+VLOOKUP(A228,T11_Prev68CCG_1415Q3!$A:$AF,5,FALSE)+VLOOKUP(A228,T12_Prev68CCG_1415Q4!$A:$AF,5,FALSE)</f>
        <v>2140</v>
      </c>
      <c r="F228" s="338">
        <f>VLOOKUP($A228,T9_Prev68CCG_1415Q1!$A:$AF,6,FALSE)+VLOOKUP($A228,T10_Prev68CCG_1415Q2!$A:$AF,6,FALSE)+VLOOKUP($A228,T11_Prev68CCG_1415Q3!$A:$AF,6,FALSE)+VLOOKUP($A228,T12_Prev68CCG_1415Q4!$A:$AF,6,FALSE)</f>
        <v>1641</v>
      </c>
      <c r="G228" s="339"/>
      <c r="H228" s="60" t="str">
        <f t="shared" si="21"/>
        <v/>
      </c>
      <c r="I228" s="338">
        <f>VLOOKUP($A228,T9_Prev68CCG_1415Q1!$A:$AF,9,FALSE)+VLOOKUP($A228,T10_Prev68CCG_1415Q2!$A:$AF,9,FALSE)+VLOOKUP($A228,T11_Prev68CCG_1415Q3!$A:$AF,9,FALSE)+VLOOKUP($A228,T12_Prev68CCG_1415Q4!$A:$AF,9,FALSE)</f>
        <v>1082</v>
      </c>
      <c r="J228" s="340"/>
      <c r="K228" s="338">
        <f>VLOOKUP($A228,T9_Prev68CCG_1415Q1!$A:$AF,11,FALSE)+VLOOKUP($A228,T10_Prev68CCG_1415Q2!$A:$AF,11,FALSE)+VLOOKUP($A228,T11_Prev68CCG_1415Q3!$A:$AF,11,FALSE)+VLOOKUP($A228,T12_Prev68CCG_1415Q4!$A:$AF,11,FALSE)</f>
        <v>559</v>
      </c>
      <c r="L228" s="340"/>
      <c r="M228" s="338">
        <f>VLOOKUP($A228,T9_Prev68CCG_1415Q1!$A:$AF,13,FALSE)+VLOOKUP($A228,T10_Prev68CCG_1415Q2!$A:$AF,13,FALSE)+VLOOKUP($A228,T11_Prev68CCG_1415Q3!$A:$AF,13,FALSE)+VLOOKUP($A228,T12_Prev68CCG_1415Q4!$A:$AF,13,FALSE)</f>
        <v>458</v>
      </c>
      <c r="N228" s="340"/>
      <c r="O228" s="338">
        <f>VLOOKUP($A228,T9_Prev68CCG_1415Q1!$A:$AF,15,FALSE)+VLOOKUP($A228,T10_Prev68CCG_1415Q2!$A:$AF,15,FALSE)+VLOOKUP($A228,T11_Prev68CCG_1415Q3!$A:$AF,15,FALSE)+VLOOKUP($A228,T12_Prev68CCG_1415Q4!$A:$AF,15,FALSE)</f>
        <v>41</v>
      </c>
      <c r="P228" s="340"/>
      <c r="Q228" s="189" t="s">
        <v>1067</v>
      </c>
      <c r="R228" s="274">
        <f t="shared" si="27"/>
        <v>1</v>
      </c>
      <c r="S228" s="412">
        <v>-0.16144200626959249</v>
      </c>
      <c r="T228" s="412">
        <v>-0.19092627599243861</v>
      </c>
    </row>
    <row r="229" spans="1:20" x14ac:dyDescent="0.2">
      <c r="A229" s="110" t="s">
        <v>1068</v>
      </c>
      <c r="B229" s="110" t="s">
        <v>1069</v>
      </c>
      <c r="C229" s="110" t="s">
        <v>1029</v>
      </c>
      <c r="D229" s="110" t="s">
        <v>1030</v>
      </c>
      <c r="E229" s="337">
        <f>VLOOKUP(A229,T9_Prev68CCG_1415Q1!$A:$AF,5,FALSE)+VLOOKUP(A229,T10_Prev68CCG_1415Q2!$A:$AF,5,FALSE)+VLOOKUP(A229,T11_Prev68CCG_1415Q3!$A:$AF,5,FALSE)+VLOOKUP(A229,T12_Prev68CCG_1415Q4!$A:$AF,5,FALSE)</f>
        <v>1556</v>
      </c>
      <c r="F229" s="338">
        <f>VLOOKUP($A229,T9_Prev68CCG_1415Q1!$A:$AF,6,FALSE)+VLOOKUP($A229,T10_Prev68CCG_1415Q2!$A:$AF,6,FALSE)+VLOOKUP($A229,T11_Prev68CCG_1415Q3!$A:$AF,6,FALSE)+VLOOKUP($A229,T12_Prev68CCG_1415Q4!$A:$AF,6,FALSE)</f>
        <v>1151</v>
      </c>
      <c r="G229" s="339"/>
      <c r="H229" s="60" t="str">
        <f t="shared" si="21"/>
        <v/>
      </c>
      <c r="I229" s="338">
        <f>VLOOKUP($A229,T9_Prev68CCG_1415Q1!$A:$AF,9,FALSE)+VLOOKUP($A229,T10_Prev68CCG_1415Q2!$A:$AF,9,FALSE)+VLOOKUP($A229,T11_Prev68CCG_1415Q3!$A:$AF,9,FALSE)+VLOOKUP($A229,T12_Prev68CCG_1415Q4!$A:$AF,9,FALSE)</f>
        <v>727</v>
      </c>
      <c r="J229" s="340"/>
      <c r="K229" s="338">
        <f>VLOOKUP($A229,T9_Prev68CCG_1415Q1!$A:$AF,11,FALSE)+VLOOKUP($A229,T10_Prev68CCG_1415Q2!$A:$AF,11,FALSE)+VLOOKUP($A229,T11_Prev68CCG_1415Q3!$A:$AF,11,FALSE)+VLOOKUP($A229,T12_Prev68CCG_1415Q4!$A:$AF,11,FALSE)</f>
        <v>424</v>
      </c>
      <c r="L229" s="340"/>
      <c r="M229" s="338">
        <f>VLOOKUP($A229,T9_Prev68CCG_1415Q1!$A:$AF,13,FALSE)+VLOOKUP($A229,T10_Prev68CCG_1415Q2!$A:$AF,13,FALSE)+VLOOKUP($A229,T11_Prev68CCG_1415Q3!$A:$AF,13,FALSE)+VLOOKUP($A229,T12_Prev68CCG_1415Q4!$A:$AF,13,FALSE)</f>
        <v>309</v>
      </c>
      <c r="N229" s="340"/>
      <c r="O229" s="338">
        <f>VLOOKUP($A229,T9_Prev68CCG_1415Q1!$A:$AF,15,FALSE)+VLOOKUP($A229,T10_Prev68CCG_1415Q2!$A:$AF,15,FALSE)+VLOOKUP($A229,T11_Prev68CCG_1415Q3!$A:$AF,15,FALSE)+VLOOKUP($A229,T12_Prev68CCG_1415Q4!$A:$AF,15,FALSE)</f>
        <v>96</v>
      </c>
      <c r="P229" s="340">
        <f t="shared" si="22"/>
        <v>6.1696658097686374E-2</v>
      </c>
      <c r="Q229" s="189" t="s">
        <v>1070</v>
      </c>
      <c r="R229" s="274">
        <f t="shared" si="27"/>
        <v>1</v>
      </c>
      <c r="S229" s="412">
        <v>-0.62397293378443686</v>
      </c>
      <c r="T229" s="412">
        <v>-0.62996432818073722</v>
      </c>
    </row>
    <row r="230" spans="1:20" x14ac:dyDescent="0.2">
      <c r="A230" s="110" t="s">
        <v>1071</v>
      </c>
      <c r="B230" s="110" t="s">
        <v>1072</v>
      </c>
      <c r="C230" s="110" t="s">
        <v>1029</v>
      </c>
      <c r="D230" s="110" t="s">
        <v>1030</v>
      </c>
      <c r="E230" s="337">
        <f>VLOOKUP(A230,T9_Prev68CCG_1415Q1!$A:$AF,5,FALSE)+VLOOKUP(A230,T10_Prev68CCG_1415Q2!$A:$AF,5,FALSE)+VLOOKUP(A230,T11_Prev68CCG_1415Q3!$A:$AF,5,FALSE)+VLOOKUP(A230,T12_Prev68CCG_1415Q4!$A:$AF,5,FALSE)</f>
        <v>3082</v>
      </c>
      <c r="F230" s="338">
        <f>VLOOKUP($A230,T9_Prev68CCG_1415Q1!$A:$AF,6,FALSE)+VLOOKUP($A230,T10_Prev68CCG_1415Q2!$A:$AF,6,FALSE)+VLOOKUP($A230,T11_Prev68CCG_1415Q3!$A:$AF,6,FALSE)+VLOOKUP($A230,T12_Prev68CCG_1415Q4!$A:$AF,6,FALSE)</f>
        <v>6</v>
      </c>
      <c r="G230" s="339"/>
      <c r="H230" s="60" t="str">
        <f t="shared" ref="H230:H247" si="28">IF(ISNUMBER(G230),TEXT(((2*F230)+(1.96^2)-(1.96*((1.96^2)+(4*F230*(100%-G230)))^0.5))/(2*(E230+(1.96^2))),"0.0%")&amp;" - "&amp;TEXT(((2*F230)+(1.96^2)+(1.96*((1.96^2)+(4*F230*(100%-G230)))^0.5))/(2*(E230+(1.96^2))),"0.0%"),"")</f>
        <v/>
      </c>
      <c r="I230" s="338">
        <f>VLOOKUP($A230,T9_Prev68CCG_1415Q1!$A:$AF,9,FALSE)+VLOOKUP($A230,T10_Prev68CCG_1415Q2!$A:$AF,9,FALSE)+VLOOKUP($A230,T11_Prev68CCG_1415Q3!$A:$AF,9,FALSE)+VLOOKUP($A230,T12_Prev68CCG_1415Q4!$A:$AF,9,FALSE)</f>
        <v>4</v>
      </c>
      <c r="J230" s="340"/>
      <c r="K230" s="338">
        <f>VLOOKUP($A230,T9_Prev68CCG_1415Q1!$A:$AF,11,FALSE)+VLOOKUP($A230,T10_Prev68CCG_1415Q2!$A:$AF,11,FALSE)+VLOOKUP($A230,T11_Prev68CCG_1415Q3!$A:$AF,11,FALSE)+VLOOKUP($A230,T12_Prev68CCG_1415Q4!$A:$AF,11,FALSE)</f>
        <v>2</v>
      </c>
      <c r="L230" s="340"/>
      <c r="M230" s="338">
        <f>VLOOKUP($A230,T9_Prev68CCG_1415Q1!$A:$AF,13,FALSE)+VLOOKUP($A230,T10_Prev68CCG_1415Q2!$A:$AF,13,FALSE)+VLOOKUP($A230,T11_Prev68CCG_1415Q3!$A:$AF,13,FALSE)+VLOOKUP($A230,T12_Prev68CCG_1415Q4!$A:$AF,13,FALSE)</f>
        <v>0</v>
      </c>
      <c r="N230" s="340"/>
      <c r="O230" s="338">
        <f>VLOOKUP($A230,T9_Prev68CCG_1415Q1!$A:$AF,15,FALSE)+VLOOKUP($A230,T10_Prev68CCG_1415Q2!$A:$AF,15,FALSE)+VLOOKUP($A230,T11_Prev68CCG_1415Q3!$A:$AF,15,FALSE)+VLOOKUP($A230,T12_Prev68CCG_1415Q4!$A:$AF,15,FALSE)</f>
        <v>3076</v>
      </c>
      <c r="P230" s="340">
        <f t="shared" ref="P230:P246" si="29">O230/E230</f>
        <v>0.9980532121998702</v>
      </c>
      <c r="Q230" s="189" t="s">
        <v>1073</v>
      </c>
      <c r="R230" s="274">
        <f t="shared" si="27"/>
        <v>1</v>
      </c>
      <c r="S230" s="412">
        <v>-0.13402641191345888</v>
      </c>
      <c r="T230" s="412">
        <v>-0.14030683403068345</v>
      </c>
    </row>
    <row r="231" spans="1:20" x14ac:dyDescent="0.2">
      <c r="A231" s="110" t="s">
        <v>1074</v>
      </c>
      <c r="B231" s="110" t="s">
        <v>1075</v>
      </c>
      <c r="C231" s="110" t="s">
        <v>1029</v>
      </c>
      <c r="D231" s="110" t="s">
        <v>1030</v>
      </c>
      <c r="E231" s="337">
        <f>VLOOKUP(A231,T9_Prev68CCG_1415Q1!$A:$AF,5,FALSE)+VLOOKUP(A231,T10_Prev68CCG_1415Q2!$A:$AF,5,FALSE)+VLOOKUP(A231,T11_Prev68CCG_1415Q3!$A:$AF,5,FALSE)+VLOOKUP(A231,T12_Prev68CCG_1415Q4!$A:$AF,5,FALSE)</f>
        <v>4360</v>
      </c>
      <c r="F231" s="338">
        <f>VLOOKUP($A231,T9_Prev68CCG_1415Q1!$A:$AF,6,FALSE)+VLOOKUP($A231,T10_Prev68CCG_1415Q2!$A:$AF,6,FALSE)+VLOOKUP($A231,T11_Prev68CCG_1415Q3!$A:$AF,6,FALSE)+VLOOKUP($A231,T12_Prev68CCG_1415Q4!$A:$AF,6,FALSE)</f>
        <v>1594</v>
      </c>
      <c r="G231" s="339"/>
      <c r="H231" s="60" t="str">
        <f t="shared" si="28"/>
        <v/>
      </c>
      <c r="I231" s="338">
        <f>VLOOKUP($A231,T9_Prev68CCG_1415Q1!$A:$AF,9,FALSE)+VLOOKUP($A231,T10_Prev68CCG_1415Q2!$A:$AF,9,FALSE)+VLOOKUP($A231,T11_Prev68CCG_1415Q3!$A:$AF,9,FALSE)+VLOOKUP($A231,T12_Prev68CCG_1415Q4!$A:$AF,9,FALSE)</f>
        <v>875</v>
      </c>
      <c r="J231" s="340"/>
      <c r="K231" s="338">
        <f>VLOOKUP($A231,T9_Prev68CCG_1415Q1!$A:$AF,11,FALSE)+VLOOKUP($A231,T10_Prev68CCG_1415Q2!$A:$AF,11,FALSE)+VLOOKUP($A231,T11_Prev68CCG_1415Q3!$A:$AF,11,FALSE)+VLOOKUP($A231,T12_Prev68CCG_1415Q4!$A:$AF,11,FALSE)</f>
        <v>719</v>
      </c>
      <c r="L231" s="340"/>
      <c r="M231" s="338">
        <f>VLOOKUP($A231,T9_Prev68CCG_1415Q1!$A:$AF,13,FALSE)+VLOOKUP($A231,T10_Prev68CCG_1415Q2!$A:$AF,13,FALSE)+VLOOKUP($A231,T11_Prev68CCG_1415Q3!$A:$AF,13,FALSE)+VLOOKUP($A231,T12_Prev68CCG_1415Q4!$A:$AF,13,FALSE)</f>
        <v>1814</v>
      </c>
      <c r="N231" s="340"/>
      <c r="O231" s="338">
        <f>VLOOKUP($A231,T9_Prev68CCG_1415Q1!$A:$AF,15,FALSE)+VLOOKUP($A231,T10_Prev68CCG_1415Q2!$A:$AF,15,FALSE)+VLOOKUP($A231,T11_Prev68CCG_1415Q3!$A:$AF,15,FALSE)+VLOOKUP($A231,T12_Prev68CCG_1415Q4!$A:$AF,15,FALSE)</f>
        <v>952</v>
      </c>
      <c r="P231" s="340">
        <f t="shared" si="29"/>
        <v>0.21834862385321102</v>
      </c>
      <c r="Q231" s="189" t="s">
        <v>1076</v>
      </c>
      <c r="R231" s="274">
        <f t="shared" si="27"/>
        <v>1</v>
      </c>
      <c r="S231" s="412">
        <v>0.50969529085872578</v>
      </c>
      <c r="T231" s="412">
        <v>0.45139813581890809</v>
      </c>
    </row>
    <row r="232" spans="1:20" x14ac:dyDescent="0.2">
      <c r="A232" s="110" t="s">
        <v>1077</v>
      </c>
      <c r="B232" s="110" t="s">
        <v>1078</v>
      </c>
      <c r="C232" s="110" t="s">
        <v>1029</v>
      </c>
      <c r="D232" s="110" t="s">
        <v>1030</v>
      </c>
      <c r="E232" s="337">
        <f>VLOOKUP(A232,T9_Prev68CCG_1415Q1!$A:$AF,5,FALSE)+VLOOKUP(A232,T10_Prev68CCG_1415Q2!$A:$AF,5,FALSE)+VLOOKUP(A232,T11_Prev68CCG_1415Q3!$A:$AF,5,FALSE)+VLOOKUP(A232,T12_Prev68CCG_1415Q4!$A:$AF,5,FALSE)</f>
        <v>3972</v>
      </c>
      <c r="F232" s="338">
        <f>VLOOKUP($A232,T9_Prev68CCG_1415Q1!$A:$AF,6,FALSE)+VLOOKUP($A232,T10_Prev68CCG_1415Q2!$A:$AF,6,FALSE)+VLOOKUP($A232,T11_Prev68CCG_1415Q3!$A:$AF,6,FALSE)+VLOOKUP($A232,T12_Prev68CCG_1415Q4!$A:$AF,6,FALSE)</f>
        <v>2470</v>
      </c>
      <c r="G232" s="339">
        <f t="shared" ref="G232:G243" si="30">J232+L232</f>
        <v>0.621852970795569</v>
      </c>
      <c r="H232" s="60" t="str">
        <f t="shared" si="28"/>
        <v>60.7% - 63.7%</v>
      </c>
      <c r="I232" s="338">
        <f>VLOOKUP($A232,T9_Prev68CCG_1415Q1!$A:$AF,9,FALSE)+VLOOKUP($A232,T10_Prev68CCG_1415Q2!$A:$AF,9,FALSE)+VLOOKUP($A232,T11_Prev68CCG_1415Q3!$A:$AF,9,FALSE)+VLOOKUP($A232,T12_Prev68CCG_1415Q4!$A:$AF,9,FALSE)</f>
        <v>1504</v>
      </c>
      <c r="J232" s="340">
        <f t="shared" ref="J232:J243" si="31">I232/E232</f>
        <v>0.37865055387713997</v>
      </c>
      <c r="K232" s="338">
        <f>VLOOKUP($A232,T9_Prev68CCG_1415Q1!$A:$AF,11,FALSE)+VLOOKUP($A232,T10_Prev68CCG_1415Q2!$A:$AF,11,FALSE)+VLOOKUP($A232,T11_Prev68CCG_1415Q3!$A:$AF,11,FALSE)+VLOOKUP($A232,T12_Prev68CCG_1415Q4!$A:$AF,11,FALSE)</f>
        <v>966</v>
      </c>
      <c r="L232" s="340">
        <f t="shared" ref="L232:L243" si="32">K232/E232</f>
        <v>0.243202416918429</v>
      </c>
      <c r="M232" s="338">
        <f>VLOOKUP($A232,T9_Prev68CCG_1415Q1!$A:$AF,13,FALSE)+VLOOKUP($A232,T10_Prev68CCG_1415Q2!$A:$AF,13,FALSE)+VLOOKUP($A232,T11_Prev68CCG_1415Q3!$A:$AF,13,FALSE)+VLOOKUP($A232,T12_Prev68CCG_1415Q4!$A:$AF,13,FALSE)</f>
        <v>1432</v>
      </c>
      <c r="N232" s="340">
        <f t="shared" ref="N232:N243" si="33">M232/E232</f>
        <v>0.3605236656596173</v>
      </c>
      <c r="O232" s="338">
        <f>VLOOKUP($A232,T9_Prev68CCG_1415Q1!$A:$AF,15,FALSE)+VLOOKUP($A232,T10_Prev68CCG_1415Q2!$A:$AF,15,FALSE)+VLOOKUP($A232,T11_Prev68CCG_1415Q3!$A:$AF,15,FALSE)+VLOOKUP($A232,T12_Prev68CCG_1415Q4!$A:$AF,15,FALSE)</f>
        <v>70</v>
      </c>
      <c r="P232" s="340">
        <f t="shared" si="29"/>
        <v>1.7623363544813697E-2</v>
      </c>
      <c r="Q232" s="189" t="s">
        <v>1079</v>
      </c>
      <c r="R232" s="274">
        <f t="shared" si="27"/>
        <v>0</v>
      </c>
      <c r="S232" s="412">
        <v>-8.26789838337183E-2</v>
      </c>
      <c r="T232" s="412">
        <v>-0.1243386243386243</v>
      </c>
    </row>
    <row r="233" spans="1:20" x14ac:dyDescent="0.2">
      <c r="A233" s="110" t="s">
        <v>1080</v>
      </c>
      <c r="B233" s="110" t="s">
        <v>1081</v>
      </c>
      <c r="C233" s="110" t="s">
        <v>1029</v>
      </c>
      <c r="D233" s="110" t="s">
        <v>1030</v>
      </c>
      <c r="E233" s="337">
        <f>VLOOKUP(A233,T9_Prev68CCG_1415Q1!$A:$AF,5,FALSE)+VLOOKUP(A233,T10_Prev68CCG_1415Q2!$A:$AF,5,FALSE)+VLOOKUP(A233,T11_Prev68CCG_1415Q3!$A:$AF,5,FALSE)+VLOOKUP(A233,T12_Prev68CCG_1415Q4!$A:$AF,5,FALSE)</f>
        <v>3690</v>
      </c>
      <c r="F233" s="338">
        <f>VLOOKUP($A233,T9_Prev68CCG_1415Q1!$A:$AF,6,FALSE)+VLOOKUP($A233,T10_Prev68CCG_1415Q2!$A:$AF,6,FALSE)+VLOOKUP($A233,T11_Prev68CCG_1415Q3!$A:$AF,6,FALSE)+VLOOKUP($A233,T12_Prev68CCG_1415Q4!$A:$AF,6,FALSE)</f>
        <v>1394</v>
      </c>
      <c r="G233" s="339"/>
      <c r="H233" s="60" t="str">
        <f t="shared" si="28"/>
        <v/>
      </c>
      <c r="I233" s="338">
        <f>VLOOKUP($A233,T9_Prev68CCG_1415Q1!$A:$AF,9,FALSE)+VLOOKUP($A233,T10_Prev68CCG_1415Q2!$A:$AF,9,FALSE)+VLOOKUP($A233,T11_Prev68CCG_1415Q3!$A:$AF,9,FALSE)+VLOOKUP($A233,T12_Prev68CCG_1415Q4!$A:$AF,9,FALSE)</f>
        <v>873</v>
      </c>
      <c r="J233" s="340"/>
      <c r="K233" s="338">
        <f>VLOOKUP($A233,T9_Prev68CCG_1415Q1!$A:$AF,11,FALSE)+VLOOKUP($A233,T10_Prev68CCG_1415Q2!$A:$AF,11,FALSE)+VLOOKUP($A233,T11_Prev68CCG_1415Q3!$A:$AF,11,FALSE)+VLOOKUP($A233,T12_Prev68CCG_1415Q4!$A:$AF,11,FALSE)</f>
        <v>521</v>
      </c>
      <c r="L233" s="340"/>
      <c r="M233" s="338">
        <f>VLOOKUP($A233,T9_Prev68CCG_1415Q1!$A:$AF,13,FALSE)+VLOOKUP($A233,T10_Prev68CCG_1415Q2!$A:$AF,13,FALSE)+VLOOKUP($A233,T11_Prev68CCG_1415Q3!$A:$AF,13,FALSE)+VLOOKUP($A233,T12_Prev68CCG_1415Q4!$A:$AF,13,FALSE)</f>
        <v>537</v>
      </c>
      <c r="N233" s="340"/>
      <c r="O233" s="338">
        <f>VLOOKUP($A233,T9_Prev68CCG_1415Q1!$A:$AF,15,FALSE)+VLOOKUP($A233,T10_Prev68CCG_1415Q2!$A:$AF,15,FALSE)+VLOOKUP($A233,T11_Prev68CCG_1415Q3!$A:$AF,15,FALSE)+VLOOKUP($A233,T12_Prev68CCG_1415Q4!$A:$AF,15,FALSE)</f>
        <v>1759</v>
      </c>
      <c r="P233" s="340">
        <f t="shared" si="29"/>
        <v>0.47669376693766935</v>
      </c>
      <c r="Q233" s="189" t="s">
        <v>1082</v>
      </c>
      <c r="R233" s="274">
        <f t="shared" si="27"/>
        <v>1</v>
      </c>
      <c r="S233" s="412">
        <v>-0.16948008102633361</v>
      </c>
      <c r="T233" s="412">
        <v>-0.20147154295607006</v>
      </c>
    </row>
    <row r="234" spans="1:20" x14ac:dyDescent="0.2">
      <c r="A234" s="110" t="s">
        <v>1083</v>
      </c>
      <c r="B234" s="110" t="s">
        <v>1084</v>
      </c>
      <c r="C234" s="110" t="s">
        <v>1029</v>
      </c>
      <c r="D234" s="110" t="s">
        <v>1030</v>
      </c>
      <c r="E234" s="337">
        <f>VLOOKUP(A234,T9_Prev68CCG_1415Q1!$A:$AF,5,FALSE)+VLOOKUP(A234,T10_Prev68CCG_1415Q2!$A:$AF,5,FALSE)+VLOOKUP(A234,T11_Prev68CCG_1415Q3!$A:$AF,5,FALSE)+VLOOKUP(A234,T12_Prev68CCG_1415Q4!$A:$AF,5,FALSE)</f>
        <v>2689</v>
      </c>
      <c r="F234" s="338">
        <f>VLOOKUP($A234,T9_Prev68CCG_1415Q1!$A:$AF,6,FALSE)+VLOOKUP($A234,T10_Prev68CCG_1415Q2!$A:$AF,6,FALSE)+VLOOKUP($A234,T11_Prev68CCG_1415Q3!$A:$AF,6,FALSE)+VLOOKUP($A234,T12_Prev68CCG_1415Q4!$A:$AF,6,FALSE)</f>
        <v>1931</v>
      </c>
      <c r="G234" s="339">
        <f t="shared" si="30"/>
        <v>0.71811082186686503</v>
      </c>
      <c r="H234" s="60" t="str">
        <f t="shared" si="28"/>
        <v>70.1% - 73.5%</v>
      </c>
      <c r="I234" s="338">
        <f>VLOOKUP($A234,T9_Prev68CCG_1415Q1!$A:$AF,9,FALSE)+VLOOKUP($A234,T10_Prev68CCG_1415Q2!$A:$AF,9,FALSE)+VLOOKUP($A234,T11_Prev68CCG_1415Q3!$A:$AF,9,FALSE)+VLOOKUP($A234,T12_Prev68CCG_1415Q4!$A:$AF,9,FALSE)</f>
        <v>1330</v>
      </c>
      <c r="J234" s="340">
        <f t="shared" si="31"/>
        <v>0.49460766084046115</v>
      </c>
      <c r="K234" s="338">
        <f>VLOOKUP($A234,T9_Prev68CCG_1415Q1!$A:$AF,11,FALSE)+VLOOKUP($A234,T10_Prev68CCG_1415Q2!$A:$AF,11,FALSE)+VLOOKUP($A234,T11_Prev68CCG_1415Q3!$A:$AF,11,FALSE)+VLOOKUP($A234,T12_Prev68CCG_1415Q4!$A:$AF,11,FALSE)</f>
        <v>601</v>
      </c>
      <c r="L234" s="340">
        <f t="shared" si="32"/>
        <v>0.22350316102640386</v>
      </c>
      <c r="M234" s="338">
        <f>VLOOKUP($A234,T9_Prev68CCG_1415Q1!$A:$AF,13,FALSE)+VLOOKUP($A234,T10_Prev68CCG_1415Q2!$A:$AF,13,FALSE)+VLOOKUP($A234,T11_Prev68CCG_1415Q3!$A:$AF,13,FALSE)+VLOOKUP($A234,T12_Prev68CCG_1415Q4!$A:$AF,13,FALSE)</f>
        <v>626</v>
      </c>
      <c r="N234" s="340">
        <f t="shared" si="33"/>
        <v>0.23280029750836742</v>
      </c>
      <c r="O234" s="338">
        <f>VLOOKUP($A234,T9_Prev68CCG_1415Q1!$A:$AF,15,FALSE)+VLOOKUP($A234,T10_Prev68CCG_1415Q2!$A:$AF,15,FALSE)+VLOOKUP($A234,T11_Prev68CCG_1415Q3!$A:$AF,15,FALSE)+VLOOKUP($A234,T12_Prev68CCG_1415Q4!$A:$AF,15,FALSE)</f>
        <v>132</v>
      </c>
      <c r="P234" s="340">
        <f t="shared" si="29"/>
        <v>4.9088880624767572E-2</v>
      </c>
      <c r="Q234" s="189" t="s">
        <v>1085</v>
      </c>
      <c r="R234" s="274">
        <f t="shared" si="27"/>
        <v>0</v>
      </c>
      <c r="S234" s="412">
        <v>-4.6115643845335175E-2</v>
      </c>
      <c r="T234" s="412">
        <v>-0.10006693440428382</v>
      </c>
    </row>
    <row r="235" spans="1:20" x14ac:dyDescent="0.2">
      <c r="A235" s="110" t="s">
        <v>1086</v>
      </c>
      <c r="B235" s="110" t="s">
        <v>1087</v>
      </c>
      <c r="C235" s="110" t="s">
        <v>1029</v>
      </c>
      <c r="D235" s="110" t="s">
        <v>1030</v>
      </c>
      <c r="E235" s="337">
        <f>VLOOKUP(A235,T9_Prev68CCG_1415Q1!$A:$AF,5,FALSE)+VLOOKUP(A235,T10_Prev68CCG_1415Q2!$A:$AF,5,FALSE)+VLOOKUP(A235,T11_Prev68CCG_1415Q3!$A:$AF,5,FALSE)+VLOOKUP(A235,T12_Prev68CCG_1415Q4!$A:$AF,5,FALSE)</f>
        <v>2270</v>
      </c>
      <c r="F235" s="338">
        <f>VLOOKUP($A235,T9_Prev68CCG_1415Q1!$A:$AF,6,FALSE)+VLOOKUP($A235,T10_Prev68CCG_1415Q2!$A:$AF,6,FALSE)+VLOOKUP($A235,T11_Prev68CCG_1415Q3!$A:$AF,6,FALSE)+VLOOKUP($A235,T12_Prev68CCG_1415Q4!$A:$AF,6,FALSE)</f>
        <v>1613</v>
      </c>
      <c r="G235" s="339"/>
      <c r="H235" s="60" t="str">
        <f t="shared" si="28"/>
        <v/>
      </c>
      <c r="I235" s="338">
        <f>VLOOKUP($A235,T9_Prev68CCG_1415Q1!$A:$AF,9,FALSE)+VLOOKUP($A235,T10_Prev68CCG_1415Q2!$A:$AF,9,FALSE)+VLOOKUP($A235,T11_Prev68CCG_1415Q3!$A:$AF,9,FALSE)+VLOOKUP($A235,T12_Prev68CCG_1415Q4!$A:$AF,9,FALSE)</f>
        <v>1120</v>
      </c>
      <c r="J235" s="340"/>
      <c r="K235" s="338">
        <f>VLOOKUP($A235,T9_Prev68CCG_1415Q1!$A:$AF,11,FALSE)+VLOOKUP($A235,T10_Prev68CCG_1415Q2!$A:$AF,11,FALSE)+VLOOKUP($A235,T11_Prev68CCG_1415Q3!$A:$AF,11,FALSE)+VLOOKUP($A235,T12_Prev68CCG_1415Q4!$A:$AF,11,FALSE)</f>
        <v>493</v>
      </c>
      <c r="L235" s="340"/>
      <c r="M235" s="338">
        <f>VLOOKUP($A235,T9_Prev68CCG_1415Q1!$A:$AF,13,FALSE)+VLOOKUP($A235,T10_Prev68CCG_1415Q2!$A:$AF,13,FALSE)+VLOOKUP($A235,T11_Prev68CCG_1415Q3!$A:$AF,13,FALSE)+VLOOKUP($A235,T12_Prev68CCG_1415Q4!$A:$AF,13,FALSE)</f>
        <v>497</v>
      </c>
      <c r="N235" s="340"/>
      <c r="O235" s="338">
        <f>VLOOKUP($A235,T9_Prev68CCG_1415Q1!$A:$AF,15,FALSE)+VLOOKUP($A235,T10_Prev68CCG_1415Q2!$A:$AF,15,FALSE)+VLOOKUP($A235,T11_Prev68CCG_1415Q3!$A:$AF,15,FALSE)+VLOOKUP($A235,T12_Prev68CCG_1415Q4!$A:$AF,15,FALSE)</f>
        <v>160</v>
      </c>
      <c r="P235" s="340">
        <f t="shared" si="29"/>
        <v>7.0484581497797363E-2</v>
      </c>
      <c r="Q235" s="189" t="s">
        <v>1088</v>
      </c>
      <c r="R235" s="274">
        <f t="shared" si="27"/>
        <v>0</v>
      </c>
      <c r="S235" s="412">
        <v>7.4810606060605966E-2</v>
      </c>
      <c r="T235" s="412">
        <v>-2.491408934707906E-2</v>
      </c>
    </row>
    <row r="236" spans="1:20" x14ac:dyDescent="0.2">
      <c r="A236" s="110" t="s">
        <v>1089</v>
      </c>
      <c r="B236" s="110" t="s">
        <v>1090</v>
      </c>
      <c r="C236" s="110" t="s">
        <v>1029</v>
      </c>
      <c r="D236" s="110" t="s">
        <v>1030</v>
      </c>
      <c r="E236" s="337">
        <f>VLOOKUP(A236,T9_Prev68CCG_1415Q1!$A:$AF,5,FALSE)+VLOOKUP(A236,T10_Prev68CCG_1415Q2!$A:$AF,5,FALSE)+VLOOKUP(A236,T11_Prev68CCG_1415Q3!$A:$AF,5,FALSE)+VLOOKUP(A236,T12_Prev68CCG_1415Q4!$A:$AF,5,FALSE)</f>
        <v>4862</v>
      </c>
      <c r="F236" s="338">
        <f>VLOOKUP($A236,T9_Prev68CCG_1415Q1!$A:$AF,6,FALSE)+VLOOKUP($A236,T10_Prev68CCG_1415Q2!$A:$AF,6,FALSE)+VLOOKUP($A236,T11_Prev68CCG_1415Q3!$A:$AF,6,FALSE)+VLOOKUP($A236,T12_Prev68CCG_1415Q4!$A:$AF,6,FALSE)</f>
        <v>3678</v>
      </c>
      <c r="G236" s="339"/>
      <c r="H236" s="60" t="str">
        <f t="shared" si="28"/>
        <v/>
      </c>
      <c r="I236" s="338">
        <f>VLOOKUP($A236,T9_Prev68CCG_1415Q1!$A:$AF,9,FALSE)+VLOOKUP($A236,T10_Prev68CCG_1415Q2!$A:$AF,9,FALSE)+VLOOKUP($A236,T11_Prev68CCG_1415Q3!$A:$AF,9,FALSE)+VLOOKUP($A236,T12_Prev68CCG_1415Q4!$A:$AF,9,FALSE)</f>
        <v>2414</v>
      </c>
      <c r="J236" s="340"/>
      <c r="K236" s="338">
        <f>VLOOKUP($A236,T9_Prev68CCG_1415Q1!$A:$AF,11,FALSE)+VLOOKUP($A236,T10_Prev68CCG_1415Q2!$A:$AF,11,FALSE)+VLOOKUP($A236,T11_Prev68CCG_1415Q3!$A:$AF,11,FALSE)+VLOOKUP($A236,T12_Prev68CCG_1415Q4!$A:$AF,11,FALSE)</f>
        <v>1264</v>
      </c>
      <c r="L236" s="340"/>
      <c r="M236" s="338">
        <f>VLOOKUP($A236,T9_Prev68CCG_1415Q1!$A:$AF,13,FALSE)+VLOOKUP($A236,T10_Prev68CCG_1415Q2!$A:$AF,13,FALSE)+VLOOKUP($A236,T11_Prev68CCG_1415Q3!$A:$AF,13,FALSE)+VLOOKUP($A236,T12_Prev68CCG_1415Q4!$A:$AF,13,FALSE)</f>
        <v>688</v>
      </c>
      <c r="N236" s="340"/>
      <c r="O236" s="338">
        <f>VLOOKUP($A236,T9_Prev68CCG_1415Q1!$A:$AF,15,FALSE)+VLOOKUP($A236,T10_Prev68CCG_1415Q2!$A:$AF,15,FALSE)+VLOOKUP($A236,T11_Prev68CCG_1415Q3!$A:$AF,15,FALSE)+VLOOKUP($A236,T12_Prev68CCG_1415Q4!$A:$AF,15,FALSE)</f>
        <v>496</v>
      </c>
      <c r="P236" s="340">
        <f t="shared" si="29"/>
        <v>0.10201563142739613</v>
      </c>
      <c r="Q236" s="189" t="s">
        <v>1091</v>
      </c>
      <c r="R236" s="274">
        <f t="shared" si="27"/>
        <v>0</v>
      </c>
      <c r="S236" s="412">
        <v>6.3662218332968701E-2</v>
      </c>
      <c r="T236" s="412">
        <v>7.6683937823833759E-3</v>
      </c>
    </row>
    <row r="237" spans="1:20" x14ac:dyDescent="0.2">
      <c r="A237" s="110" t="s">
        <v>1092</v>
      </c>
      <c r="B237" s="344" t="s">
        <v>1093</v>
      </c>
      <c r="C237" s="110" t="s">
        <v>1029</v>
      </c>
      <c r="D237" s="110" t="s">
        <v>1030</v>
      </c>
      <c r="E237" s="337">
        <f>VLOOKUP(A237,T9_Prev68CCG_1415Q1!$A:$AF,5,FALSE)+VLOOKUP(A237,T10_Prev68CCG_1415Q2!$A:$AF,5,FALSE)+VLOOKUP(A237,T11_Prev68CCG_1415Q3!$A:$AF,5,FALSE)+VLOOKUP(A237,T12_Prev68CCG_1415Q4!$A:$AF,5,FALSE)</f>
        <v>4605</v>
      </c>
      <c r="F237" s="338">
        <f>VLOOKUP($A237,T9_Prev68CCG_1415Q1!$A:$AF,6,FALSE)+VLOOKUP($A237,T10_Prev68CCG_1415Q2!$A:$AF,6,FALSE)+VLOOKUP($A237,T11_Prev68CCG_1415Q3!$A:$AF,6,FALSE)+VLOOKUP($A237,T12_Prev68CCG_1415Q4!$A:$AF,6,FALSE)</f>
        <v>3407</v>
      </c>
      <c r="G237" s="339">
        <f t="shared" si="30"/>
        <v>0.73984799131378942</v>
      </c>
      <c r="H237" s="60" t="str">
        <f t="shared" si="28"/>
        <v>72.7% - 75.2%</v>
      </c>
      <c r="I237" s="338">
        <f>VLOOKUP($A237,T9_Prev68CCG_1415Q1!$A:$AF,9,FALSE)+VLOOKUP($A237,T10_Prev68CCG_1415Q2!$A:$AF,9,FALSE)+VLOOKUP($A237,T11_Prev68CCG_1415Q3!$A:$AF,9,FALSE)+VLOOKUP($A237,T12_Prev68CCG_1415Q4!$A:$AF,9,FALSE)</f>
        <v>2101</v>
      </c>
      <c r="J237" s="340">
        <f t="shared" si="31"/>
        <v>0.45624321389793704</v>
      </c>
      <c r="K237" s="338">
        <f>VLOOKUP($A237,T9_Prev68CCG_1415Q1!$A:$AF,11,FALSE)+VLOOKUP($A237,T10_Prev68CCG_1415Q2!$A:$AF,11,FALSE)+VLOOKUP($A237,T11_Prev68CCG_1415Q3!$A:$AF,11,FALSE)+VLOOKUP($A237,T12_Prev68CCG_1415Q4!$A:$AF,11,FALSE)</f>
        <v>1306</v>
      </c>
      <c r="L237" s="340">
        <f t="shared" si="32"/>
        <v>0.28360477741585233</v>
      </c>
      <c r="M237" s="338">
        <f>VLOOKUP($A237,T9_Prev68CCG_1415Q1!$A:$AF,13,FALSE)+VLOOKUP($A237,T10_Prev68CCG_1415Q2!$A:$AF,13,FALSE)+VLOOKUP($A237,T11_Prev68CCG_1415Q3!$A:$AF,13,FALSE)+VLOOKUP($A237,T12_Prev68CCG_1415Q4!$A:$AF,13,FALSE)</f>
        <v>1022</v>
      </c>
      <c r="N237" s="340">
        <f t="shared" si="33"/>
        <v>0.22193268186753529</v>
      </c>
      <c r="O237" s="338">
        <f>VLOOKUP($A237,T9_Prev68CCG_1415Q1!$A:$AF,15,FALSE)+VLOOKUP($A237,T10_Prev68CCG_1415Q2!$A:$AF,15,FALSE)+VLOOKUP($A237,T11_Prev68CCG_1415Q3!$A:$AF,15,FALSE)+VLOOKUP($A237,T12_Prev68CCG_1415Q4!$A:$AF,15,FALSE)</f>
        <v>176</v>
      </c>
      <c r="P237" s="340">
        <f t="shared" si="29"/>
        <v>3.8219326818675355E-2</v>
      </c>
      <c r="Q237" s="189" t="s">
        <v>1094</v>
      </c>
      <c r="R237" s="274">
        <f t="shared" si="27"/>
        <v>0</v>
      </c>
      <c r="S237" s="412">
        <v>-4.4209215442092109E-2</v>
      </c>
      <c r="T237" s="412">
        <v>-9.6172718351324793E-2</v>
      </c>
    </row>
    <row r="238" spans="1:20" x14ac:dyDescent="0.2">
      <c r="A238" s="110" t="s">
        <v>1095</v>
      </c>
      <c r="B238" s="110" t="s">
        <v>1096</v>
      </c>
      <c r="C238" s="110" t="s">
        <v>1029</v>
      </c>
      <c r="D238" s="110" t="s">
        <v>1030</v>
      </c>
      <c r="E238" s="337">
        <f>VLOOKUP(A238,T9_Prev68CCG_1415Q1!$A:$AF,5,FALSE)+VLOOKUP(A238,T10_Prev68CCG_1415Q2!$A:$AF,5,FALSE)+VLOOKUP(A238,T11_Prev68CCG_1415Q3!$A:$AF,5,FALSE)+VLOOKUP(A238,T12_Prev68CCG_1415Q4!$A:$AF,5,FALSE)</f>
        <v>3007</v>
      </c>
      <c r="F238" s="338">
        <f>VLOOKUP($A238,T9_Prev68CCG_1415Q1!$A:$AF,6,FALSE)+VLOOKUP($A238,T10_Prev68CCG_1415Q2!$A:$AF,6,FALSE)+VLOOKUP($A238,T11_Prev68CCG_1415Q3!$A:$AF,6,FALSE)+VLOOKUP($A238,T12_Prev68CCG_1415Q4!$A:$AF,6,FALSE)</f>
        <v>2105</v>
      </c>
      <c r="G238" s="339"/>
      <c r="H238" s="60" t="str">
        <f t="shared" si="28"/>
        <v/>
      </c>
      <c r="I238" s="338">
        <f>VLOOKUP($A238,T9_Prev68CCG_1415Q1!$A:$AF,9,FALSE)+VLOOKUP($A238,T10_Prev68CCG_1415Q2!$A:$AF,9,FALSE)+VLOOKUP($A238,T11_Prev68CCG_1415Q3!$A:$AF,9,FALSE)+VLOOKUP($A238,T12_Prev68CCG_1415Q4!$A:$AF,9,FALSE)</f>
        <v>1438</v>
      </c>
      <c r="J238" s="340"/>
      <c r="K238" s="338">
        <f>VLOOKUP($A238,T9_Prev68CCG_1415Q1!$A:$AF,11,FALSE)+VLOOKUP($A238,T10_Prev68CCG_1415Q2!$A:$AF,11,FALSE)+VLOOKUP($A238,T11_Prev68CCG_1415Q3!$A:$AF,11,FALSE)+VLOOKUP($A238,T12_Prev68CCG_1415Q4!$A:$AF,11,FALSE)</f>
        <v>667</v>
      </c>
      <c r="L238" s="340"/>
      <c r="M238" s="338">
        <f>VLOOKUP($A238,T9_Prev68CCG_1415Q1!$A:$AF,13,FALSE)+VLOOKUP($A238,T10_Prev68CCG_1415Q2!$A:$AF,13,FALSE)+VLOOKUP($A238,T11_Prev68CCG_1415Q3!$A:$AF,13,FALSE)+VLOOKUP($A238,T12_Prev68CCG_1415Q4!$A:$AF,13,FALSE)</f>
        <v>778</v>
      </c>
      <c r="N238" s="340"/>
      <c r="O238" s="338">
        <f>VLOOKUP($A238,T9_Prev68CCG_1415Q1!$A:$AF,15,FALSE)+VLOOKUP($A238,T10_Prev68CCG_1415Q2!$A:$AF,15,FALSE)+VLOOKUP($A238,T11_Prev68CCG_1415Q3!$A:$AF,15,FALSE)+VLOOKUP($A238,T12_Prev68CCG_1415Q4!$A:$AF,15,FALSE)</f>
        <v>124</v>
      </c>
      <c r="P238" s="340"/>
      <c r="Q238" s="189" t="s">
        <v>1097</v>
      </c>
      <c r="R238" s="274">
        <f t="shared" si="27"/>
        <v>1</v>
      </c>
      <c r="S238" s="412">
        <v>-0.10745028198278417</v>
      </c>
      <c r="T238" s="412">
        <v>-0.13492520138089759</v>
      </c>
    </row>
    <row r="239" spans="1:20" x14ac:dyDescent="0.2">
      <c r="A239" s="110" t="s">
        <v>1098</v>
      </c>
      <c r="B239" s="110" t="s">
        <v>1099</v>
      </c>
      <c r="C239" s="110" t="s">
        <v>1029</v>
      </c>
      <c r="D239" s="110" t="s">
        <v>1030</v>
      </c>
      <c r="E239" s="337">
        <f>VLOOKUP(A239,T9_Prev68CCG_1415Q1!$A:$AF,5,FALSE)+VLOOKUP(A239,T10_Prev68CCG_1415Q2!$A:$AF,5,FALSE)+VLOOKUP(A239,T11_Prev68CCG_1415Q3!$A:$AF,5,FALSE)+VLOOKUP(A239,T12_Prev68CCG_1415Q4!$A:$AF,5,FALSE)</f>
        <v>5547</v>
      </c>
      <c r="F239" s="338">
        <f>VLOOKUP($A239,T9_Prev68CCG_1415Q1!$A:$AF,6,FALSE)+VLOOKUP($A239,T10_Prev68CCG_1415Q2!$A:$AF,6,FALSE)+VLOOKUP($A239,T11_Prev68CCG_1415Q3!$A:$AF,6,FALSE)+VLOOKUP($A239,T12_Prev68CCG_1415Q4!$A:$AF,6,FALSE)</f>
        <v>1827</v>
      </c>
      <c r="G239" s="339"/>
      <c r="H239" s="60" t="str">
        <f t="shared" si="28"/>
        <v/>
      </c>
      <c r="I239" s="338">
        <f>VLOOKUP($A239,T9_Prev68CCG_1415Q1!$A:$AF,9,FALSE)+VLOOKUP($A239,T10_Prev68CCG_1415Q2!$A:$AF,9,FALSE)+VLOOKUP($A239,T11_Prev68CCG_1415Q3!$A:$AF,9,FALSE)+VLOOKUP($A239,T12_Prev68CCG_1415Q4!$A:$AF,9,FALSE)</f>
        <v>725</v>
      </c>
      <c r="J239" s="340"/>
      <c r="K239" s="338">
        <f>VLOOKUP($A239,T9_Prev68CCG_1415Q1!$A:$AF,11,FALSE)+VLOOKUP($A239,T10_Prev68CCG_1415Q2!$A:$AF,11,FALSE)+VLOOKUP($A239,T11_Prev68CCG_1415Q3!$A:$AF,11,FALSE)+VLOOKUP($A239,T12_Prev68CCG_1415Q4!$A:$AF,11,FALSE)</f>
        <v>1102</v>
      </c>
      <c r="L239" s="340"/>
      <c r="M239" s="338">
        <f>VLOOKUP($A239,T9_Prev68CCG_1415Q1!$A:$AF,13,FALSE)+VLOOKUP($A239,T10_Prev68CCG_1415Q2!$A:$AF,13,FALSE)+VLOOKUP($A239,T11_Prev68CCG_1415Q3!$A:$AF,13,FALSE)+VLOOKUP($A239,T12_Prev68CCG_1415Q4!$A:$AF,13,FALSE)</f>
        <v>718</v>
      </c>
      <c r="N239" s="340"/>
      <c r="O239" s="338">
        <f>VLOOKUP($A239,T9_Prev68CCG_1415Q1!$A:$AF,15,FALSE)+VLOOKUP($A239,T10_Prev68CCG_1415Q2!$A:$AF,15,FALSE)+VLOOKUP($A239,T11_Prev68CCG_1415Q3!$A:$AF,15,FALSE)+VLOOKUP($A239,T12_Prev68CCG_1415Q4!$A:$AF,15,FALSE)</f>
        <v>3002</v>
      </c>
      <c r="P239" s="340">
        <f t="shared" si="29"/>
        <v>0.54119343789435737</v>
      </c>
      <c r="Q239" s="189" t="s">
        <v>1100</v>
      </c>
      <c r="R239" s="274">
        <f t="shared" si="27"/>
        <v>1</v>
      </c>
      <c r="S239" s="412">
        <v>-0.11432220980360852</v>
      </c>
      <c r="T239" s="412">
        <v>-0.13678804855275439</v>
      </c>
    </row>
    <row r="240" spans="1:20" x14ac:dyDescent="0.2">
      <c r="A240" s="110" t="s">
        <v>1101</v>
      </c>
      <c r="B240" s="110" t="s">
        <v>1102</v>
      </c>
      <c r="C240" s="110" t="s">
        <v>1029</v>
      </c>
      <c r="D240" s="110" t="s">
        <v>1030</v>
      </c>
      <c r="E240" s="337">
        <f>VLOOKUP(A240,T9_Prev68CCG_1415Q1!$A:$AF,5,FALSE)+VLOOKUP(A240,T10_Prev68CCG_1415Q2!$A:$AF,5,FALSE)+VLOOKUP(A240,T11_Prev68CCG_1415Q3!$A:$AF,5,FALSE)+VLOOKUP(A240,T12_Prev68CCG_1415Q4!$A:$AF,5,FALSE)</f>
        <v>4966</v>
      </c>
      <c r="F240" s="338">
        <f>VLOOKUP($A240,T9_Prev68CCG_1415Q1!$A:$AF,6,FALSE)+VLOOKUP($A240,T10_Prev68CCG_1415Q2!$A:$AF,6,FALSE)+VLOOKUP($A240,T11_Prev68CCG_1415Q3!$A:$AF,6,FALSE)+VLOOKUP($A240,T12_Prev68CCG_1415Q4!$A:$AF,6,FALSE)</f>
        <v>3094</v>
      </c>
      <c r="G240" s="339"/>
      <c r="H240" s="60" t="str">
        <f t="shared" si="28"/>
        <v/>
      </c>
      <c r="I240" s="338">
        <f>VLOOKUP($A240,T9_Prev68CCG_1415Q1!$A:$AF,9,FALSE)+VLOOKUP($A240,T10_Prev68CCG_1415Q2!$A:$AF,9,FALSE)+VLOOKUP($A240,T11_Prev68CCG_1415Q3!$A:$AF,9,FALSE)+VLOOKUP($A240,T12_Prev68CCG_1415Q4!$A:$AF,9,FALSE)</f>
        <v>1547</v>
      </c>
      <c r="J240" s="340"/>
      <c r="K240" s="338">
        <f>VLOOKUP($A240,T9_Prev68CCG_1415Q1!$A:$AF,11,FALSE)+VLOOKUP($A240,T10_Prev68CCG_1415Q2!$A:$AF,11,FALSE)+VLOOKUP($A240,T11_Prev68CCG_1415Q3!$A:$AF,11,FALSE)+VLOOKUP($A240,T12_Prev68CCG_1415Q4!$A:$AF,11,FALSE)</f>
        <v>1547</v>
      </c>
      <c r="L240" s="340"/>
      <c r="M240" s="338">
        <f>VLOOKUP($A240,T9_Prev68CCG_1415Q1!$A:$AF,13,FALSE)+VLOOKUP($A240,T10_Prev68CCG_1415Q2!$A:$AF,13,FALSE)+VLOOKUP($A240,T11_Prev68CCG_1415Q3!$A:$AF,13,FALSE)+VLOOKUP($A240,T12_Prev68CCG_1415Q4!$A:$AF,13,FALSE)</f>
        <v>1312</v>
      </c>
      <c r="N240" s="340"/>
      <c r="O240" s="338">
        <f>VLOOKUP($A240,T9_Prev68CCG_1415Q1!$A:$AF,15,FALSE)+VLOOKUP($A240,T10_Prev68CCG_1415Q2!$A:$AF,15,FALSE)+VLOOKUP($A240,T11_Prev68CCG_1415Q3!$A:$AF,15,FALSE)+VLOOKUP($A240,T12_Prev68CCG_1415Q4!$A:$AF,15,FALSE)</f>
        <v>560</v>
      </c>
      <c r="P240" s="340">
        <f t="shared" si="29"/>
        <v>0.11276681433749497</v>
      </c>
      <c r="Q240" s="189" t="s">
        <v>1103</v>
      </c>
      <c r="R240" s="274">
        <f t="shared" si="27"/>
        <v>0</v>
      </c>
      <c r="S240" s="412">
        <v>8.2152974504249299E-2</v>
      </c>
      <c r="T240" s="412">
        <v>3.6310517529215325E-2</v>
      </c>
    </row>
    <row r="241" spans="1:36" x14ac:dyDescent="0.2">
      <c r="A241" s="110" t="s">
        <v>1104</v>
      </c>
      <c r="B241" s="344" t="s">
        <v>1105</v>
      </c>
      <c r="C241" s="110" t="s">
        <v>1029</v>
      </c>
      <c r="D241" s="110" t="s">
        <v>1030</v>
      </c>
      <c r="E241" s="337">
        <f>VLOOKUP(A241,T9_Prev68CCG_1415Q1!$A:$AF,5,FALSE)+VLOOKUP(A241,T10_Prev68CCG_1415Q2!$A:$AF,5,FALSE)+VLOOKUP(A241,T11_Prev68CCG_1415Q3!$A:$AF,5,FALSE)+VLOOKUP(A241,T12_Prev68CCG_1415Q4!$A:$AF,5,FALSE)</f>
        <v>2578</v>
      </c>
      <c r="F241" s="338">
        <f>VLOOKUP($A241,T9_Prev68CCG_1415Q1!$A:$AF,6,FALSE)+VLOOKUP($A241,T10_Prev68CCG_1415Q2!$A:$AF,6,FALSE)+VLOOKUP($A241,T11_Prev68CCG_1415Q3!$A:$AF,6,FALSE)+VLOOKUP($A241,T12_Prev68CCG_1415Q4!$A:$AF,6,FALSE)</f>
        <v>425</v>
      </c>
      <c r="G241" s="339"/>
      <c r="H241" s="60" t="str">
        <f t="shared" si="28"/>
        <v/>
      </c>
      <c r="I241" s="338">
        <f>VLOOKUP($A241,T9_Prev68CCG_1415Q1!$A:$AF,9,FALSE)+VLOOKUP($A241,T10_Prev68CCG_1415Q2!$A:$AF,9,FALSE)+VLOOKUP($A241,T11_Prev68CCG_1415Q3!$A:$AF,9,FALSE)+VLOOKUP($A241,T12_Prev68CCG_1415Q4!$A:$AF,9,FALSE)</f>
        <v>304</v>
      </c>
      <c r="J241" s="340"/>
      <c r="K241" s="338">
        <f>VLOOKUP($A241,T9_Prev68CCG_1415Q1!$A:$AF,11,FALSE)+VLOOKUP($A241,T10_Prev68CCG_1415Q2!$A:$AF,11,FALSE)+VLOOKUP($A241,T11_Prev68CCG_1415Q3!$A:$AF,11,FALSE)+VLOOKUP($A241,T12_Prev68CCG_1415Q4!$A:$AF,11,FALSE)</f>
        <v>121</v>
      </c>
      <c r="L241" s="340"/>
      <c r="M241" s="338">
        <f>VLOOKUP($A241,T9_Prev68CCG_1415Q1!$A:$AF,13,FALSE)+VLOOKUP($A241,T10_Prev68CCG_1415Q2!$A:$AF,13,FALSE)+VLOOKUP($A241,T11_Prev68CCG_1415Q3!$A:$AF,13,FALSE)+VLOOKUP($A241,T12_Prev68CCG_1415Q4!$A:$AF,13,FALSE)</f>
        <v>115</v>
      </c>
      <c r="N241" s="340"/>
      <c r="O241" s="338">
        <f>VLOOKUP($A241,T9_Prev68CCG_1415Q1!$A:$AF,15,FALSE)+VLOOKUP($A241,T10_Prev68CCG_1415Q2!$A:$AF,15,FALSE)+VLOOKUP($A241,T11_Prev68CCG_1415Q3!$A:$AF,15,FALSE)+VLOOKUP($A241,T12_Prev68CCG_1415Q4!$A:$AF,15,FALSE)</f>
        <v>2038</v>
      </c>
      <c r="P241" s="340">
        <f t="shared" si="29"/>
        <v>0.79053529868114814</v>
      </c>
      <c r="Q241" s="189" t="s">
        <v>1106</v>
      </c>
      <c r="R241" s="274">
        <f t="shared" si="27"/>
        <v>0</v>
      </c>
      <c r="S241" s="412">
        <v>-8.0926916221033873E-2</v>
      </c>
      <c r="T241" s="412">
        <v>-0.11591220850480111</v>
      </c>
    </row>
    <row r="242" spans="1:36" x14ac:dyDescent="0.2">
      <c r="A242" s="110" t="s">
        <v>1107</v>
      </c>
      <c r="B242" s="110" t="s">
        <v>1108</v>
      </c>
      <c r="C242" s="110" t="s">
        <v>1029</v>
      </c>
      <c r="D242" s="110" t="s">
        <v>1030</v>
      </c>
      <c r="E242" s="337">
        <f>VLOOKUP(A242,T9_Prev68CCG_1415Q1!$A:$AF,5,FALSE)+VLOOKUP(A242,T10_Prev68CCG_1415Q2!$A:$AF,5,FALSE)+VLOOKUP(A242,T11_Prev68CCG_1415Q3!$A:$AF,5,FALSE)+VLOOKUP(A242,T12_Prev68CCG_1415Q4!$A:$AF,5,FALSE)</f>
        <v>4569</v>
      </c>
      <c r="F242" s="338">
        <f>VLOOKUP($A242,T9_Prev68CCG_1415Q1!$A:$AF,6,FALSE)+VLOOKUP($A242,T10_Prev68CCG_1415Q2!$A:$AF,6,FALSE)+VLOOKUP($A242,T11_Prev68CCG_1415Q3!$A:$AF,6,FALSE)+VLOOKUP($A242,T12_Prev68CCG_1415Q4!$A:$AF,6,FALSE)</f>
        <v>3522</v>
      </c>
      <c r="G242" s="339"/>
      <c r="H242" s="60" t="str">
        <f t="shared" si="28"/>
        <v/>
      </c>
      <c r="I242" s="338">
        <f>VLOOKUP($A242,T9_Prev68CCG_1415Q1!$A:$AF,9,FALSE)+VLOOKUP($A242,T10_Prev68CCG_1415Q2!$A:$AF,9,FALSE)+VLOOKUP($A242,T11_Prev68CCG_1415Q3!$A:$AF,9,FALSE)+VLOOKUP($A242,T12_Prev68CCG_1415Q4!$A:$AF,9,FALSE)</f>
        <v>2083</v>
      </c>
      <c r="J242" s="340"/>
      <c r="K242" s="338">
        <f>VLOOKUP($A242,T9_Prev68CCG_1415Q1!$A:$AF,11,FALSE)+VLOOKUP($A242,T10_Prev68CCG_1415Q2!$A:$AF,11,FALSE)+VLOOKUP($A242,T11_Prev68CCG_1415Q3!$A:$AF,11,FALSE)+VLOOKUP($A242,T12_Prev68CCG_1415Q4!$A:$AF,11,FALSE)</f>
        <v>1439</v>
      </c>
      <c r="L242" s="340"/>
      <c r="M242" s="338">
        <f>VLOOKUP($A242,T9_Prev68CCG_1415Q1!$A:$AF,13,FALSE)+VLOOKUP($A242,T10_Prev68CCG_1415Q2!$A:$AF,13,FALSE)+VLOOKUP($A242,T11_Prev68CCG_1415Q3!$A:$AF,13,FALSE)+VLOOKUP($A242,T12_Prev68CCG_1415Q4!$A:$AF,13,FALSE)</f>
        <v>667</v>
      </c>
      <c r="N242" s="340"/>
      <c r="O242" s="338">
        <f>VLOOKUP($A242,T9_Prev68CCG_1415Q1!$A:$AF,15,FALSE)+VLOOKUP($A242,T10_Prev68CCG_1415Q2!$A:$AF,15,FALSE)+VLOOKUP($A242,T11_Prev68CCG_1415Q3!$A:$AF,15,FALSE)+VLOOKUP($A242,T12_Prev68CCG_1415Q4!$A:$AF,15,FALSE)</f>
        <v>380</v>
      </c>
      <c r="P242" s="340">
        <f t="shared" si="29"/>
        <v>8.3169183628802795E-2</v>
      </c>
      <c r="Q242" s="189" t="s">
        <v>1109</v>
      </c>
      <c r="R242" s="274">
        <f t="shared" si="27"/>
        <v>0</v>
      </c>
      <c r="S242" s="412">
        <v>-2.8079132099553261E-2</v>
      </c>
      <c r="T242" s="412">
        <v>-9.1650099403578489E-2</v>
      </c>
    </row>
    <row r="243" spans="1:36" x14ac:dyDescent="0.2">
      <c r="A243" s="110" t="s">
        <v>1110</v>
      </c>
      <c r="B243" s="110" t="s">
        <v>1111</v>
      </c>
      <c r="C243" s="110" t="s">
        <v>1029</v>
      </c>
      <c r="D243" s="110" t="s">
        <v>1030</v>
      </c>
      <c r="E243" s="337">
        <f>VLOOKUP(A243,T9_Prev68CCG_1415Q1!$A:$AF,5,FALSE)+VLOOKUP(A243,T10_Prev68CCG_1415Q2!$A:$AF,5,FALSE)+VLOOKUP(A243,T11_Prev68CCG_1415Q3!$A:$AF,5,FALSE)+VLOOKUP(A243,T12_Prev68CCG_1415Q4!$A:$AF,5,FALSE)</f>
        <v>2574</v>
      </c>
      <c r="F243" s="338">
        <f>VLOOKUP($A243,T9_Prev68CCG_1415Q1!$A:$AF,6,FALSE)+VLOOKUP($A243,T10_Prev68CCG_1415Q2!$A:$AF,6,FALSE)+VLOOKUP($A243,T11_Prev68CCG_1415Q3!$A:$AF,6,FALSE)+VLOOKUP($A243,T12_Prev68CCG_1415Q4!$A:$AF,6,FALSE)</f>
        <v>1439</v>
      </c>
      <c r="G243" s="339">
        <f t="shared" si="30"/>
        <v>0.55905205905205901</v>
      </c>
      <c r="H243" s="60" t="str">
        <f t="shared" si="28"/>
        <v>54.0% - 57.8%</v>
      </c>
      <c r="I243" s="338">
        <f>VLOOKUP($A243,T9_Prev68CCG_1415Q1!$A:$AF,9,FALSE)+VLOOKUP($A243,T10_Prev68CCG_1415Q2!$A:$AF,9,FALSE)+VLOOKUP($A243,T11_Prev68CCG_1415Q3!$A:$AF,9,FALSE)+VLOOKUP($A243,T12_Prev68CCG_1415Q4!$A:$AF,9,FALSE)</f>
        <v>965</v>
      </c>
      <c r="J243" s="340">
        <f t="shared" si="31"/>
        <v>0.37490287490287488</v>
      </c>
      <c r="K243" s="338">
        <f>VLOOKUP($A243,T9_Prev68CCG_1415Q1!$A:$AF,11,FALSE)+VLOOKUP($A243,T10_Prev68CCG_1415Q2!$A:$AF,11,FALSE)+VLOOKUP($A243,T11_Prev68CCG_1415Q3!$A:$AF,11,FALSE)+VLOOKUP($A243,T12_Prev68CCG_1415Q4!$A:$AF,11,FALSE)</f>
        <v>474</v>
      </c>
      <c r="L243" s="340">
        <f t="shared" si="32"/>
        <v>0.18414918414918416</v>
      </c>
      <c r="M243" s="338">
        <f>VLOOKUP($A243,T9_Prev68CCG_1415Q1!$A:$AF,13,FALSE)+VLOOKUP($A243,T10_Prev68CCG_1415Q2!$A:$AF,13,FALSE)+VLOOKUP($A243,T11_Prev68CCG_1415Q3!$A:$AF,13,FALSE)+VLOOKUP($A243,T12_Prev68CCG_1415Q4!$A:$AF,13,FALSE)</f>
        <v>1060</v>
      </c>
      <c r="N243" s="340">
        <f t="shared" si="33"/>
        <v>0.41181041181041184</v>
      </c>
      <c r="O243" s="338">
        <f>VLOOKUP($A243,T9_Prev68CCG_1415Q1!$A:$AF,15,FALSE)+VLOOKUP($A243,T10_Prev68CCG_1415Q2!$A:$AF,15,FALSE)+VLOOKUP($A243,T11_Prev68CCG_1415Q3!$A:$AF,15,FALSE)+VLOOKUP($A243,T12_Prev68CCG_1415Q4!$A:$AF,15,FALSE)</f>
        <v>75</v>
      </c>
      <c r="P243" s="340">
        <f t="shared" si="29"/>
        <v>2.9137529137529136E-2</v>
      </c>
      <c r="Q243" s="189" t="s">
        <v>1112</v>
      </c>
      <c r="R243" s="274">
        <f t="shared" si="27"/>
        <v>0</v>
      </c>
      <c r="S243" s="412">
        <v>-2.0920502092050208E-2</v>
      </c>
      <c r="T243" s="412">
        <v>-4.9833887043189362E-2</v>
      </c>
    </row>
    <row r="244" spans="1:36" x14ac:dyDescent="0.2">
      <c r="A244" s="110" t="s">
        <v>1113</v>
      </c>
      <c r="B244" s="110" t="s">
        <v>1114</v>
      </c>
      <c r="C244" s="110" t="s">
        <v>1029</v>
      </c>
      <c r="D244" s="110" t="s">
        <v>1030</v>
      </c>
      <c r="E244" s="337">
        <f>VLOOKUP(A244,T9_Prev68CCG_1415Q1!$A:$AF,5,FALSE)+VLOOKUP(A244,T10_Prev68CCG_1415Q2!$A:$AF,5,FALSE)+VLOOKUP(A244,T11_Prev68CCG_1415Q3!$A:$AF,5,FALSE)+VLOOKUP(A244,T12_Prev68CCG_1415Q4!$A:$AF,5,FALSE)</f>
        <v>1123</v>
      </c>
      <c r="F244" s="338">
        <f>VLOOKUP($A244,T9_Prev68CCG_1415Q1!$A:$AF,6,FALSE)+VLOOKUP($A244,T10_Prev68CCG_1415Q2!$A:$AF,6,FALSE)+VLOOKUP($A244,T11_Prev68CCG_1415Q3!$A:$AF,6,FALSE)+VLOOKUP($A244,T12_Prev68CCG_1415Q4!$A:$AF,6,FALSE)</f>
        <v>740</v>
      </c>
      <c r="G244" s="339"/>
      <c r="H244" s="60" t="str">
        <f t="shared" si="28"/>
        <v/>
      </c>
      <c r="I244" s="338">
        <f>VLOOKUP($A244,T9_Prev68CCG_1415Q1!$A:$AF,9,FALSE)+VLOOKUP($A244,T10_Prev68CCG_1415Q2!$A:$AF,9,FALSE)+VLOOKUP($A244,T11_Prev68CCG_1415Q3!$A:$AF,9,FALSE)+VLOOKUP($A244,T12_Prev68CCG_1415Q4!$A:$AF,9,FALSE)</f>
        <v>384</v>
      </c>
      <c r="J244" s="340"/>
      <c r="K244" s="338">
        <f>VLOOKUP($A244,T9_Prev68CCG_1415Q1!$A:$AF,11,FALSE)+VLOOKUP($A244,T10_Prev68CCG_1415Q2!$A:$AF,11,FALSE)+VLOOKUP($A244,T11_Prev68CCG_1415Q3!$A:$AF,11,FALSE)+VLOOKUP($A244,T12_Prev68CCG_1415Q4!$A:$AF,11,FALSE)</f>
        <v>356</v>
      </c>
      <c r="L244" s="340"/>
      <c r="M244" s="338">
        <f>VLOOKUP($A244,T9_Prev68CCG_1415Q1!$A:$AF,13,FALSE)+VLOOKUP($A244,T10_Prev68CCG_1415Q2!$A:$AF,13,FALSE)+VLOOKUP($A244,T11_Prev68CCG_1415Q3!$A:$AF,13,FALSE)+VLOOKUP($A244,T12_Prev68CCG_1415Q4!$A:$AF,13,FALSE)</f>
        <v>315</v>
      </c>
      <c r="N244" s="340"/>
      <c r="O244" s="338">
        <f>VLOOKUP($A244,T9_Prev68CCG_1415Q1!$A:$AF,15,FALSE)+VLOOKUP($A244,T10_Prev68CCG_1415Q2!$A:$AF,15,FALSE)+VLOOKUP($A244,T11_Prev68CCG_1415Q3!$A:$AF,15,FALSE)+VLOOKUP($A244,T12_Prev68CCG_1415Q4!$A:$AF,15,FALSE)</f>
        <v>68</v>
      </c>
      <c r="P244" s="340">
        <f t="shared" si="29"/>
        <v>6.0552092609082814E-2</v>
      </c>
      <c r="Q244" s="189" t="s">
        <v>1115</v>
      </c>
      <c r="R244" s="274">
        <f t="shared" si="27"/>
        <v>1</v>
      </c>
      <c r="S244" s="412">
        <v>-0.75618758141554498</v>
      </c>
      <c r="T244" s="412">
        <v>-0.76525919732441472</v>
      </c>
    </row>
    <row r="245" spans="1:36" x14ac:dyDescent="0.2">
      <c r="A245" s="110" t="s">
        <v>1116</v>
      </c>
      <c r="B245" s="110" t="s">
        <v>1117</v>
      </c>
      <c r="C245" s="110" t="s">
        <v>1029</v>
      </c>
      <c r="D245" s="110" t="s">
        <v>1030</v>
      </c>
      <c r="E245" s="337">
        <f>VLOOKUP(A245,T9_Prev68CCG_1415Q1!$A:$AF,5,FALSE)+VLOOKUP(A245,T10_Prev68CCG_1415Q2!$A:$AF,5,FALSE)+VLOOKUP(A245,T11_Prev68CCG_1415Q3!$A:$AF,5,FALSE)+VLOOKUP(A245,T12_Prev68CCG_1415Q4!$A:$AF,5,FALSE)</f>
        <v>4666</v>
      </c>
      <c r="F245" s="338">
        <f>VLOOKUP($A245,T9_Prev68CCG_1415Q1!$A:$AF,6,FALSE)+VLOOKUP($A245,T10_Prev68CCG_1415Q2!$A:$AF,6,FALSE)+VLOOKUP($A245,T11_Prev68CCG_1415Q3!$A:$AF,6,FALSE)+VLOOKUP($A245,T12_Prev68CCG_1415Q4!$A:$AF,6,FALSE)</f>
        <v>2193</v>
      </c>
      <c r="G245" s="339"/>
      <c r="H245" s="60" t="str">
        <f t="shared" si="28"/>
        <v/>
      </c>
      <c r="I245" s="338">
        <f>VLOOKUP($A245,T9_Prev68CCG_1415Q1!$A:$AF,9,FALSE)+VLOOKUP($A245,T10_Prev68CCG_1415Q2!$A:$AF,9,FALSE)+VLOOKUP($A245,T11_Prev68CCG_1415Q3!$A:$AF,9,FALSE)+VLOOKUP($A245,T12_Prev68CCG_1415Q4!$A:$AF,9,FALSE)</f>
        <v>1189</v>
      </c>
      <c r="J245" s="340"/>
      <c r="K245" s="338">
        <f>VLOOKUP($A245,T9_Prev68CCG_1415Q1!$A:$AF,11,FALSE)+VLOOKUP($A245,T10_Prev68CCG_1415Q2!$A:$AF,11,FALSE)+VLOOKUP($A245,T11_Prev68CCG_1415Q3!$A:$AF,11,FALSE)+VLOOKUP($A245,T12_Prev68CCG_1415Q4!$A:$AF,11,FALSE)</f>
        <v>1004</v>
      </c>
      <c r="L245" s="340"/>
      <c r="M245" s="338">
        <f>VLOOKUP($A245,T9_Prev68CCG_1415Q1!$A:$AF,13,FALSE)+VLOOKUP($A245,T10_Prev68CCG_1415Q2!$A:$AF,13,FALSE)+VLOOKUP($A245,T11_Prev68CCG_1415Q3!$A:$AF,13,FALSE)+VLOOKUP($A245,T12_Prev68CCG_1415Q4!$A:$AF,13,FALSE)</f>
        <v>845</v>
      </c>
      <c r="N245" s="340"/>
      <c r="O245" s="338">
        <f>VLOOKUP($A245,T9_Prev68CCG_1415Q1!$A:$AF,15,FALSE)+VLOOKUP($A245,T10_Prev68CCG_1415Q2!$A:$AF,15,FALSE)+VLOOKUP($A245,T11_Prev68CCG_1415Q3!$A:$AF,15,FALSE)+VLOOKUP($A245,T12_Prev68CCG_1415Q4!$A:$AF,15,FALSE)</f>
        <v>1628</v>
      </c>
      <c r="P245" s="340">
        <f t="shared" si="29"/>
        <v>0.34890698671238746</v>
      </c>
      <c r="Q245" s="189" t="s">
        <v>1118</v>
      </c>
      <c r="R245" s="274">
        <f t="shared" si="27"/>
        <v>0</v>
      </c>
      <c r="S245" s="412">
        <v>-1.1231193049374921E-2</v>
      </c>
      <c r="T245" s="412">
        <v>-3.4354304635761612E-2</v>
      </c>
    </row>
    <row r="246" spans="1:36" x14ac:dyDescent="0.2">
      <c r="A246" s="110" t="s">
        <v>1119</v>
      </c>
      <c r="B246" s="110" t="s">
        <v>1120</v>
      </c>
      <c r="C246" s="110" t="s">
        <v>1029</v>
      </c>
      <c r="D246" s="110" t="s">
        <v>1030</v>
      </c>
      <c r="E246" s="337">
        <f>VLOOKUP(A246,T9_Prev68CCG_1415Q1!$A:$AF,5,FALSE)+VLOOKUP(A246,T10_Prev68CCG_1415Q2!$A:$AF,5,FALSE)+VLOOKUP(A246,T11_Prev68CCG_1415Q3!$A:$AF,5,FALSE)+VLOOKUP(A246,T12_Prev68CCG_1415Q4!$A:$AF,5,FALSE)</f>
        <v>5307</v>
      </c>
      <c r="F246" s="338">
        <f>VLOOKUP($A246,T9_Prev68CCG_1415Q1!$A:$AF,6,FALSE)+VLOOKUP($A246,T10_Prev68CCG_1415Q2!$A:$AF,6,FALSE)+VLOOKUP($A246,T11_Prev68CCG_1415Q3!$A:$AF,6,FALSE)+VLOOKUP($A246,T12_Prev68CCG_1415Q4!$A:$AF,6,FALSE)</f>
        <v>3088</v>
      </c>
      <c r="G246" s="339"/>
      <c r="H246" s="60" t="str">
        <f t="shared" si="28"/>
        <v/>
      </c>
      <c r="I246" s="338">
        <f>VLOOKUP($A246,T9_Prev68CCG_1415Q1!$A:$AF,9,FALSE)+VLOOKUP($A246,T10_Prev68CCG_1415Q2!$A:$AF,9,FALSE)+VLOOKUP($A246,T11_Prev68CCG_1415Q3!$A:$AF,9,FALSE)+VLOOKUP($A246,T12_Prev68CCG_1415Q4!$A:$AF,9,FALSE)</f>
        <v>2075</v>
      </c>
      <c r="J246" s="340"/>
      <c r="K246" s="338">
        <f>VLOOKUP($A246,T9_Prev68CCG_1415Q1!$A:$AF,11,FALSE)+VLOOKUP($A246,T10_Prev68CCG_1415Q2!$A:$AF,11,FALSE)+VLOOKUP($A246,T11_Prev68CCG_1415Q3!$A:$AF,11,FALSE)+VLOOKUP($A246,T12_Prev68CCG_1415Q4!$A:$AF,11,FALSE)</f>
        <v>1013</v>
      </c>
      <c r="L246" s="340"/>
      <c r="M246" s="338">
        <f>VLOOKUP($A246,T9_Prev68CCG_1415Q1!$A:$AF,13,FALSE)+VLOOKUP($A246,T10_Prev68CCG_1415Q2!$A:$AF,13,FALSE)+VLOOKUP($A246,T11_Prev68CCG_1415Q3!$A:$AF,13,FALSE)+VLOOKUP($A246,T12_Prev68CCG_1415Q4!$A:$AF,13,FALSE)</f>
        <v>855</v>
      </c>
      <c r="N246" s="340"/>
      <c r="O246" s="338">
        <f>VLOOKUP($A246,T9_Prev68CCG_1415Q1!$A:$AF,15,FALSE)+VLOOKUP($A246,T10_Prev68CCG_1415Q2!$A:$AF,15,FALSE)+VLOOKUP($A246,T11_Prev68CCG_1415Q3!$A:$AF,15,FALSE)+VLOOKUP($A246,T12_Prev68CCG_1415Q4!$A:$AF,15,FALSE)</f>
        <v>1364</v>
      </c>
      <c r="P246" s="340">
        <f t="shared" si="29"/>
        <v>0.25701903146787264</v>
      </c>
      <c r="Q246" s="189" t="s">
        <v>1121</v>
      </c>
      <c r="R246" s="274">
        <f t="shared" si="27"/>
        <v>0</v>
      </c>
      <c r="S246" s="412">
        <v>3.0285381479324469E-2</v>
      </c>
      <c r="T246" s="412">
        <v>-2.641717116125486E-2</v>
      </c>
    </row>
    <row r="247" spans="1:36" x14ac:dyDescent="0.2">
      <c r="A247" s="345" t="s">
        <v>1122</v>
      </c>
      <c r="B247" s="345" t="s">
        <v>1123</v>
      </c>
      <c r="C247" s="345" t="s">
        <v>1029</v>
      </c>
      <c r="D247" s="345" t="s">
        <v>1030</v>
      </c>
      <c r="E247" s="392">
        <f>VLOOKUP(A247,T9_Prev68CCG_1415Q1!$A:$AF,5,FALSE)+VLOOKUP(A247,T10_Prev68CCG_1415Q2!$A:$AF,5,FALSE)+VLOOKUP(A247,T11_Prev68CCG_1415Q3!$A:$AF,5,FALSE)+VLOOKUP(A247,T12_Prev68CCG_1415Q4!$A:$AF,5,FALSE)</f>
        <v>2297</v>
      </c>
      <c r="F247" s="346">
        <f>VLOOKUP($A247,T9_Prev68CCG_1415Q1!$A:$AF,6,FALSE)+VLOOKUP($A247,T10_Prev68CCG_1415Q2!$A:$AF,6,FALSE)+VLOOKUP($A247,T11_Prev68CCG_1415Q3!$A:$AF,6,FALSE)+VLOOKUP($A247,T12_Prev68CCG_1415Q4!$A:$AF,6,FALSE)</f>
        <v>1779</v>
      </c>
      <c r="G247" s="347"/>
      <c r="H247" s="348" t="str">
        <f t="shared" si="28"/>
        <v/>
      </c>
      <c r="I247" s="346">
        <f>VLOOKUP($A247,T9_Prev68CCG_1415Q1!$A:$AF,9,FALSE)+VLOOKUP($A247,T10_Prev68CCG_1415Q2!$A:$AF,9,FALSE)+VLOOKUP($A247,T11_Prev68CCG_1415Q3!$A:$AF,9,FALSE)+VLOOKUP($A247,T12_Prev68CCG_1415Q4!$A:$AF,9,FALSE)</f>
        <v>1178</v>
      </c>
      <c r="J247" s="350"/>
      <c r="K247" s="346">
        <f>VLOOKUP($A247,T9_Prev68CCG_1415Q1!$A:$AF,11,FALSE)+VLOOKUP($A247,T10_Prev68CCG_1415Q2!$A:$AF,11,FALSE)+VLOOKUP($A247,T11_Prev68CCG_1415Q3!$A:$AF,11,FALSE)+VLOOKUP($A247,T12_Prev68CCG_1415Q4!$A:$AF,11,FALSE)</f>
        <v>601</v>
      </c>
      <c r="L247" s="350"/>
      <c r="M247" s="346">
        <f>VLOOKUP($A247,T9_Prev68CCG_1415Q1!$A:$AF,13,FALSE)+VLOOKUP($A247,T10_Prev68CCG_1415Q2!$A:$AF,13,FALSE)+VLOOKUP($A247,T11_Prev68CCG_1415Q3!$A:$AF,13,FALSE)+VLOOKUP($A247,T12_Prev68CCG_1415Q4!$A:$AF,13,FALSE)</f>
        <v>422</v>
      </c>
      <c r="N247" s="350"/>
      <c r="O247" s="346">
        <f>VLOOKUP($A247,T9_Prev68CCG_1415Q1!$A:$AF,15,FALSE)+VLOOKUP($A247,T10_Prev68CCG_1415Q2!$A:$AF,15,FALSE)+VLOOKUP($A247,T11_Prev68CCG_1415Q3!$A:$AF,15,FALSE)+VLOOKUP($A247,T12_Prev68CCG_1415Q4!$A:$AF,15,FALSE)</f>
        <v>96</v>
      </c>
      <c r="P247" s="350"/>
      <c r="Q247" s="254" t="s">
        <v>1124</v>
      </c>
      <c r="R247" s="274">
        <f t="shared" si="27"/>
        <v>1</v>
      </c>
      <c r="S247" s="412">
        <v>-0.12992424242424239</v>
      </c>
      <c r="T247" s="412">
        <v>-0.22893588452500835</v>
      </c>
    </row>
    <row r="248" spans="1:36" x14ac:dyDescent="0.2">
      <c r="A248" s="110"/>
      <c r="B248" s="110"/>
      <c r="C248" s="110"/>
      <c r="D248" s="110"/>
      <c r="E248" s="351"/>
      <c r="F248" s="351"/>
      <c r="G248" s="351"/>
      <c r="H248" s="351"/>
      <c r="I248" s="351"/>
      <c r="J248" s="351"/>
      <c r="K248" s="351"/>
      <c r="L248" s="351"/>
      <c r="M248" s="351"/>
      <c r="N248" s="351"/>
      <c r="O248" s="351"/>
      <c r="P248" s="351"/>
      <c r="Q248" s="297"/>
    </row>
    <row r="249" spans="1:36" x14ac:dyDescent="0.2">
      <c r="A249" s="112" t="s">
        <v>42</v>
      </c>
      <c r="B249" s="110"/>
      <c r="C249" s="116"/>
      <c r="D249" s="116"/>
      <c r="E249" s="110"/>
      <c r="F249" s="110"/>
      <c r="G249" s="110"/>
      <c r="H249" s="110"/>
      <c r="I249" s="110"/>
      <c r="J249" s="110"/>
      <c r="K249" s="110"/>
      <c r="L249" s="110"/>
      <c r="M249" s="110"/>
      <c r="N249" s="110"/>
      <c r="O249" s="110"/>
      <c r="P249" s="110"/>
      <c r="Q249" s="297"/>
    </row>
    <row r="250" spans="1:36" x14ac:dyDescent="0.2">
      <c r="A250" s="114"/>
      <c r="B250" s="116" t="s">
        <v>1321</v>
      </c>
      <c r="C250" s="116"/>
      <c r="D250" s="116"/>
      <c r="E250" s="116"/>
      <c r="F250" s="116"/>
      <c r="G250" s="116"/>
      <c r="H250" s="116"/>
      <c r="I250" s="116"/>
      <c r="J250" s="116"/>
      <c r="K250" s="110"/>
      <c r="L250" s="110"/>
      <c r="M250" s="353"/>
      <c r="N250" s="110"/>
      <c r="O250" s="110"/>
      <c r="P250" s="110"/>
      <c r="Q250" s="297"/>
    </row>
    <row r="251" spans="1:36" x14ac:dyDescent="0.2">
      <c r="A251" s="115"/>
      <c r="B251" s="116" t="s">
        <v>1322</v>
      </c>
      <c r="C251" s="116"/>
      <c r="D251" s="116"/>
      <c r="E251" s="116"/>
      <c r="F251" s="116"/>
      <c r="G251" s="116"/>
      <c r="H251" s="116"/>
      <c r="I251" s="116"/>
      <c r="J251" s="116"/>
      <c r="K251" s="110"/>
      <c r="L251" s="110"/>
      <c r="M251" s="353"/>
      <c r="N251" s="110"/>
      <c r="O251" s="110"/>
      <c r="P251" s="110"/>
      <c r="Q251" s="297"/>
    </row>
    <row r="252" spans="1:36" x14ac:dyDescent="0.2">
      <c r="A252" s="354"/>
      <c r="B252" s="116" t="s">
        <v>1323</v>
      </c>
      <c r="C252" s="116"/>
      <c r="D252" s="116"/>
      <c r="E252" s="116"/>
      <c r="F252" s="116"/>
      <c r="G252" s="116"/>
      <c r="H252" s="116"/>
      <c r="I252" s="116"/>
      <c r="J252" s="116"/>
      <c r="K252" s="116"/>
      <c r="L252" s="116"/>
      <c r="M252" s="353"/>
      <c r="N252" s="110"/>
      <c r="O252" s="110"/>
      <c r="P252" s="110"/>
      <c r="Q252" s="297"/>
      <c r="R252" s="207"/>
    </row>
    <row r="253" spans="1:36" x14ac:dyDescent="0.2">
      <c r="B253" s="111" t="s">
        <v>1382</v>
      </c>
    </row>
    <row r="254" spans="1:36" s="76" customFormat="1" x14ac:dyDescent="0.2">
      <c r="B254" s="217" t="s">
        <v>1450</v>
      </c>
      <c r="F254" s="101"/>
      <c r="G254" s="101"/>
      <c r="H254" s="101"/>
      <c r="I254" s="101"/>
      <c r="J254" s="101"/>
      <c r="K254" s="101"/>
      <c r="L254" s="101"/>
      <c r="M254" s="101"/>
      <c r="N254" s="101"/>
      <c r="O254" s="101"/>
      <c r="P254" s="101"/>
      <c r="Q254" s="101"/>
      <c r="R254" s="413"/>
      <c r="S254" s="413"/>
      <c r="T254" s="413"/>
      <c r="U254" s="101"/>
      <c r="V254" s="402"/>
      <c r="AE254" s="133"/>
      <c r="AF254" s="133"/>
      <c r="AG254" s="133"/>
      <c r="AH254" s="133"/>
      <c r="AI254" s="259"/>
      <c r="AJ254" s="259"/>
    </row>
    <row r="255" spans="1:36" x14ac:dyDescent="0.2">
      <c r="A255" s="208">
        <v>1</v>
      </c>
    </row>
  </sheetData>
  <mergeCells count="10">
    <mergeCell ref="F6:G6"/>
    <mergeCell ref="I6:J6"/>
    <mergeCell ref="K6:L6"/>
    <mergeCell ref="M6:N6"/>
    <mergeCell ref="O6:P6"/>
    <mergeCell ref="F7:G7"/>
    <mergeCell ref="I7:J7"/>
    <mergeCell ref="K7:L7"/>
    <mergeCell ref="M7:N7"/>
    <mergeCell ref="O7:P7"/>
  </mergeCells>
  <conditionalFormatting sqref="E9:E35">
    <cfRule type="expression" dxfId="23" priority="16" stopIfTrue="1">
      <formula>R9=1</formula>
    </cfRule>
  </conditionalFormatting>
  <conditionalFormatting sqref="A250">
    <cfRule type="expression" dxfId="22" priority="10" stopIfTrue="1">
      <formula>A255=1</formula>
    </cfRule>
  </conditionalFormatting>
  <conditionalFormatting sqref="I36">
    <cfRule type="expression" dxfId="21" priority="15" stopIfTrue="1">
      <formula>#REF!=1</formula>
    </cfRule>
  </conditionalFormatting>
  <conditionalFormatting sqref="I10">
    <cfRule type="expression" dxfId="20" priority="14" stopIfTrue="1">
      <formula>#REF!=1</formula>
    </cfRule>
  </conditionalFormatting>
  <conditionalFormatting sqref="M10 M36">
    <cfRule type="expression" dxfId="19" priority="13" stopIfTrue="1">
      <formula>#REF!=1</formula>
    </cfRule>
  </conditionalFormatting>
  <conditionalFormatting sqref="E37:E247">
    <cfRule type="expression" dxfId="18" priority="9" stopIfTrue="1">
      <formula>R37=1</formula>
    </cfRule>
  </conditionalFormatting>
  <conditionalFormatting sqref="P37:P247">
    <cfRule type="cellIs" dxfId="17" priority="7" stopIfTrue="1" operator="lessThan">
      <formula>0</formula>
    </cfRule>
    <cfRule type="cellIs" dxfId="16" priority="8" stopIfTrue="1" operator="greaterThan">
      <formula>0.05</formula>
    </cfRule>
  </conditionalFormatting>
  <conditionalFormatting sqref="S9:S35">
    <cfRule type="cellIs" dxfId="15" priority="6" stopIfTrue="1" operator="lessThan">
      <formula>-0.1</formula>
    </cfRule>
  </conditionalFormatting>
  <conditionalFormatting sqref="T9:T35">
    <cfRule type="cellIs" dxfId="14" priority="5" stopIfTrue="1" operator="greaterThan">
      <formula>0.2</formula>
    </cfRule>
  </conditionalFormatting>
  <conditionalFormatting sqref="S37:S247">
    <cfRule type="cellIs" dxfId="13" priority="4" stopIfTrue="1" operator="lessThan">
      <formula>-0.1</formula>
    </cfRule>
  </conditionalFormatting>
  <conditionalFormatting sqref="T37:T247">
    <cfRule type="cellIs" dxfId="12" priority="3" stopIfTrue="1" operator="greaterThan">
      <formula>0.2</formula>
    </cfRule>
  </conditionalFormatting>
  <conditionalFormatting sqref="P11:P35">
    <cfRule type="cellIs" dxfId="11" priority="11" stopIfTrue="1" operator="lessThan">
      <formula>0</formula>
    </cfRule>
    <cfRule type="cellIs" dxfId="10" priority="12" stopIfTrue="1" operator="greaterThan">
      <formula>0.05</formula>
    </cfRule>
  </conditionalFormatting>
  <conditionalFormatting sqref="P9">
    <cfRule type="cellIs" dxfId="9" priority="1" operator="lessThan">
      <formula>0</formula>
    </cfRule>
    <cfRule type="cellIs" dxfId="8" priority="2" operator="greaterThan">
      <formula>0.1505</formula>
    </cfRule>
  </conditionalFormatting>
  <hyperlinks>
    <hyperlink ref="B254" location="'Data Quality'!A1" display="* See Data Quality note for explanation"/>
  </hyperlinks>
  <printOptions horizontalCentered="1"/>
  <pageMargins left="0.39370078740157483" right="0.39370078740157483" top="0.39370078740157483" bottom="0.39370078740157483" header="0.51181102362204722" footer="0.51181102362204722"/>
  <pageSetup paperSize="9" scale="44" fitToHeight="3" orientation="landscape" r:id="rId1"/>
  <headerFooter alignWithMargins="0">
    <oddFooter>&amp;L&amp;6&amp;F &amp;A&amp;R&amp;6Standards and Quality Analytical Team (SAT)</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99FF"/>
    <pageSetUpPr fitToPage="1"/>
  </sheetPr>
  <dimension ref="A1:S350"/>
  <sheetViews>
    <sheetView showGridLines="0" zoomScaleNormal="100" workbookViewId="0">
      <pane xSplit="2" ySplit="7" topLeftCell="C8" activePane="bottomRight" state="frozen"/>
      <selection pane="topRight"/>
      <selection pane="bottomLeft"/>
      <selection pane="bottomRight"/>
    </sheetView>
  </sheetViews>
  <sheetFormatPr defaultRowHeight="12.75" x14ac:dyDescent="0.2"/>
  <cols>
    <col min="1" max="1" width="5.28515625" style="111" bestFit="1" customWidth="1"/>
    <col min="2" max="2" width="51.140625" style="111" bestFit="1" customWidth="1"/>
    <col min="3" max="3" width="5.28515625" style="111" bestFit="1" customWidth="1"/>
    <col min="4" max="4" width="26.7109375" style="111" customWidth="1"/>
    <col min="5" max="5" width="17.140625" style="111" customWidth="1"/>
    <col min="6" max="7" width="12.7109375" style="111" customWidth="1"/>
    <col min="8" max="8" width="13.42578125" style="111" bestFit="1" customWidth="1"/>
    <col min="9" max="14" width="12.7109375" style="111" customWidth="1"/>
    <col min="15" max="16" width="15.7109375" style="111" customWidth="1"/>
    <col min="17" max="17" width="14" style="111" customWidth="1"/>
    <col min="18" max="18" width="9.140625" style="416"/>
    <col min="19" max="16384" width="9.140625" style="111"/>
  </cols>
  <sheetData>
    <row r="1" spans="1:19" ht="18" x14ac:dyDescent="0.25">
      <c r="A1" s="155" t="s">
        <v>2356</v>
      </c>
      <c r="B1" s="110"/>
      <c r="C1" s="110"/>
      <c r="D1" s="110"/>
      <c r="E1" s="110"/>
      <c r="F1" s="110"/>
      <c r="G1" s="110"/>
      <c r="H1" s="110"/>
      <c r="I1" s="110"/>
      <c r="J1" s="110"/>
      <c r="K1" s="110"/>
      <c r="L1" s="110"/>
      <c r="M1" s="110"/>
      <c r="N1" s="110"/>
      <c r="O1" s="110"/>
      <c r="P1" s="110"/>
      <c r="Q1" s="110"/>
      <c r="R1" s="415"/>
    </row>
    <row r="2" spans="1:19" x14ac:dyDescent="0.2">
      <c r="A2" s="110"/>
      <c r="B2" s="110"/>
      <c r="C2" s="110"/>
      <c r="D2" s="110"/>
      <c r="E2" s="110"/>
      <c r="F2" s="110"/>
      <c r="G2" s="277"/>
      <c r="H2" s="110"/>
      <c r="I2" s="110"/>
      <c r="J2" s="110"/>
      <c r="K2" s="110"/>
      <c r="L2" s="110"/>
      <c r="M2" s="110"/>
      <c r="N2" s="110"/>
      <c r="O2" s="110"/>
      <c r="P2" s="110"/>
      <c r="Q2" s="110"/>
      <c r="R2" s="415"/>
    </row>
    <row r="3" spans="1:19" x14ac:dyDescent="0.2">
      <c r="A3" s="276" t="s">
        <v>1374</v>
      </c>
      <c r="B3" s="110"/>
      <c r="C3" s="110"/>
      <c r="D3" s="110"/>
      <c r="E3" s="110"/>
      <c r="F3" s="110"/>
      <c r="G3" s="277"/>
      <c r="H3" s="110"/>
      <c r="I3" s="110"/>
      <c r="J3" s="110"/>
      <c r="K3" s="110"/>
      <c r="L3" s="110"/>
      <c r="M3" s="110"/>
      <c r="N3" s="110"/>
      <c r="O3" s="110"/>
      <c r="P3" s="110"/>
      <c r="Q3" s="110"/>
      <c r="R3" s="415"/>
    </row>
    <row r="4" spans="1:19" x14ac:dyDescent="0.2">
      <c r="A4" s="275" t="s">
        <v>1451</v>
      </c>
      <c r="B4" s="110"/>
      <c r="C4" s="110"/>
      <c r="D4" s="110"/>
      <c r="E4" s="110"/>
      <c r="F4" s="110"/>
      <c r="G4" s="110"/>
      <c r="H4" s="110"/>
      <c r="I4" s="112"/>
      <c r="J4" s="110"/>
      <c r="K4" s="110"/>
      <c r="L4" s="110"/>
      <c r="M4" s="110"/>
      <c r="N4" s="110"/>
      <c r="O4" s="110"/>
      <c r="P4" s="110"/>
      <c r="Q4" s="110"/>
      <c r="R4" s="415"/>
    </row>
    <row r="5" spans="1:19" x14ac:dyDescent="0.2">
      <c r="A5" s="110"/>
      <c r="B5" s="110"/>
      <c r="C5" s="110"/>
      <c r="D5" s="110"/>
      <c r="E5" s="110"/>
      <c r="F5" s="110"/>
      <c r="G5" s="110"/>
      <c r="H5" s="110"/>
      <c r="I5" s="110"/>
      <c r="J5" s="110"/>
      <c r="K5" s="110"/>
      <c r="L5" s="110"/>
      <c r="M5" s="110"/>
      <c r="N5" s="110"/>
      <c r="O5" s="110"/>
      <c r="P5" s="110"/>
      <c r="Q5" s="110"/>
      <c r="R5" s="415"/>
    </row>
    <row r="6" spans="1:19" s="113" customFormat="1" ht="25.5" customHeight="1" x14ac:dyDescent="0.2">
      <c r="A6" s="273"/>
      <c r="B6" s="273"/>
      <c r="C6" s="273"/>
      <c r="D6" s="273"/>
      <c r="E6" s="320" t="s">
        <v>1315</v>
      </c>
      <c r="F6" s="445" t="s">
        <v>1316</v>
      </c>
      <c r="G6" s="445"/>
      <c r="H6" s="320"/>
      <c r="I6" s="445" t="s">
        <v>1317</v>
      </c>
      <c r="J6" s="445"/>
      <c r="K6" s="445" t="s">
        <v>1318</v>
      </c>
      <c r="L6" s="445"/>
      <c r="M6" s="445" t="s">
        <v>1319</v>
      </c>
      <c r="N6" s="445"/>
      <c r="O6" s="445" t="s">
        <v>1320</v>
      </c>
      <c r="P6" s="445"/>
      <c r="Q6" s="320"/>
      <c r="R6" s="414"/>
    </row>
    <row r="7" spans="1:19" s="113" customFormat="1" ht="39" thickBot="1" x14ac:dyDescent="0.25">
      <c r="A7" s="282" t="s">
        <v>69</v>
      </c>
      <c r="B7" s="282" t="s">
        <v>70</v>
      </c>
      <c r="C7" s="282" t="s">
        <v>69</v>
      </c>
      <c r="D7" s="282" t="s">
        <v>1527</v>
      </c>
      <c r="E7" s="287" t="s">
        <v>33</v>
      </c>
      <c r="F7" s="287" t="s">
        <v>33</v>
      </c>
      <c r="G7" s="287" t="s">
        <v>36</v>
      </c>
      <c r="H7" s="288" t="s">
        <v>57</v>
      </c>
      <c r="I7" s="287" t="s">
        <v>33</v>
      </c>
      <c r="J7" s="287" t="s">
        <v>36</v>
      </c>
      <c r="K7" s="287" t="s">
        <v>33</v>
      </c>
      <c r="L7" s="287" t="s">
        <v>36</v>
      </c>
      <c r="M7" s="287" t="s">
        <v>33</v>
      </c>
      <c r="N7" s="287" t="s">
        <v>36</v>
      </c>
      <c r="O7" s="287" t="s">
        <v>33</v>
      </c>
      <c r="P7" s="287" t="s">
        <v>36</v>
      </c>
      <c r="Q7" s="355" t="s">
        <v>441</v>
      </c>
      <c r="R7" s="414" t="s">
        <v>2354</v>
      </c>
    </row>
    <row r="8" spans="1:19" x14ac:dyDescent="0.2">
      <c r="A8" s="273" t="s">
        <v>1528</v>
      </c>
      <c r="B8" s="273" t="s">
        <v>1529</v>
      </c>
      <c r="C8" s="273"/>
      <c r="D8" s="273"/>
      <c r="E8" s="357">
        <v>24806</v>
      </c>
      <c r="F8" s="338">
        <f>I8+K8</f>
        <v>8224</v>
      </c>
      <c r="G8" s="339"/>
      <c r="H8" s="60" t="str">
        <f>IF(ISNUMBER(G8),TEXT(((2*F8)+(1.96^2)-(1.96*((1.96^2)+(4*F8*(100%-G8)))^0.5))/(2*(E8+(1.96^2))),"0.0%")&amp;" - "&amp;TEXT(((2*F8)+(1.96^2)+(1.96*((1.96^2)+(4*F8*(100%-G8)))^0.5))/(2*(E8+(1.96^2))),"0.0%"),"")</f>
        <v/>
      </c>
      <c r="I8" s="357">
        <v>6179</v>
      </c>
      <c r="J8" s="411"/>
      <c r="K8" s="357">
        <v>2045</v>
      </c>
      <c r="L8" s="411"/>
      <c r="M8" s="357">
        <v>16373</v>
      </c>
      <c r="N8" s="411"/>
      <c r="O8" s="357">
        <v>209</v>
      </c>
      <c r="P8" s="411"/>
      <c r="Q8" s="355"/>
      <c r="R8" s="414">
        <v>1</v>
      </c>
      <c r="S8" s="113"/>
    </row>
    <row r="9" spans="1:19" x14ac:dyDescent="0.2">
      <c r="A9" s="273" t="s">
        <v>1530</v>
      </c>
      <c r="B9" s="273" t="s">
        <v>1531</v>
      </c>
      <c r="C9" s="273"/>
      <c r="D9" s="273"/>
      <c r="E9" s="357">
        <v>82576</v>
      </c>
      <c r="F9" s="338">
        <f t="shared" ref="F9:F16" si="0">I9+K9</f>
        <v>26138</v>
      </c>
      <c r="G9" s="339"/>
      <c r="H9" s="60" t="str">
        <f t="shared" ref="H9:H16" si="1">IF(ISNUMBER(G9),TEXT(((2*F9)+(1.96^2)-(1.96*((1.96^2)+(4*F9*(100%-G9)))^0.5))/(2*(E9+(1.96^2))),"0.0%")&amp;" - "&amp;TEXT(((2*F9)+(1.96^2)+(1.96*((1.96^2)+(4*F9*(100%-G9)))^0.5))/(2*(E9+(1.96^2))),"0.0%"),"")</f>
        <v/>
      </c>
      <c r="I9" s="357">
        <v>18853</v>
      </c>
      <c r="J9" s="411"/>
      <c r="K9" s="357">
        <v>7285</v>
      </c>
      <c r="L9" s="411"/>
      <c r="M9" s="357">
        <v>43514</v>
      </c>
      <c r="N9" s="411"/>
      <c r="O9" s="357">
        <v>12924</v>
      </c>
      <c r="P9" s="411">
        <f t="shared" ref="P9:P16" si="2">O9/E9</f>
        <v>0.15651036620809922</v>
      </c>
      <c r="Q9" s="355"/>
      <c r="R9" s="414">
        <v>0</v>
      </c>
      <c r="S9" s="113"/>
    </row>
    <row r="10" spans="1:19" x14ac:dyDescent="0.2">
      <c r="A10" s="273" t="s">
        <v>1532</v>
      </c>
      <c r="B10" s="273" t="s">
        <v>1533</v>
      </c>
      <c r="C10" s="273"/>
      <c r="D10" s="273"/>
      <c r="E10" s="357">
        <v>61008</v>
      </c>
      <c r="F10" s="338">
        <f t="shared" si="0"/>
        <v>25765</v>
      </c>
      <c r="G10" s="339">
        <f t="shared" ref="G10:G11" si="3">J10+L10</f>
        <v>0.42232166273275634</v>
      </c>
      <c r="H10" s="60" t="str">
        <f t="shared" si="1"/>
        <v>41.8% - 42.6%</v>
      </c>
      <c r="I10" s="357">
        <v>17643</v>
      </c>
      <c r="J10" s="411">
        <f t="shared" ref="J10:J11" si="4">I10/E10</f>
        <v>0.28919158143194335</v>
      </c>
      <c r="K10" s="357">
        <v>8122</v>
      </c>
      <c r="L10" s="411">
        <f t="shared" ref="L10:L11" si="5">K10/E10</f>
        <v>0.133130081300813</v>
      </c>
      <c r="M10" s="357">
        <v>32491</v>
      </c>
      <c r="N10" s="411">
        <f t="shared" ref="N10:N11" si="6">M10/E10</f>
        <v>0.53256949908208762</v>
      </c>
      <c r="O10" s="357">
        <v>2752</v>
      </c>
      <c r="P10" s="411">
        <f t="shared" si="2"/>
        <v>4.5108838185156049E-2</v>
      </c>
      <c r="Q10" s="355"/>
      <c r="R10" s="414">
        <v>0</v>
      </c>
      <c r="S10" s="113"/>
    </row>
    <row r="11" spans="1:19" x14ac:dyDescent="0.2">
      <c r="A11" s="273" t="s">
        <v>1534</v>
      </c>
      <c r="B11" s="273" t="s">
        <v>1535</v>
      </c>
      <c r="C11" s="273"/>
      <c r="D11" s="273"/>
      <c r="E11" s="357">
        <v>48135</v>
      </c>
      <c r="F11" s="338">
        <f t="shared" si="0"/>
        <v>21352</v>
      </c>
      <c r="G11" s="339">
        <f t="shared" si="3"/>
        <v>0.44358574841591358</v>
      </c>
      <c r="H11" s="60" t="str">
        <f t="shared" si="1"/>
        <v>43.9% - 44.8%</v>
      </c>
      <c r="I11" s="357">
        <v>15541</v>
      </c>
      <c r="J11" s="411">
        <f t="shared" si="4"/>
        <v>0.32286278175963434</v>
      </c>
      <c r="K11" s="357">
        <v>5811</v>
      </c>
      <c r="L11" s="411">
        <f t="shared" si="5"/>
        <v>0.12072296665627921</v>
      </c>
      <c r="M11" s="357">
        <v>25853</v>
      </c>
      <c r="N11" s="411">
        <f t="shared" si="6"/>
        <v>0.53709359094214193</v>
      </c>
      <c r="O11" s="357">
        <v>930</v>
      </c>
      <c r="P11" s="411">
        <f t="shared" si="2"/>
        <v>1.9320660641944532E-2</v>
      </c>
      <c r="Q11" s="355"/>
      <c r="R11" s="414">
        <v>0</v>
      </c>
      <c r="S11" s="113"/>
    </row>
    <row r="12" spans="1:19" x14ac:dyDescent="0.2">
      <c r="A12" s="273" t="s">
        <v>1536</v>
      </c>
      <c r="B12" s="273" t="s">
        <v>1537</v>
      </c>
      <c r="C12" s="273"/>
      <c r="D12" s="273"/>
      <c r="E12" s="357">
        <v>65498</v>
      </c>
      <c r="F12" s="338">
        <f t="shared" si="0"/>
        <v>26817</v>
      </c>
      <c r="G12" s="339"/>
      <c r="H12" s="60" t="str">
        <f t="shared" si="1"/>
        <v/>
      </c>
      <c r="I12" s="357">
        <v>17983</v>
      </c>
      <c r="J12" s="411"/>
      <c r="K12" s="357">
        <v>8834</v>
      </c>
      <c r="L12" s="411"/>
      <c r="M12" s="357">
        <v>33338</v>
      </c>
      <c r="N12" s="411"/>
      <c r="O12" s="357">
        <v>5343</v>
      </c>
      <c r="P12" s="411">
        <f t="shared" si="2"/>
        <v>8.1575009923967143E-2</v>
      </c>
      <c r="Q12" s="355"/>
      <c r="R12" s="414">
        <v>0</v>
      </c>
      <c r="S12" s="113"/>
    </row>
    <row r="13" spans="1:19" x14ac:dyDescent="0.2">
      <c r="A13" s="273" t="s">
        <v>1538</v>
      </c>
      <c r="B13" s="273" t="s">
        <v>1539</v>
      </c>
      <c r="C13" s="273"/>
      <c r="D13" s="273"/>
      <c r="E13" s="357">
        <v>69559</v>
      </c>
      <c r="F13" s="338">
        <f t="shared" si="0"/>
        <v>30947</v>
      </c>
      <c r="G13" s="339"/>
      <c r="H13" s="60" t="str">
        <f t="shared" si="1"/>
        <v/>
      </c>
      <c r="I13" s="357">
        <v>21762</v>
      </c>
      <c r="J13" s="411"/>
      <c r="K13" s="357">
        <v>9185</v>
      </c>
      <c r="L13" s="411"/>
      <c r="M13" s="357">
        <v>30931</v>
      </c>
      <c r="N13" s="411"/>
      <c r="O13" s="357">
        <v>7681</v>
      </c>
      <c r="P13" s="411">
        <f t="shared" si="2"/>
        <v>0.11042424416682241</v>
      </c>
      <c r="Q13" s="355"/>
      <c r="R13" s="414">
        <v>0</v>
      </c>
      <c r="S13" s="113"/>
    </row>
    <row r="14" spans="1:19" x14ac:dyDescent="0.2">
      <c r="A14" s="273" t="s">
        <v>1540</v>
      </c>
      <c r="B14" s="273" t="s">
        <v>1421</v>
      </c>
      <c r="C14" s="273"/>
      <c r="D14" s="273"/>
      <c r="E14" s="357">
        <v>100362</v>
      </c>
      <c r="F14" s="338">
        <f t="shared" si="0"/>
        <v>55123</v>
      </c>
      <c r="G14" s="339"/>
      <c r="H14" s="60" t="str">
        <f t="shared" si="1"/>
        <v/>
      </c>
      <c r="I14" s="357">
        <v>33112</v>
      </c>
      <c r="J14" s="411"/>
      <c r="K14" s="357">
        <v>22011</v>
      </c>
      <c r="L14" s="411"/>
      <c r="M14" s="357">
        <v>20783</v>
      </c>
      <c r="N14" s="411"/>
      <c r="O14" s="357">
        <v>24456</v>
      </c>
      <c r="P14" s="411">
        <f t="shared" si="2"/>
        <v>0.24367788605248999</v>
      </c>
      <c r="Q14" s="355"/>
      <c r="R14" s="414">
        <v>1</v>
      </c>
      <c r="S14" s="113"/>
    </row>
    <row r="15" spans="1:19" x14ac:dyDescent="0.2">
      <c r="A15" s="273" t="s">
        <v>1541</v>
      </c>
      <c r="B15" s="273" t="s">
        <v>1542</v>
      </c>
      <c r="C15" s="273"/>
      <c r="D15" s="273"/>
      <c r="E15" s="357">
        <v>101714</v>
      </c>
      <c r="F15" s="338">
        <f t="shared" si="0"/>
        <v>46625</v>
      </c>
      <c r="G15" s="339"/>
      <c r="H15" s="60" t="str">
        <f t="shared" si="1"/>
        <v/>
      </c>
      <c r="I15" s="357">
        <v>33113</v>
      </c>
      <c r="J15" s="411"/>
      <c r="K15" s="357">
        <v>13512</v>
      </c>
      <c r="L15" s="411"/>
      <c r="M15" s="357">
        <v>38023</v>
      </c>
      <c r="N15" s="411"/>
      <c r="O15" s="357">
        <v>17066</v>
      </c>
      <c r="P15" s="411">
        <f t="shared" si="2"/>
        <v>0.16778417916904262</v>
      </c>
      <c r="Q15" s="355"/>
      <c r="R15" s="414">
        <v>0</v>
      </c>
      <c r="S15" s="113"/>
    </row>
    <row r="16" spans="1:19" x14ac:dyDescent="0.2">
      <c r="A16" s="273" t="s">
        <v>1543</v>
      </c>
      <c r="B16" s="273" t="s">
        <v>1544</v>
      </c>
      <c r="C16" s="273"/>
      <c r="D16" s="273"/>
      <c r="E16" s="357">
        <v>56049</v>
      </c>
      <c r="F16" s="338">
        <f t="shared" si="0"/>
        <v>27045</v>
      </c>
      <c r="G16" s="339"/>
      <c r="H16" s="60" t="str">
        <f t="shared" si="1"/>
        <v/>
      </c>
      <c r="I16" s="357">
        <v>20140</v>
      </c>
      <c r="J16" s="411"/>
      <c r="K16" s="357">
        <v>6905</v>
      </c>
      <c r="L16" s="411"/>
      <c r="M16" s="357">
        <v>25579</v>
      </c>
      <c r="N16" s="411"/>
      <c r="O16" s="357">
        <v>3425</v>
      </c>
      <c r="P16" s="411">
        <f t="shared" si="2"/>
        <v>6.1107245445949081E-2</v>
      </c>
      <c r="Q16" s="355"/>
      <c r="R16" s="414">
        <v>0</v>
      </c>
      <c r="S16" s="113"/>
    </row>
    <row r="17" spans="1:19" x14ac:dyDescent="0.2">
      <c r="A17" s="273"/>
      <c r="B17" s="273"/>
      <c r="C17" s="273"/>
      <c r="D17" s="273"/>
      <c r="E17" s="281"/>
      <c r="F17" s="338"/>
      <c r="G17" s="339"/>
      <c r="H17" s="60"/>
      <c r="I17" s="281"/>
      <c r="J17" s="293"/>
      <c r="K17" s="281"/>
      <c r="L17" s="293"/>
      <c r="M17" s="358"/>
      <c r="N17" s="293"/>
      <c r="O17" s="281"/>
      <c r="P17" s="293"/>
      <c r="Q17" s="355"/>
      <c r="R17" s="414"/>
      <c r="S17" s="113"/>
    </row>
    <row r="18" spans="1:19" x14ac:dyDescent="0.2">
      <c r="A18" s="110" t="s">
        <v>1545</v>
      </c>
      <c r="B18" s="110" t="s">
        <v>1546</v>
      </c>
      <c r="C18" s="110" t="s">
        <v>1528</v>
      </c>
      <c r="D18" s="110" t="s">
        <v>1529</v>
      </c>
      <c r="E18" s="114">
        <v>5444</v>
      </c>
      <c r="F18" s="338">
        <f>I18+K18</f>
        <v>1572</v>
      </c>
      <c r="G18" s="339">
        <f>J18+L18</f>
        <v>0.28875826598089638</v>
      </c>
      <c r="H18" s="60" t="str">
        <f>IF(ISNUMBER(G18),TEXT(((2*F18)+(1.96^2)-(1.96*((1.96^2)+(4*F18*(100%-G18)))^0.5))/(2*(E18+(1.96^2))),"0.0%")&amp;" - "&amp;TEXT(((2*F18)+(1.96^2)+(1.96*((1.96^2)+(4*F18*(100%-G18)))^0.5))/(2*(E18+(1.96^2))),"0.0%"),"")</f>
        <v>27.7% - 30.1%</v>
      </c>
      <c r="I18" s="114">
        <v>1183</v>
      </c>
      <c r="J18" s="340">
        <f>I18/E18</f>
        <v>0.21730345334313006</v>
      </c>
      <c r="K18" s="342">
        <v>389</v>
      </c>
      <c r="L18" s="340">
        <f>K18/E18</f>
        <v>7.1454812637766346E-2</v>
      </c>
      <c r="M18" s="114">
        <v>3868</v>
      </c>
      <c r="N18" s="340">
        <f>M18/E18</f>
        <v>0.71050698016164582</v>
      </c>
      <c r="O18" s="114">
        <v>4</v>
      </c>
      <c r="P18" s="340">
        <f>O18/E18</f>
        <v>7.347538574577516E-4</v>
      </c>
      <c r="Q18" s="297" t="s">
        <v>1547</v>
      </c>
      <c r="R18" s="416">
        <v>0</v>
      </c>
      <c r="S18" s="113"/>
    </row>
    <row r="19" spans="1:19" s="115" customFormat="1" x14ac:dyDescent="0.2">
      <c r="A19" s="110" t="s">
        <v>1548</v>
      </c>
      <c r="B19" s="110" t="s">
        <v>1549</v>
      </c>
      <c r="C19" s="110" t="s">
        <v>1528</v>
      </c>
      <c r="D19" s="110" t="s">
        <v>1529</v>
      </c>
      <c r="E19" s="114">
        <v>1145</v>
      </c>
      <c r="F19" s="338">
        <f t="shared" ref="F19:F82" si="7">I19+K19</f>
        <v>392</v>
      </c>
      <c r="G19" s="339">
        <f t="shared" ref="G19:G80" si="8">J19+L19</f>
        <v>0.34235807860262008</v>
      </c>
      <c r="H19" s="60" t="str">
        <f t="shared" ref="H19:H82" si="9">IF(ISNUMBER(G19),TEXT(((2*F19)+(1.96^2)-(1.96*((1.96^2)+(4*F19*(100%-G19)))^0.5))/(2*(E19+(1.96^2))),"0.0%")&amp;" - "&amp;TEXT(((2*F19)+(1.96^2)+(1.96*((1.96^2)+(4*F19*(100%-G19)))^0.5))/(2*(E19+(1.96^2))),"0.0%"),"")</f>
        <v>31.5% - 37.0%</v>
      </c>
      <c r="I19" s="114">
        <v>272</v>
      </c>
      <c r="J19" s="340">
        <f t="shared" ref="J19:J80" si="10">I19/E19</f>
        <v>0.23755458515283842</v>
      </c>
      <c r="K19" s="342">
        <v>120</v>
      </c>
      <c r="L19" s="340">
        <f t="shared" ref="L19:L80" si="11">K19/E19</f>
        <v>0.10480349344978165</v>
      </c>
      <c r="M19" s="114">
        <v>751</v>
      </c>
      <c r="N19" s="340">
        <f t="shared" ref="N19:N80" si="12">M19/E19</f>
        <v>0.65589519650655026</v>
      </c>
      <c r="O19" s="114">
        <v>2</v>
      </c>
      <c r="P19" s="340">
        <f t="shared" ref="P19:P82" si="13">O19/E19</f>
        <v>1.7467248908296944E-3</v>
      </c>
      <c r="Q19" s="297" t="s">
        <v>1550</v>
      </c>
      <c r="R19" s="416">
        <v>0</v>
      </c>
      <c r="S19" s="113"/>
    </row>
    <row r="20" spans="1:19" s="115" customFormat="1" x14ac:dyDescent="0.2">
      <c r="A20" s="110" t="s">
        <v>1551</v>
      </c>
      <c r="B20" s="110" t="s">
        <v>1552</v>
      </c>
      <c r="C20" s="110" t="s">
        <v>1528</v>
      </c>
      <c r="D20" s="110" t="s">
        <v>1529</v>
      </c>
      <c r="E20" s="114">
        <v>2214</v>
      </c>
      <c r="F20" s="338">
        <f t="shared" si="7"/>
        <v>823</v>
      </c>
      <c r="G20" s="339">
        <f t="shared" si="8"/>
        <v>0.37172538392050586</v>
      </c>
      <c r="H20" s="60" t="str">
        <f t="shared" si="9"/>
        <v>35.2% - 39.2%</v>
      </c>
      <c r="I20" s="114">
        <v>654</v>
      </c>
      <c r="J20" s="340">
        <f t="shared" si="10"/>
        <v>0.29539295392953929</v>
      </c>
      <c r="K20" s="342">
        <v>169</v>
      </c>
      <c r="L20" s="340">
        <f t="shared" si="11"/>
        <v>7.633242999096658E-2</v>
      </c>
      <c r="M20" s="114">
        <v>1362</v>
      </c>
      <c r="N20" s="340">
        <f t="shared" si="12"/>
        <v>0.61517615176151763</v>
      </c>
      <c r="O20" s="114">
        <v>29</v>
      </c>
      <c r="P20" s="340">
        <f t="shared" si="13"/>
        <v>1.3098464317976514E-2</v>
      </c>
      <c r="Q20" s="297" t="s">
        <v>1553</v>
      </c>
      <c r="R20" s="416">
        <v>0</v>
      </c>
      <c r="S20" s="113"/>
    </row>
    <row r="21" spans="1:19" s="115" customFormat="1" x14ac:dyDescent="0.2">
      <c r="A21" s="110" t="s">
        <v>1554</v>
      </c>
      <c r="B21" s="110" t="s">
        <v>1555</v>
      </c>
      <c r="C21" s="110" t="s">
        <v>1528</v>
      </c>
      <c r="D21" s="110" t="s">
        <v>1529</v>
      </c>
      <c r="E21" s="114">
        <v>1012</v>
      </c>
      <c r="F21" s="338">
        <f t="shared" si="7"/>
        <v>204</v>
      </c>
      <c r="G21" s="339">
        <f t="shared" si="8"/>
        <v>0.20158102766798419</v>
      </c>
      <c r="H21" s="60" t="str">
        <f t="shared" si="9"/>
        <v>17.8% - 22.7%</v>
      </c>
      <c r="I21" s="114">
        <v>160</v>
      </c>
      <c r="J21" s="340">
        <f t="shared" si="10"/>
        <v>0.15810276679841898</v>
      </c>
      <c r="K21" s="342">
        <v>44</v>
      </c>
      <c r="L21" s="340">
        <f t="shared" si="11"/>
        <v>4.3478260869565216E-2</v>
      </c>
      <c r="M21" s="114">
        <v>803</v>
      </c>
      <c r="N21" s="340">
        <f t="shared" si="12"/>
        <v>0.79347826086956519</v>
      </c>
      <c r="O21" s="114">
        <v>5</v>
      </c>
      <c r="P21" s="340">
        <f t="shared" si="13"/>
        <v>4.940711462450593E-3</v>
      </c>
      <c r="Q21" s="297" t="s">
        <v>1556</v>
      </c>
      <c r="R21" s="416">
        <v>0</v>
      </c>
      <c r="S21" s="113"/>
    </row>
    <row r="22" spans="1:19" s="115" customFormat="1" x14ac:dyDescent="0.2">
      <c r="A22" s="110" t="s">
        <v>1557</v>
      </c>
      <c r="B22" s="110" t="s">
        <v>1558</v>
      </c>
      <c r="C22" s="110" t="s">
        <v>1528</v>
      </c>
      <c r="D22" s="110" t="s">
        <v>1529</v>
      </c>
      <c r="E22" s="114">
        <v>16</v>
      </c>
      <c r="F22" s="338">
        <f t="shared" si="7"/>
        <v>3</v>
      </c>
      <c r="G22" s="339"/>
      <c r="H22" s="60" t="str">
        <f t="shared" si="9"/>
        <v/>
      </c>
      <c r="I22" s="114">
        <v>2</v>
      </c>
      <c r="J22" s="340"/>
      <c r="K22" s="342">
        <v>1</v>
      </c>
      <c r="L22" s="340"/>
      <c r="M22" s="114">
        <v>9</v>
      </c>
      <c r="N22" s="340"/>
      <c r="O22" s="114">
        <v>4</v>
      </c>
      <c r="P22" s="340">
        <f t="shared" si="13"/>
        <v>0.25</v>
      </c>
      <c r="Q22" s="297" t="s">
        <v>1559</v>
      </c>
      <c r="R22" s="416">
        <v>1</v>
      </c>
      <c r="S22" s="113"/>
    </row>
    <row r="23" spans="1:19" s="115" customFormat="1" x14ac:dyDescent="0.2">
      <c r="A23" s="110" t="s">
        <v>1560</v>
      </c>
      <c r="B23" s="110" t="s">
        <v>1561</v>
      </c>
      <c r="C23" s="110" t="s">
        <v>1528</v>
      </c>
      <c r="D23" s="110" t="s">
        <v>1529</v>
      </c>
      <c r="E23" s="114">
        <v>3197</v>
      </c>
      <c r="F23" s="338">
        <f t="shared" si="7"/>
        <v>1476</v>
      </c>
      <c r="G23" s="339">
        <f t="shared" si="8"/>
        <v>0.46168282765092272</v>
      </c>
      <c r="H23" s="60" t="str">
        <f t="shared" si="9"/>
        <v>44.4% - 47.9%</v>
      </c>
      <c r="I23" s="114">
        <v>1087</v>
      </c>
      <c r="J23" s="340">
        <f t="shared" si="10"/>
        <v>0.34000625586487332</v>
      </c>
      <c r="K23" s="342">
        <v>389</v>
      </c>
      <c r="L23" s="340">
        <f t="shared" si="11"/>
        <v>0.12167657178604942</v>
      </c>
      <c r="M23" s="114">
        <v>1721</v>
      </c>
      <c r="N23" s="340">
        <f t="shared" si="12"/>
        <v>0.53831717234907728</v>
      </c>
      <c r="O23" s="114">
        <v>0</v>
      </c>
      <c r="P23" s="340">
        <f t="shared" si="13"/>
        <v>0</v>
      </c>
      <c r="Q23" s="297" t="s">
        <v>1562</v>
      </c>
      <c r="R23" s="416">
        <v>0</v>
      </c>
      <c r="S23" s="113"/>
    </row>
    <row r="24" spans="1:19" s="115" customFormat="1" x14ac:dyDescent="0.2">
      <c r="A24" s="110" t="s">
        <v>1563</v>
      </c>
      <c r="B24" s="110" t="s">
        <v>1564</v>
      </c>
      <c r="C24" s="110" t="s">
        <v>1528</v>
      </c>
      <c r="D24" s="110" t="s">
        <v>1529</v>
      </c>
      <c r="E24" s="114">
        <v>2340</v>
      </c>
      <c r="F24" s="338">
        <f t="shared" si="7"/>
        <v>901</v>
      </c>
      <c r="G24" s="339">
        <f t="shared" si="8"/>
        <v>0.38504273504273506</v>
      </c>
      <c r="H24" s="60" t="str">
        <f t="shared" si="9"/>
        <v>36.6% - 40.5%</v>
      </c>
      <c r="I24" s="114">
        <v>684</v>
      </c>
      <c r="J24" s="340">
        <f t="shared" si="10"/>
        <v>0.29230769230769232</v>
      </c>
      <c r="K24" s="342">
        <v>217</v>
      </c>
      <c r="L24" s="340">
        <f t="shared" si="11"/>
        <v>9.2735042735042739E-2</v>
      </c>
      <c r="M24" s="114">
        <v>1432</v>
      </c>
      <c r="N24" s="340">
        <f t="shared" si="12"/>
        <v>0.61196581196581201</v>
      </c>
      <c r="O24" s="114">
        <v>7</v>
      </c>
      <c r="P24" s="340">
        <f t="shared" si="13"/>
        <v>2.9914529914529917E-3</v>
      </c>
      <c r="Q24" s="297" t="s">
        <v>1565</v>
      </c>
      <c r="R24" s="416">
        <v>0</v>
      </c>
      <c r="S24" s="113"/>
    </row>
    <row r="25" spans="1:19" s="115" customFormat="1" x14ac:dyDescent="0.2">
      <c r="A25" s="110" t="s">
        <v>1566</v>
      </c>
      <c r="B25" s="110" t="s">
        <v>1567</v>
      </c>
      <c r="C25" s="110" t="s">
        <v>1528</v>
      </c>
      <c r="D25" s="110" t="s">
        <v>1529</v>
      </c>
      <c r="E25" s="114">
        <v>2816</v>
      </c>
      <c r="F25" s="338">
        <f t="shared" si="7"/>
        <v>1069</v>
      </c>
      <c r="G25" s="339">
        <f t="shared" si="8"/>
        <v>0.37961647727272729</v>
      </c>
      <c r="H25" s="60" t="str">
        <f t="shared" si="9"/>
        <v>36.2% - 39.8%</v>
      </c>
      <c r="I25" s="114">
        <v>808</v>
      </c>
      <c r="J25" s="340">
        <f t="shared" si="10"/>
        <v>0.28693181818181818</v>
      </c>
      <c r="K25" s="342">
        <v>261</v>
      </c>
      <c r="L25" s="340">
        <f t="shared" si="11"/>
        <v>9.2684659090909088E-2</v>
      </c>
      <c r="M25" s="114">
        <v>1739</v>
      </c>
      <c r="N25" s="340">
        <f t="shared" si="12"/>
        <v>0.61754261363636365</v>
      </c>
      <c r="O25" s="114">
        <v>8</v>
      </c>
      <c r="P25" s="340">
        <f t="shared" si="13"/>
        <v>2.840909090909091E-3</v>
      </c>
      <c r="Q25" s="297" t="s">
        <v>1568</v>
      </c>
      <c r="R25" s="416">
        <v>0</v>
      </c>
      <c r="S25" s="113"/>
    </row>
    <row r="26" spans="1:19" s="115" customFormat="1" x14ac:dyDescent="0.2">
      <c r="A26" s="110" t="s">
        <v>1569</v>
      </c>
      <c r="B26" s="110" t="s">
        <v>1570</v>
      </c>
      <c r="C26" s="110" t="s">
        <v>1528</v>
      </c>
      <c r="D26" s="110" t="s">
        <v>1529</v>
      </c>
      <c r="E26" s="114">
        <v>14</v>
      </c>
      <c r="F26" s="338">
        <f t="shared" si="7"/>
        <v>2</v>
      </c>
      <c r="G26" s="339"/>
      <c r="H26" s="60" t="str">
        <f t="shared" si="9"/>
        <v/>
      </c>
      <c r="I26" s="114">
        <v>1</v>
      </c>
      <c r="J26" s="340"/>
      <c r="K26" s="342">
        <v>1</v>
      </c>
      <c r="L26" s="340"/>
      <c r="M26" s="114">
        <v>10</v>
      </c>
      <c r="N26" s="340"/>
      <c r="O26" s="114">
        <v>2</v>
      </c>
      <c r="P26" s="340">
        <f t="shared" si="13"/>
        <v>0.14285714285714285</v>
      </c>
      <c r="Q26" s="297" t="s">
        <v>1571</v>
      </c>
      <c r="R26" s="416">
        <v>1</v>
      </c>
      <c r="S26" s="113"/>
    </row>
    <row r="27" spans="1:19" s="115" customFormat="1" x14ac:dyDescent="0.2">
      <c r="A27" s="110" t="s">
        <v>1572</v>
      </c>
      <c r="B27" s="110" t="s">
        <v>1573</v>
      </c>
      <c r="C27" s="110" t="s">
        <v>1528</v>
      </c>
      <c r="D27" s="110" t="s">
        <v>1529</v>
      </c>
      <c r="E27" s="114">
        <v>1542</v>
      </c>
      <c r="F27" s="338">
        <f t="shared" si="7"/>
        <v>376</v>
      </c>
      <c r="G27" s="339">
        <f t="shared" si="8"/>
        <v>0.24383916990920884</v>
      </c>
      <c r="H27" s="60" t="str">
        <f t="shared" si="9"/>
        <v>22.3% - 26.6%</v>
      </c>
      <c r="I27" s="114">
        <v>285</v>
      </c>
      <c r="J27" s="340">
        <f t="shared" si="10"/>
        <v>0.18482490272373542</v>
      </c>
      <c r="K27" s="342">
        <v>91</v>
      </c>
      <c r="L27" s="340">
        <f t="shared" si="11"/>
        <v>5.901426718547341E-2</v>
      </c>
      <c r="M27" s="114">
        <v>1132</v>
      </c>
      <c r="N27" s="340">
        <f t="shared" si="12"/>
        <v>0.7341115434500648</v>
      </c>
      <c r="O27" s="114">
        <v>34</v>
      </c>
      <c r="P27" s="340">
        <f t="shared" si="13"/>
        <v>2.2049286640726331E-2</v>
      </c>
      <c r="Q27" s="297" t="s">
        <v>1574</v>
      </c>
      <c r="R27" s="416">
        <v>0</v>
      </c>
      <c r="S27" s="113"/>
    </row>
    <row r="28" spans="1:19" s="115" customFormat="1" x14ac:dyDescent="0.2">
      <c r="A28" s="110" t="s">
        <v>1575</v>
      </c>
      <c r="B28" s="110" t="s">
        <v>1576</v>
      </c>
      <c r="C28" s="110" t="s">
        <v>1528</v>
      </c>
      <c r="D28" s="110" t="s">
        <v>1529</v>
      </c>
      <c r="E28" s="114">
        <v>2306</v>
      </c>
      <c r="F28" s="338">
        <f t="shared" si="7"/>
        <v>682</v>
      </c>
      <c r="G28" s="339">
        <f t="shared" si="8"/>
        <v>0.29575021682567215</v>
      </c>
      <c r="H28" s="60" t="str">
        <f t="shared" si="9"/>
        <v>27.7% - 31.5%</v>
      </c>
      <c r="I28" s="114">
        <v>492</v>
      </c>
      <c r="J28" s="340">
        <f t="shared" si="10"/>
        <v>0.21335646140503037</v>
      </c>
      <c r="K28" s="342">
        <v>190</v>
      </c>
      <c r="L28" s="340">
        <f t="shared" si="11"/>
        <v>8.2393755420641798E-2</v>
      </c>
      <c r="M28" s="114">
        <v>1608</v>
      </c>
      <c r="N28" s="340">
        <f t="shared" si="12"/>
        <v>0.69731136166522112</v>
      </c>
      <c r="O28" s="114">
        <v>16</v>
      </c>
      <c r="P28" s="340">
        <f t="shared" si="13"/>
        <v>6.938421509106678E-3</v>
      </c>
      <c r="Q28" s="297" t="s">
        <v>1577</v>
      </c>
      <c r="R28" s="416">
        <v>0</v>
      </c>
      <c r="S28" s="113"/>
    </row>
    <row r="29" spans="1:19" s="115" customFormat="1" x14ac:dyDescent="0.2">
      <c r="A29" s="110" t="s">
        <v>1578</v>
      </c>
      <c r="B29" s="110" t="s">
        <v>1579</v>
      </c>
      <c r="C29" s="110" t="s">
        <v>1528</v>
      </c>
      <c r="D29" s="110" t="s">
        <v>1529</v>
      </c>
      <c r="E29" s="114">
        <v>2760</v>
      </c>
      <c r="F29" s="338">
        <f t="shared" si="7"/>
        <v>724</v>
      </c>
      <c r="G29" s="339">
        <f t="shared" si="8"/>
        <v>0.26231884057971017</v>
      </c>
      <c r="H29" s="60" t="str">
        <f t="shared" si="9"/>
        <v>24.6% - 27.9%</v>
      </c>
      <c r="I29" s="114">
        <v>551</v>
      </c>
      <c r="J29" s="340">
        <f t="shared" si="10"/>
        <v>0.19963768115942029</v>
      </c>
      <c r="K29" s="342">
        <v>173</v>
      </c>
      <c r="L29" s="340">
        <f t="shared" si="11"/>
        <v>6.2681159420289859E-2</v>
      </c>
      <c r="M29" s="114">
        <v>1938</v>
      </c>
      <c r="N29" s="340">
        <f t="shared" si="12"/>
        <v>0.70217391304347831</v>
      </c>
      <c r="O29" s="114">
        <v>98</v>
      </c>
      <c r="P29" s="340">
        <f t="shared" si="13"/>
        <v>3.5507246376811595E-2</v>
      </c>
      <c r="Q29" s="297" t="s">
        <v>1580</v>
      </c>
      <c r="R29" s="416">
        <v>0</v>
      </c>
      <c r="S29" s="113"/>
    </row>
    <row r="30" spans="1:19" s="115" customFormat="1" x14ac:dyDescent="0.2">
      <c r="A30" s="110" t="s">
        <v>1581</v>
      </c>
      <c r="B30" s="110" t="s">
        <v>1582</v>
      </c>
      <c r="C30" s="110" t="s">
        <v>1530</v>
      </c>
      <c r="D30" s="110" t="s">
        <v>1531</v>
      </c>
      <c r="E30" s="114">
        <v>982</v>
      </c>
      <c r="F30" s="338">
        <f t="shared" si="7"/>
        <v>253</v>
      </c>
      <c r="G30" s="339"/>
      <c r="H30" s="60" t="str">
        <f t="shared" si="9"/>
        <v/>
      </c>
      <c r="I30" s="114">
        <v>191</v>
      </c>
      <c r="J30" s="340"/>
      <c r="K30" s="342">
        <v>62</v>
      </c>
      <c r="L30" s="340"/>
      <c r="M30" s="114">
        <v>584</v>
      </c>
      <c r="N30" s="340"/>
      <c r="O30" s="114">
        <v>145</v>
      </c>
      <c r="P30" s="340">
        <f t="shared" si="13"/>
        <v>0.14765784114052954</v>
      </c>
      <c r="Q30" s="297" t="s">
        <v>1583</v>
      </c>
      <c r="R30" s="416">
        <v>0</v>
      </c>
      <c r="S30" s="113"/>
    </row>
    <row r="31" spans="1:19" s="115" customFormat="1" x14ac:dyDescent="0.2">
      <c r="A31" s="110" t="s">
        <v>1584</v>
      </c>
      <c r="B31" s="110" t="s">
        <v>1585</v>
      </c>
      <c r="C31" s="110" t="s">
        <v>1530</v>
      </c>
      <c r="D31" s="110" t="s">
        <v>1531</v>
      </c>
      <c r="E31" s="114">
        <v>500</v>
      </c>
      <c r="F31" s="338">
        <f t="shared" si="7"/>
        <v>58</v>
      </c>
      <c r="G31" s="339"/>
      <c r="H31" s="60" t="str">
        <f t="shared" si="9"/>
        <v/>
      </c>
      <c r="I31" s="114">
        <v>43</v>
      </c>
      <c r="J31" s="340"/>
      <c r="K31" s="342">
        <v>15</v>
      </c>
      <c r="L31" s="340"/>
      <c r="M31" s="114">
        <v>152</v>
      </c>
      <c r="N31" s="340"/>
      <c r="O31" s="114">
        <v>290</v>
      </c>
      <c r="P31" s="340">
        <f t="shared" si="13"/>
        <v>0.57999999999999996</v>
      </c>
      <c r="Q31" s="297" t="s">
        <v>1583</v>
      </c>
      <c r="R31" s="416">
        <v>1</v>
      </c>
      <c r="S31" s="113"/>
    </row>
    <row r="32" spans="1:19" s="115" customFormat="1" x14ac:dyDescent="0.2">
      <c r="A32" s="110" t="s">
        <v>1586</v>
      </c>
      <c r="B32" s="110" t="s">
        <v>1587</v>
      </c>
      <c r="C32" s="110" t="s">
        <v>1530</v>
      </c>
      <c r="D32" s="110" t="s">
        <v>1531</v>
      </c>
      <c r="E32" s="114">
        <v>2318</v>
      </c>
      <c r="F32" s="338">
        <f t="shared" si="7"/>
        <v>383</v>
      </c>
      <c r="G32" s="339"/>
      <c r="H32" s="60" t="str">
        <f t="shared" si="9"/>
        <v/>
      </c>
      <c r="I32" s="114">
        <v>271</v>
      </c>
      <c r="J32" s="340"/>
      <c r="K32" s="342">
        <v>112</v>
      </c>
      <c r="L32" s="340"/>
      <c r="M32" s="114">
        <v>541</v>
      </c>
      <c r="N32" s="340"/>
      <c r="O32" s="114">
        <v>1394</v>
      </c>
      <c r="P32" s="340">
        <f t="shared" si="13"/>
        <v>0.60138050043140634</v>
      </c>
      <c r="Q32" s="297" t="s">
        <v>1588</v>
      </c>
      <c r="R32" s="416">
        <v>0</v>
      </c>
      <c r="S32" s="113"/>
    </row>
    <row r="33" spans="1:19" s="115" customFormat="1" x14ac:dyDescent="0.2">
      <c r="A33" s="110" t="s">
        <v>1589</v>
      </c>
      <c r="B33" s="110" t="s">
        <v>1590</v>
      </c>
      <c r="C33" s="110" t="s">
        <v>1530</v>
      </c>
      <c r="D33" s="110" t="s">
        <v>1531</v>
      </c>
      <c r="E33" s="114">
        <v>1884</v>
      </c>
      <c r="F33" s="338">
        <f t="shared" si="7"/>
        <v>523</v>
      </c>
      <c r="G33" s="339"/>
      <c r="H33" s="60" t="str">
        <f t="shared" si="9"/>
        <v/>
      </c>
      <c r="I33" s="114">
        <v>334</v>
      </c>
      <c r="J33" s="340"/>
      <c r="K33" s="342">
        <v>189</v>
      </c>
      <c r="L33" s="340"/>
      <c r="M33" s="114">
        <v>1143</v>
      </c>
      <c r="N33" s="340"/>
      <c r="O33" s="114">
        <v>218</v>
      </c>
      <c r="P33" s="340">
        <f t="shared" si="13"/>
        <v>0.11571125265392782</v>
      </c>
      <c r="Q33" s="297" t="s">
        <v>1591</v>
      </c>
      <c r="R33" s="416">
        <v>0</v>
      </c>
      <c r="S33" s="113"/>
    </row>
    <row r="34" spans="1:19" s="115" customFormat="1" x14ac:dyDescent="0.2">
      <c r="A34" s="110" t="s">
        <v>1592</v>
      </c>
      <c r="B34" s="110" t="s">
        <v>1593</v>
      </c>
      <c r="C34" s="110" t="s">
        <v>1530</v>
      </c>
      <c r="D34" s="110" t="s">
        <v>1531</v>
      </c>
      <c r="E34" s="114">
        <v>3804</v>
      </c>
      <c r="F34" s="338">
        <f t="shared" si="7"/>
        <v>1519</v>
      </c>
      <c r="G34" s="339">
        <f t="shared" si="8"/>
        <v>0.39931650893796006</v>
      </c>
      <c r="H34" s="60" t="str">
        <f t="shared" si="9"/>
        <v>38.4% - 41.5%</v>
      </c>
      <c r="I34" s="114">
        <v>1111</v>
      </c>
      <c r="J34" s="340">
        <f t="shared" si="10"/>
        <v>0.2920609884332282</v>
      </c>
      <c r="K34" s="342">
        <v>408</v>
      </c>
      <c r="L34" s="340">
        <f t="shared" si="11"/>
        <v>0.10725552050473186</v>
      </c>
      <c r="M34" s="114">
        <v>2201</v>
      </c>
      <c r="N34" s="340">
        <f t="shared" si="12"/>
        <v>0.57860147213459512</v>
      </c>
      <c r="O34" s="114">
        <v>84</v>
      </c>
      <c r="P34" s="340">
        <f t="shared" si="13"/>
        <v>2.2082018927444796E-2</v>
      </c>
      <c r="Q34" s="297" t="s">
        <v>1594</v>
      </c>
      <c r="R34" s="416">
        <v>0</v>
      </c>
      <c r="S34" s="113"/>
    </row>
    <row r="35" spans="1:19" s="115" customFormat="1" x14ac:dyDescent="0.2">
      <c r="A35" s="110" t="s">
        <v>1595</v>
      </c>
      <c r="B35" s="110" t="s">
        <v>1596</v>
      </c>
      <c r="C35" s="110" t="s">
        <v>1530</v>
      </c>
      <c r="D35" s="110" t="s">
        <v>1531</v>
      </c>
      <c r="E35" s="114">
        <v>1145</v>
      </c>
      <c r="F35" s="338">
        <f t="shared" si="7"/>
        <v>180</v>
      </c>
      <c r="G35" s="339"/>
      <c r="H35" s="60" t="str">
        <f t="shared" si="9"/>
        <v/>
      </c>
      <c r="I35" s="114">
        <v>131</v>
      </c>
      <c r="J35" s="340"/>
      <c r="K35" s="342">
        <v>49</v>
      </c>
      <c r="L35" s="340"/>
      <c r="M35" s="114">
        <v>424</v>
      </c>
      <c r="N35" s="340"/>
      <c r="O35" s="114">
        <v>541</v>
      </c>
      <c r="P35" s="340">
        <f t="shared" si="13"/>
        <v>0.47248908296943232</v>
      </c>
      <c r="Q35" s="297" t="s">
        <v>1597</v>
      </c>
      <c r="R35" s="416">
        <v>0</v>
      </c>
      <c r="S35" s="113"/>
    </row>
    <row r="36" spans="1:19" s="115" customFormat="1" x14ac:dyDescent="0.2">
      <c r="A36" s="110" t="s">
        <v>1598</v>
      </c>
      <c r="B36" s="110" t="s">
        <v>1599</v>
      </c>
      <c r="C36" s="110" t="s">
        <v>1530</v>
      </c>
      <c r="D36" s="110" t="s">
        <v>1531</v>
      </c>
      <c r="E36" s="114">
        <v>2079</v>
      </c>
      <c r="F36" s="338">
        <f t="shared" si="7"/>
        <v>777</v>
      </c>
      <c r="G36" s="339"/>
      <c r="H36" s="60" t="str">
        <f t="shared" si="9"/>
        <v/>
      </c>
      <c r="I36" s="114">
        <v>590</v>
      </c>
      <c r="J36" s="340"/>
      <c r="K36" s="342">
        <v>187</v>
      </c>
      <c r="L36" s="340"/>
      <c r="M36" s="114">
        <v>1264</v>
      </c>
      <c r="N36" s="340"/>
      <c r="O36" s="114">
        <v>38</v>
      </c>
      <c r="P36" s="340"/>
      <c r="Q36" s="297" t="s">
        <v>1600</v>
      </c>
      <c r="R36" s="416">
        <v>1</v>
      </c>
      <c r="S36" s="111"/>
    </row>
    <row r="37" spans="1:19" s="115" customFormat="1" x14ac:dyDescent="0.2">
      <c r="A37" s="110" t="s">
        <v>1601</v>
      </c>
      <c r="B37" s="110" t="s">
        <v>1602</v>
      </c>
      <c r="C37" s="110" t="s">
        <v>1530</v>
      </c>
      <c r="D37" s="110" t="s">
        <v>1531</v>
      </c>
      <c r="E37" s="114">
        <v>1289</v>
      </c>
      <c r="F37" s="338">
        <f t="shared" si="7"/>
        <v>177</v>
      </c>
      <c r="G37" s="339"/>
      <c r="H37" s="60" t="str">
        <f t="shared" si="9"/>
        <v/>
      </c>
      <c r="I37" s="114">
        <v>112</v>
      </c>
      <c r="J37" s="340"/>
      <c r="K37" s="342">
        <v>65</v>
      </c>
      <c r="L37" s="340"/>
      <c r="M37" s="114">
        <v>336</v>
      </c>
      <c r="N37" s="340"/>
      <c r="O37" s="114">
        <v>776</v>
      </c>
      <c r="P37" s="340">
        <f t="shared" si="13"/>
        <v>0.60201706749418149</v>
      </c>
      <c r="Q37" s="297" t="s">
        <v>1583</v>
      </c>
      <c r="R37" s="416">
        <v>0</v>
      </c>
      <c r="S37" s="111"/>
    </row>
    <row r="38" spans="1:19" s="115" customFormat="1" x14ac:dyDescent="0.2">
      <c r="A38" s="110" t="s">
        <v>1603</v>
      </c>
      <c r="B38" s="110" t="s">
        <v>1604</v>
      </c>
      <c r="C38" s="110" t="s">
        <v>1530</v>
      </c>
      <c r="D38" s="110" t="s">
        <v>1531</v>
      </c>
      <c r="E38" s="114">
        <v>3680</v>
      </c>
      <c r="F38" s="338">
        <f t="shared" si="7"/>
        <v>1663</v>
      </c>
      <c r="G38" s="339">
        <f t="shared" si="8"/>
        <v>0.45190217391304349</v>
      </c>
      <c r="H38" s="60" t="str">
        <f t="shared" si="9"/>
        <v>43.6% - 46.8%</v>
      </c>
      <c r="I38" s="114">
        <v>1265</v>
      </c>
      <c r="J38" s="340">
        <f t="shared" si="10"/>
        <v>0.34375</v>
      </c>
      <c r="K38" s="342">
        <v>398</v>
      </c>
      <c r="L38" s="340">
        <f t="shared" si="11"/>
        <v>0.10815217391304348</v>
      </c>
      <c r="M38" s="114">
        <v>1920</v>
      </c>
      <c r="N38" s="340">
        <f t="shared" si="12"/>
        <v>0.52173913043478259</v>
      </c>
      <c r="O38" s="114">
        <v>97</v>
      </c>
      <c r="P38" s="340">
        <f t="shared" si="13"/>
        <v>2.6358695652173914E-2</v>
      </c>
      <c r="Q38" s="297" t="s">
        <v>1605</v>
      </c>
      <c r="R38" s="416">
        <v>0</v>
      </c>
      <c r="S38" s="111"/>
    </row>
    <row r="39" spans="1:19" s="115" customFormat="1" x14ac:dyDescent="0.2">
      <c r="A39" s="110" t="s">
        <v>1606</v>
      </c>
      <c r="B39" s="110" t="s">
        <v>1607</v>
      </c>
      <c r="C39" s="110" t="s">
        <v>1530</v>
      </c>
      <c r="D39" s="110" t="s">
        <v>1531</v>
      </c>
      <c r="E39" s="114">
        <v>3406</v>
      </c>
      <c r="F39" s="338">
        <f t="shared" si="7"/>
        <v>1206</v>
      </c>
      <c r="G39" s="339">
        <f t="shared" si="8"/>
        <v>0.35408103347034642</v>
      </c>
      <c r="H39" s="60" t="str">
        <f t="shared" si="9"/>
        <v>33.8% - 37.0%</v>
      </c>
      <c r="I39" s="114">
        <v>871</v>
      </c>
      <c r="J39" s="340">
        <f t="shared" si="10"/>
        <v>0.25572519083969464</v>
      </c>
      <c r="K39" s="342">
        <v>335</v>
      </c>
      <c r="L39" s="340">
        <f t="shared" si="11"/>
        <v>9.8355842630651794E-2</v>
      </c>
      <c r="M39" s="114">
        <v>2134</v>
      </c>
      <c r="N39" s="340">
        <f t="shared" si="12"/>
        <v>0.62654139753376392</v>
      </c>
      <c r="O39" s="114">
        <v>66</v>
      </c>
      <c r="P39" s="340">
        <f t="shared" si="13"/>
        <v>1.9377568995889608E-2</v>
      </c>
      <c r="Q39" s="297" t="s">
        <v>1608</v>
      </c>
      <c r="R39" s="416">
        <v>0</v>
      </c>
      <c r="S39" s="111"/>
    </row>
    <row r="40" spans="1:19" s="115" customFormat="1" x14ac:dyDescent="0.2">
      <c r="A40" s="110" t="s">
        <v>1609</v>
      </c>
      <c r="B40" s="110" t="s">
        <v>1610</v>
      </c>
      <c r="C40" s="110" t="s">
        <v>1530</v>
      </c>
      <c r="D40" s="110" t="s">
        <v>1531</v>
      </c>
      <c r="E40" s="114">
        <v>1226</v>
      </c>
      <c r="F40" s="338">
        <f t="shared" si="7"/>
        <v>406</v>
      </c>
      <c r="G40" s="339">
        <f t="shared" si="8"/>
        <v>0.33115823817292006</v>
      </c>
      <c r="H40" s="60" t="str">
        <f t="shared" si="9"/>
        <v>30.5% - 35.8%</v>
      </c>
      <c r="I40" s="114">
        <v>289</v>
      </c>
      <c r="J40" s="340">
        <f t="shared" si="10"/>
        <v>0.23572593800978792</v>
      </c>
      <c r="K40" s="342">
        <v>117</v>
      </c>
      <c r="L40" s="340">
        <f t="shared" si="11"/>
        <v>9.543230016313213E-2</v>
      </c>
      <c r="M40" s="114">
        <v>772</v>
      </c>
      <c r="N40" s="340">
        <f t="shared" si="12"/>
        <v>0.62969004893964109</v>
      </c>
      <c r="O40" s="114">
        <v>48</v>
      </c>
      <c r="P40" s="340">
        <f t="shared" si="13"/>
        <v>3.9151712887438822E-2</v>
      </c>
      <c r="Q40" s="297" t="s">
        <v>1597</v>
      </c>
      <c r="R40" s="416">
        <v>0</v>
      </c>
      <c r="S40" s="111"/>
    </row>
    <row r="41" spans="1:19" s="115" customFormat="1" x14ac:dyDescent="0.2">
      <c r="A41" s="110" t="s">
        <v>1611</v>
      </c>
      <c r="B41" s="110" t="s">
        <v>1612</v>
      </c>
      <c r="C41" s="110" t="s">
        <v>1530</v>
      </c>
      <c r="D41" s="110" t="s">
        <v>1531</v>
      </c>
      <c r="E41" s="114">
        <v>766</v>
      </c>
      <c r="F41" s="338">
        <f t="shared" si="7"/>
        <v>188</v>
      </c>
      <c r="G41" s="339"/>
      <c r="H41" s="60" t="str">
        <f t="shared" si="9"/>
        <v/>
      </c>
      <c r="I41" s="114">
        <v>150</v>
      </c>
      <c r="J41" s="340"/>
      <c r="K41" s="342">
        <v>38</v>
      </c>
      <c r="L41" s="340"/>
      <c r="M41" s="114">
        <v>417</v>
      </c>
      <c r="N41" s="340"/>
      <c r="O41" s="114">
        <v>161</v>
      </c>
      <c r="P41" s="340">
        <f t="shared" si="13"/>
        <v>0.21018276762402088</v>
      </c>
      <c r="Q41" s="297" t="s">
        <v>1583</v>
      </c>
      <c r="R41" s="416">
        <v>0</v>
      </c>
      <c r="S41" s="111"/>
    </row>
    <row r="42" spans="1:19" s="115" customFormat="1" x14ac:dyDescent="0.2">
      <c r="A42" s="110" t="s">
        <v>1613</v>
      </c>
      <c r="B42" s="110" t="s">
        <v>1614</v>
      </c>
      <c r="C42" s="110" t="s">
        <v>1530</v>
      </c>
      <c r="D42" s="110" t="s">
        <v>1531</v>
      </c>
      <c r="E42" s="114">
        <v>449</v>
      </c>
      <c r="F42" s="338">
        <f t="shared" si="7"/>
        <v>58</v>
      </c>
      <c r="G42" s="339"/>
      <c r="H42" s="60" t="str">
        <f t="shared" si="9"/>
        <v/>
      </c>
      <c r="I42" s="114">
        <v>38</v>
      </c>
      <c r="J42" s="340"/>
      <c r="K42" s="342">
        <v>20</v>
      </c>
      <c r="L42" s="340"/>
      <c r="M42" s="114">
        <v>72</v>
      </c>
      <c r="N42" s="340"/>
      <c r="O42" s="114">
        <v>319</v>
      </c>
      <c r="P42" s="340">
        <f t="shared" si="13"/>
        <v>0.71046770601336307</v>
      </c>
      <c r="Q42" s="297" t="s">
        <v>1583</v>
      </c>
      <c r="R42" s="416">
        <v>0</v>
      </c>
      <c r="S42" s="111"/>
    </row>
    <row r="43" spans="1:19" s="115" customFormat="1" x14ac:dyDescent="0.2">
      <c r="A43" s="110" t="s">
        <v>1615</v>
      </c>
      <c r="B43" s="110" t="s">
        <v>1616</v>
      </c>
      <c r="C43" s="110" t="s">
        <v>1530</v>
      </c>
      <c r="D43" s="110" t="s">
        <v>1531</v>
      </c>
      <c r="E43" s="114">
        <v>573</v>
      </c>
      <c r="F43" s="338">
        <f t="shared" si="7"/>
        <v>177</v>
      </c>
      <c r="G43" s="339"/>
      <c r="H43" s="60" t="str">
        <f t="shared" si="9"/>
        <v/>
      </c>
      <c r="I43" s="114">
        <v>132</v>
      </c>
      <c r="J43" s="340"/>
      <c r="K43" s="342">
        <v>45</v>
      </c>
      <c r="L43" s="340"/>
      <c r="M43" s="114">
        <v>251</v>
      </c>
      <c r="N43" s="340"/>
      <c r="O43" s="114">
        <v>145</v>
      </c>
      <c r="P43" s="340">
        <f t="shared" si="13"/>
        <v>0.25305410122164052</v>
      </c>
      <c r="Q43" s="297" t="s">
        <v>1597</v>
      </c>
      <c r="R43" s="416">
        <v>0</v>
      </c>
      <c r="S43" s="111"/>
    </row>
    <row r="44" spans="1:19" s="115" customFormat="1" x14ac:dyDescent="0.2">
      <c r="A44" s="110" t="s">
        <v>1617</v>
      </c>
      <c r="B44" s="110" t="s">
        <v>1618</v>
      </c>
      <c r="C44" s="110" t="s">
        <v>1530</v>
      </c>
      <c r="D44" s="110" t="s">
        <v>1531</v>
      </c>
      <c r="E44" s="114">
        <v>1402</v>
      </c>
      <c r="F44" s="338">
        <f t="shared" si="7"/>
        <v>288</v>
      </c>
      <c r="G44" s="339"/>
      <c r="H44" s="60" t="str">
        <f t="shared" si="9"/>
        <v/>
      </c>
      <c r="I44" s="114">
        <v>211</v>
      </c>
      <c r="J44" s="340"/>
      <c r="K44" s="342">
        <v>77</v>
      </c>
      <c r="L44" s="340"/>
      <c r="M44" s="114">
        <v>994</v>
      </c>
      <c r="N44" s="340"/>
      <c r="O44" s="114">
        <v>120</v>
      </c>
      <c r="P44" s="340">
        <f t="shared" si="13"/>
        <v>8.5592011412268187E-2</v>
      </c>
      <c r="Q44" s="297" t="s">
        <v>1619</v>
      </c>
      <c r="R44" s="416">
        <v>1</v>
      </c>
      <c r="S44" s="111"/>
    </row>
    <row r="45" spans="1:19" s="115" customFormat="1" x14ac:dyDescent="0.2">
      <c r="A45" s="110" t="s">
        <v>1620</v>
      </c>
      <c r="B45" s="110" t="s">
        <v>1621</v>
      </c>
      <c r="C45" s="110" t="s">
        <v>1530</v>
      </c>
      <c r="D45" s="110" t="s">
        <v>1531</v>
      </c>
      <c r="E45" s="114">
        <v>992</v>
      </c>
      <c r="F45" s="338">
        <f t="shared" si="7"/>
        <v>165</v>
      </c>
      <c r="G45" s="339"/>
      <c r="H45" s="60" t="str">
        <f t="shared" si="9"/>
        <v/>
      </c>
      <c r="I45" s="114">
        <v>114</v>
      </c>
      <c r="J45" s="340"/>
      <c r="K45" s="342">
        <v>51</v>
      </c>
      <c r="L45" s="340"/>
      <c r="M45" s="114">
        <v>350</v>
      </c>
      <c r="N45" s="340"/>
      <c r="O45" s="114">
        <v>477</v>
      </c>
      <c r="P45" s="340">
        <f t="shared" si="13"/>
        <v>0.48084677419354838</v>
      </c>
      <c r="Q45" s="297" t="s">
        <v>1597</v>
      </c>
      <c r="R45" s="416">
        <v>1</v>
      </c>
      <c r="S45" s="111"/>
    </row>
    <row r="46" spans="1:19" s="115" customFormat="1" x14ac:dyDescent="0.2">
      <c r="A46" s="110" t="s">
        <v>1622</v>
      </c>
      <c r="B46" s="110" t="s">
        <v>1623</v>
      </c>
      <c r="C46" s="110" t="s">
        <v>1530</v>
      </c>
      <c r="D46" s="110" t="s">
        <v>1531</v>
      </c>
      <c r="E46" s="114">
        <v>1712</v>
      </c>
      <c r="F46" s="338">
        <f t="shared" si="7"/>
        <v>327</v>
      </c>
      <c r="G46" s="339">
        <f t="shared" si="8"/>
        <v>0.19100467289719625</v>
      </c>
      <c r="H46" s="60" t="str">
        <f t="shared" si="9"/>
        <v>17.3% - 21.0%</v>
      </c>
      <c r="I46" s="114">
        <v>225</v>
      </c>
      <c r="J46" s="340">
        <f t="shared" si="10"/>
        <v>0.13142523364485981</v>
      </c>
      <c r="K46" s="342">
        <v>102</v>
      </c>
      <c r="L46" s="340">
        <f t="shared" si="11"/>
        <v>5.9579439252336448E-2</v>
      </c>
      <c r="M46" s="114">
        <v>1330</v>
      </c>
      <c r="N46" s="340">
        <f t="shared" si="12"/>
        <v>0.77686915887850472</v>
      </c>
      <c r="O46" s="114">
        <v>55</v>
      </c>
      <c r="P46" s="340">
        <f t="shared" si="13"/>
        <v>3.2126168224299062E-2</v>
      </c>
      <c r="Q46" s="297" t="s">
        <v>1624</v>
      </c>
      <c r="R46" s="416">
        <v>0</v>
      </c>
      <c r="S46" s="111"/>
    </row>
    <row r="47" spans="1:19" s="115" customFormat="1" x14ac:dyDescent="0.2">
      <c r="A47" s="110" t="s">
        <v>1625</v>
      </c>
      <c r="B47" s="110" t="s">
        <v>1626</v>
      </c>
      <c r="C47" s="110" t="s">
        <v>1530</v>
      </c>
      <c r="D47" s="110" t="s">
        <v>1531</v>
      </c>
      <c r="E47" s="114">
        <v>1397</v>
      </c>
      <c r="F47" s="338">
        <f t="shared" si="7"/>
        <v>492</v>
      </c>
      <c r="G47" s="339"/>
      <c r="H47" s="60" t="str">
        <f t="shared" si="9"/>
        <v/>
      </c>
      <c r="I47" s="114">
        <v>365</v>
      </c>
      <c r="J47" s="340"/>
      <c r="K47" s="342">
        <v>127</v>
      </c>
      <c r="L47" s="340"/>
      <c r="M47" s="114">
        <v>747</v>
      </c>
      <c r="N47" s="340"/>
      <c r="O47" s="114">
        <v>158</v>
      </c>
      <c r="P47" s="340">
        <f t="shared" si="13"/>
        <v>0.11309949892627058</v>
      </c>
      <c r="Q47" s="297" t="s">
        <v>1597</v>
      </c>
      <c r="R47" s="416">
        <v>0</v>
      </c>
    </row>
    <row r="48" spans="1:19" s="115" customFormat="1" x14ac:dyDescent="0.2">
      <c r="A48" s="110" t="s">
        <v>1627</v>
      </c>
      <c r="B48" s="110" t="s">
        <v>1628</v>
      </c>
      <c r="C48" s="110" t="s">
        <v>1530</v>
      </c>
      <c r="D48" s="110" t="s">
        <v>1531</v>
      </c>
      <c r="E48" s="114">
        <v>6250</v>
      </c>
      <c r="F48" s="338">
        <f t="shared" si="7"/>
        <v>2080</v>
      </c>
      <c r="G48" s="339">
        <f t="shared" si="8"/>
        <v>0.33279999999999998</v>
      </c>
      <c r="H48" s="60" t="str">
        <f t="shared" si="9"/>
        <v>32.1% - 34.5%</v>
      </c>
      <c r="I48" s="114">
        <v>1471</v>
      </c>
      <c r="J48" s="340">
        <f t="shared" si="10"/>
        <v>0.23536000000000001</v>
      </c>
      <c r="K48" s="342">
        <v>609</v>
      </c>
      <c r="L48" s="340">
        <f t="shared" si="11"/>
        <v>9.7439999999999999E-2</v>
      </c>
      <c r="M48" s="114">
        <v>3940</v>
      </c>
      <c r="N48" s="340">
        <f t="shared" si="12"/>
        <v>0.63039999999999996</v>
      </c>
      <c r="O48" s="114">
        <v>230</v>
      </c>
      <c r="P48" s="340">
        <f t="shared" si="13"/>
        <v>3.6799999999999999E-2</v>
      </c>
      <c r="Q48" s="297" t="s">
        <v>1629</v>
      </c>
      <c r="R48" s="416">
        <v>0</v>
      </c>
    </row>
    <row r="49" spans="1:18" s="115" customFormat="1" x14ac:dyDescent="0.2">
      <c r="A49" s="110" t="s">
        <v>1630</v>
      </c>
      <c r="B49" s="110" t="s">
        <v>1631</v>
      </c>
      <c r="C49" s="110" t="s">
        <v>1530</v>
      </c>
      <c r="D49" s="110" t="s">
        <v>1531</v>
      </c>
      <c r="E49" s="114">
        <v>8228</v>
      </c>
      <c r="F49" s="338">
        <f t="shared" si="7"/>
        <v>2249</v>
      </c>
      <c r="G49" s="339"/>
      <c r="H49" s="60" t="str">
        <f t="shared" si="9"/>
        <v/>
      </c>
      <c r="I49" s="114">
        <v>1278</v>
      </c>
      <c r="J49" s="340"/>
      <c r="K49" s="342">
        <v>971</v>
      </c>
      <c r="L49" s="340"/>
      <c r="M49" s="114">
        <v>1836</v>
      </c>
      <c r="N49" s="340"/>
      <c r="O49" s="114">
        <v>4143</v>
      </c>
      <c r="P49" s="340">
        <f t="shared" si="13"/>
        <v>0.50352455031599419</v>
      </c>
      <c r="Q49" s="297" t="s">
        <v>1632</v>
      </c>
      <c r="R49" s="416">
        <v>0</v>
      </c>
    </row>
    <row r="50" spans="1:18" s="115" customFormat="1" x14ac:dyDescent="0.2">
      <c r="A50" s="110" t="s">
        <v>1633</v>
      </c>
      <c r="B50" s="110" t="s">
        <v>1634</v>
      </c>
      <c r="C50" s="110" t="s">
        <v>1530</v>
      </c>
      <c r="D50" s="110" t="s">
        <v>1531</v>
      </c>
      <c r="E50" s="114">
        <v>2868</v>
      </c>
      <c r="F50" s="338">
        <f t="shared" si="7"/>
        <v>1036</v>
      </c>
      <c r="G50" s="339"/>
      <c r="H50" s="60" t="str">
        <f t="shared" si="9"/>
        <v/>
      </c>
      <c r="I50" s="114">
        <v>651</v>
      </c>
      <c r="J50" s="340"/>
      <c r="K50" s="342">
        <v>385</v>
      </c>
      <c r="L50" s="340"/>
      <c r="M50" s="114">
        <v>1774</v>
      </c>
      <c r="N50" s="340"/>
      <c r="O50" s="114">
        <v>58</v>
      </c>
      <c r="P50" s="340"/>
      <c r="Q50" s="297" t="s">
        <v>1635</v>
      </c>
      <c r="R50" s="416">
        <v>1</v>
      </c>
    </row>
    <row r="51" spans="1:18" s="115" customFormat="1" x14ac:dyDescent="0.2">
      <c r="A51" s="110" t="s">
        <v>1636</v>
      </c>
      <c r="B51" s="110" t="s">
        <v>1637</v>
      </c>
      <c r="C51" s="110" t="s">
        <v>1530</v>
      </c>
      <c r="D51" s="110" t="s">
        <v>1531</v>
      </c>
      <c r="E51" s="114">
        <v>1235</v>
      </c>
      <c r="F51" s="338">
        <f t="shared" si="7"/>
        <v>278</v>
      </c>
      <c r="G51" s="339"/>
      <c r="H51" s="60" t="str">
        <f t="shared" si="9"/>
        <v/>
      </c>
      <c r="I51" s="114">
        <v>207</v>
      </c>
      <c r="J51" s="340"/>
      <c r="K51" s="342">
        <v>71</v>
      </c>
      <c r="L51" s="340"/>
      <c r="M51" s="114">
        <v>343</v>
      </c>
      <c r="N51" s="340"/>
      <c r="O51" s="114">
        <v>614</v>
      </c>
      <c r="P51" s="340">
        <f t="shared" si="13"/>
        <v>0.497165991902834</v>
      </c>
      <c r="Q51" s="297" t="s">
        <v>1597</v>
      </c>
      <c r="R51" s="416">
        <v>0</v>
      </c>
    </row>
    <row r="52" spans="1:18" s="115" customFormat="1" x14ac:dyDescent="0.2">
      <c r="A52" s="110" t="s">
        <v>1638</v>
      </c>
      <c r="B52" s="110" t="s">
        <v>1639</v>
      </c>
      <c r="C52" s="110" t="s">
        <v>1530</v>
      </c>
      <c r="D52" s="110" t="s">
        <v>1531</v>
      </c>
      <c r="E52" s="114">
        <v>1754</v>
      </c>
      <c r="F52" s="338">
        <f t="shared" si="7"/>
        <v>579</v>
      </c>
      <c r="G52" s="339"/>
      <c r="H52" s="60" t="str">
        <f t="shared" si="9"/>
        <v/>
      </c>
      <c r="I52" s="114">
        <v>378</v>
      </c>
      <c r="J52" s="340"/>
      <c r="K52" s="342">
        <v>201</v>
      </c>
      <c r="L52" s="340"/>
      <c r="M52" s="114">
        <v>932</v>
      </c>
      <c r="N52" s="340"/>
      <c r="O52" s="114">
        <v>243</v>
      </c>
      <c r="P52" s="340">
        <f t="shared" si="13"/>
        <v>0.13854047890535917</v>
      </c>
      <c r="Q52" s="297" t="s">
        <v>1597</v>
      </c>
      <c r="R52" s="416">
        <v>0</v>
      </c>
    </row>
    <row r="53" spans="1:18" s="115" customFormat="1" x14ac:dyDescent="0.2">
      <c r="A53" s="110" t="s">
        <v>1640</v>
      </c>
      <c r="B53" s="110" t="s">
        <v>1641</v>
      </c>
      <c r="C53" s="110" t="s">
        <v>1530</v>
      </c>
      <c r="D53" s="110" t="s">
        <v>1531</v>
      </c>
      <c r="E53" s="114">
        <v>450</v>
      </c>
      <c r="F53" s="338">
        <f t="shared" si="7"/>
        <v>130</v>
      </c>
      <c r="G53" s="339"/>
      <c r="H53" s="60" t="str">
        <f t="shared" si="9"/>
        <v/>
      </c>
      <c r="I53" s="114">
        <v>101</v>
      </c>
      <c r="J53" s="340"/>
      <c r="K53" s="342">
        <v>29</v>
      </c>
      <c r="L53" s="340"/>
      <c r="M53" s="114">
        <v>121</v>
      </c>
      <c r="N53" s="340"/>
      <c r="O53" s="114">
        <v>199</v>
      </c>
      <c r="P53" s="340">
        <f t="shared" si="13"/>
        <v>0.44222222222222224</v>
      </c>
      <c r="Q53" s="297" t="s">
        <v>1597</v>
      </c>
      <c r="R53" s="416">
        <v>0</v>
      </c>
    </row>
    <row r="54" spans="1:18" s="115" customFormat="1" x14ac:dyDescent="0.2">
      <c r="A54" s="110" t="s">
        <v>1642</v>
      </c>
      <c r="B54" s="110" t="s">
        <v>1643</v>
      </c>
      <c r="C54" s="110" t="s">
        <v>1530</v>
      </c>
      <c r="D54" s="110" t="s">
        <v>1531</v>
      </c>
      <c r="E54" s="114">
        <v>2537</v>
      </c>
      <c r="F54" s="338">
        <f t="shared" si="7"/>
        <v>951</v>
      </c>
      <c r="G54" s="339"/>
      <c r="H54" s="60" t="str">
        <f t="shared" si="9"/>
        <v/>
      </c>
      <c r="I54" s="114">
        <v>650</v>
      </c>
      <c r="J54" s="340"/>
      <c r="K54" s="342">
        <v>301</v>
      </c>
      <c r="L54" s="340"/>
      <c r="M54" s="114">
        <v>1338</v>
      </c>
      <c r="N54" s="340"/>
      <c r="O54" s="114">
        <v>248</v>
      </c>
      <c r="P54" s="340">
        <f t="shared" si="13"/>
        <v>9.7753251872290101E-2</v>
      </c>
      <c r="Q54" s="297" t="s">
        <v>1644</v>
      </c>
      <c r="R54" s="416">
        <v>1</v>
      </c>
    </row>
    <row r="55" spans="1:18" s="115" customFormat="1" x14ac:dyDescent="0.2">
      <c r="A55" s="110" t="s">
        <v>1645</v>
      </c>
      <c r="B55" s="110" t="s">
        <v>1646</v>
      </c>
      <c r="C55" s="110" t="s">
        <v>1530</v>
      </c>
      <c r="D55" s="110" t="s">
        <v>1531</v>
      </c>
      <c r="E55" s="114">
        <v>809</v>
      </c>
      <c r="F55" s="338">
        <f t="shared" si="7"/>
        <v>155</v>
      </c>
      <c r="G55" s="339"/>
      <c r="H55" s="60" t="str">
        <f t="shared" si="9"/>
        <v/>
      </c>
      <c r="I55" s="114">
        <v>125</v>
      </c>
      <c r="J55" s="340"/>
      <c r="K55" s="342">
        <v>30</v>
      </c>
      <c r="L55" s="340"/>
      <c r="M55" s="114">
        <v>270</v>
      </c>
      <c r="N55" s="340"/>
      <c r="O55" s="114">
        <v>384</v>
      </c>
      <c r="P55" s="340">
        <f t="shared" si="13"/>
        <v>0.4746600741656366</v>
      </c>
      <c r="Q55" s="297" t="s">
        <v>1597</v>
      </c>
      <c r="R55" s="416">
        <v>0</v>
      </c>
    </row>
    <row r="56" spans="1:18" s="115" customFormat="1" x14ac:dyDescent="0.2">
      <c r="A56" s="110" t="s">
        <v>1647</v>
      </c>
      <c r="B56" s="110" t="s">
        <v>1648</v>
      </c>
      <c r="C56" s="110" t="s">
        <v>1530</v>
      </c>
      <c r="D56" s="110" t="s">
        <v>1531</v>
      </c>
      <c r="E56" s="114">
        <v>3191</v>
      </c>
      <c r="F56" s="338">
        <f t="shared" si="7"/>
        <v>1260</v>
      </c>
      <c r="G56" s="339">
        <f t="shared" si="8"/>
        <v>0.39486054528361014</v>
      </c>
      <c r="H56" s="60" t="str">
        <f t="shared" si="9"/>
        <v>37.8% - 41.2%</v>
      </c>
      <c r="I56" s="114">
        <v>1024</v>
      </c>
      <c r="J56" s="340">
        <f t="shared" si="10"/>
        <v>0.32090253838921967</v>
      </c>
      <c r="K56" s="342">
        <v>236</v>
      </c>
      <c r="L56" s="340">
        <f t="shared" si="11"/>
        <v>7.3958006894390471E-2</v>
      </c>
      <c r="M56" s="114">
        <v>1866</v>
      </c>
      <c r="N56" s="340">
        <f t="shared" si="12"/>
        <v>0.58476966468191793</v>
      </c>
      <c r="O56" s="114">
        <v>65</v>
      </c>
      <c r="P56" s="340">
        <f t="shared" si="13"/>
        <v>2.0369790034471952E-2</v>
      </c>
      <c r="Q56" s="297" t="s">
        <v>1649</v>
      </c>
      <c r="R56" s="416">
        <v>0</v>
      </c>
    </row>
    <row r="57" spans="1:18" s="115" customFormat="1" x14ac:dyDescent="0.2">
      <c r="A57" s="110" t="s">
        <v>1650</v>
      </c>
      <c r="B57" s="110" t="s">
        <v>1651</v>
      </c>
      <c r="C57" s="110" t="s">
        <v>1530</v>
      </c>
      <c r="D57" s="110" t="s">
        <v>1531</v>
      </c>
      <c r="E57" s="114">
        <v>2692</v>
      </c>
      <c r="F57" s="338">
        <f t="shared" si="7"/>
        <v>760</v>
      </c>
      <c r="G57" s="339">
        <f t="shared" si="8"/>
        <v>0.28231797919762258</v>
      </c>
      <c r="H57" s="60" t="str">
        <f t="shared" si="9"/>
        <v>26.6% - 30.0%</v>
      </c>
      <c r="I57" s="114">
        <v>587</v>
      </c>
      <c r="J57" s="340">
        <f t="shared" si="10"/>
        <v>0.21805349182763745</v>
      </c>
      <c r="K57" s="342">
        <v>173</v>
      </c>
      <c r="L57" s="340">
        <f t="shared" si="11"/>
        <v>6.4264487369985135E-2</v>
      </c>
      <c r="M57" s="114">
        <v>1815</v>
      </c>
      <c r="N57" s="340">
        <f t="shared" si="12"/>
        <v>0.67421991084695398</v>
      </c>
      <c r="O57" s="114">
        <v>117</v>
      </c>
      <c r="P57" s="340">
        <f t="shared" si="13"/>
        <v>4.3462109955423475E-2</v>
      </c>
      <c r="Q57" s="297" t="s">
        <v>1652</v>
      </c>
      <c r="R57" s="416">
        <v>0</v>
      </c>
    </row>
    <row r="58" spans="1:18" s="115" customFormat="1" x14ac:dyDescent="0.2">
      <c r="A58" s="110" t="s">
        <v>1653</v>
      </c>
      <c r="B58" s="110" t="s">
        <v>1654</v>
      </c>
      <c r="C58" s="110" t="s">
        <v>1530</v>
      </c>
      <c r="D58" s="110" t="s">
        <v>1531</v>
      </c>
      <c r="E58" s="114">
        <v>661</v>
      </c>
      <c r="F58" s="338">
        <f t="shared" si="7"/>
        <v>162</v>
      </c>
      <c r="G58" s="339"/>
      <c r="H58" s="60" t="str">
        <f t="shared" si="9"/>
        <v/>
      </c>
      <c r="I58" s="114">
        <v>127</v>
      </c>
      <c r="J58" s="340"/>
      <c r="K58" s="342">
        <v>35</v>
      </c>
      <c r="L58" s="340"/>
      <c r="M58" s="114">
        <v>149</v>
      </c>
      <c r="N58" s="340"/>
      <c r="O58" s="114">
        <v>350</v>
      </c>
      <c r="P58" s="340">
        <f t="shared" si="13"/>
        <v>0.529500756429652</v>
      </c>
      <c r="Q58" s="297" t="s">
        <v>1583</v>
      </c>
      <c r="R58" s="416">
        <v>1</v>
      </c>
    </row>
    <row r="59" spans="1:18" s="115" customFormat="1" x14ac:dyDescent="0.2">
      <c r="A59" s="110" t="s">
        <v>1655</v>
      </c>
      <c r="B59" s="110" t="s">
        <v>1656</v>
      </c>
      <c r="C59" s="110" t="s">
        <v>1530</v>
      </c>
      <c r="D59" s="110" t="s">
        <v>1531</v>
      </c>
      <c r="E59" s="114">
        <v>1180</v>
      </c>
      <c r="F59" s="338">
        <f t="shared" si="7"/>
        <v>411</v>
      </c>
      <c r="G59" s="339"/>
      <c r="H59" s="60" t="str">
        <f t="shared" si="9"/>
        <v/>
      </c>
      <c r="I59" s="114">
        <v>262</v>
      </c>
      <c r="J59" s="340"/>
      <c r="K59" s="342">
        <v>149</v>
      </c>
      <c r="L59" s="340"/>
      <c r="M59" s="114">
        <v>701</v>
      </c>
      <c r="N59" s="340"/>
      <c r="O59" s="114">
        <v>68</v>
      </c>
      <c r="P59" s="340">
        <f t="shared" si="13"/>
        <v>5.7627118644067797E-2</v>
      </c>
      <c r="Q59" s="297" t="s">
        <v>1597</v>
      </c>
      <c r="R59" s="416">
        <v>0</v>
      </c>
    </row>
    <row r="60" spans="1:18" s="115" customFormat="1" x14ac:dyDescent="0.2">
      <c r="A60" s="110" t="s">
        <v>1657</v>
      </c>
      <c r="B60" s="110" t="s">
        <v>1658</v>
      </c>
      <c r="C60" s="110" t="s">
        <v>1530</v>
      </c>
      <c r="D60" s="110" t="s">
        <v>1531</v>
      </c>
      <c r="E60" s="114">
        <v>1919</v>
      </c>
      <c r="F60" s="338">
        <f t="shared" si="7"/>
        <v>404</v>
      </c>
      <c r="G60" s="339"/>
      <c r="H60" s="60" t="str">
        <f t="shared" si="9"/>
        <v/>
      </c>
      <c r="I60" s="114">
        <v>290</v>
      </c>
      <c r="J60" s="340"/>
      <c r="K60" s="342">
        <v>114</v>
      </c>
      <c r="L60" s="340"/>
      <c r="M60" s="114">
        <v>1347</v>
      </c>
      <c r="N60" s="340"/>
      <c r="O60" s="114">
        <v>168</v>
      </c>
      <c r="P60" s="340">
        <f t="shared" si="13"/>
        <v>8.7545596664929656E-2</v>
      </c>
      <c r="Q60" s="297" t="s">
        <v>1659</v>
      </c>
      <c r="R60" s="416">
        <v>0</v>
      </c>
    </row>
    <row r="61" spans="1:18" s="115" customFormat="1" x14ac:dyDescent="0.2">
      <c r="A61" s="110" t="s">
        <v>1660</v>
      </c>
      <c r="B61" s="110" t="s">
        <v>1661</v>
      </c>
      <c r="C61" s="110" t="s">
        <v>1530</v>
      </c>
      <c r="D61" s="110" t="s">
        <v>1531</v>
      </c>
      <c r="E61" s="114">
        <v>3259</v>
      </c>
      <c r="F61" s="338">
        <f t="shared" si="7"/>
        <v>1626</v>
      </c>
      <c r="G61" s="339">
        <f t="shared" si="8"/>
        <v>0.49892605093586989</v>
      </c>
      <c r="H61" s="60" t="str">
        <f t="shared" si="9"/>
        <v>48.2% - 51.6%</v>
      </c>
      <c r="I61" s="114">
        <v>1347</v>
      </c>
      <c r="J61" s="340">
        <f t="shared" si="10"/>
        <v>0.41331696839521326</v>
      </c>
      <c r="K61" s="342">
        <v>279</v>
      </c>
      <c r="L61" s="340">
        <f t="shared" si="11"/>
        <v>8.5609082540656647E-2</v>
      </c>
      <c r="M61" s="114">
        <v>1620</v>
      </c>
      <c r="N61" s="340">
        <f t="shared" si="12"/>
        <v>0.49708499539736117</v>
      </c>
      <c r="O61" s="114">
        <v>13</v>
      </c>
      <c r="P61" s="340">
        <f t="shared" si="13"/>
        <v>3.9889536667689473E-3</v>
      </c>
      <c r="Q61" s="297" t="s">
        <v>1662</v>
      </c>
      <c r="R61" s="416">
        <v>0</v>
      </c>
    </row>
    <row r="62" spans="1:18" s="115" customFormat="1" x14ac:dyDescent="0.2">
      <c r="A62" s="110" t="s">
        <v>1663</v>
      </c>
      <c r="B62" s="110" t="s">
        <v>1664</v>
      </c>
      <c r="C62" s="110" t="s">
        <v>1530</v>
      </c>
      <c r="D62" s="110" t="s">
        <v>1531</v>
      </c>
      <c r="E62" s="114">
        <v>2582</v>
      </c>
      <c r="F62" s="338">
        <f t="shared" si="7"/>
        <v>719</v>
      </c>
      <c r="G62" s="339"/>
      <c r="H62" s="60" t="str">
        <f t="shared" si="9"/>
        <v/>
      </c>
      <c r="I62" s="114">
        <v>562</v>
      </c>
      <c r="J62" s="340"/>
      <c r="K62" s="342">
        <v>157</v>
      </c>
      <c r="L62" s="340"/>
      <c r="M62" s="114">
        <v>1618</v>
      </c>
      <c r="N62" s="340"/>
      <c r="O62" s="114">
        <v>245</v>
      </c>
      <c r="P62" s="340">
        <f t="shared" si="13"/>
        <v>9.4887683965917888E-2</v>
      </c>
      <c r="Q62" s="297" t="s">
        <v>1665</v>
      </c>
      <c r="R62" s="416">
        <v>1</v>
      </c>
    </row>
    <row r="63" spans="1:18" s="115" customFormat="1" x14ac:dyDescent="0.2">
      <c r="A63" s="110" t="s">
        <v>1666</v>
      </c>
      <c r="B63" s="110" t="s">
        <v>1667</v>
      </c>
      <c r="C63" s="110" t="s">
        <v>1530</v>
      </c>
      <c r="D63" s="110" t="s">
        <v>1531</v>
      </c>
      <c r="E63" s="114">
        <v>2213</v>
      </c>
      <c r="F63" s="338">
        <f t="shared" si="7"/>
        <v>1016</v>
      </c>
      <c r="G63" s="339"/>
      <c r="H63" s="60" t="str">
        <f t="shared" si="9"/>
        <v/>
      </c>
      <c r="I63" s="114">
        <v>760</v>
      </c>
      <c r="J63" s="340"/>
      <c r="K63" s="342">
        <v>256</v>
      </c>
      <c r="L63" s="340"/>
      <c r="M63" s="114">
        <v>892</v>
      </c>
      <c r="N63" s="340"/>
      <c r="O63" s="114">
        <v>305</v>
      </c>
      <c r="P63" s="340">
        <f t="shared" si="13"/>
        <v>0.13782196113872572</v>
      </c>
      <c r="Q63" s="297" t="s">
        <v>1668</v>
      </c>
      <c r="R63" s="416">
        <v>1</v>
      </c>
    </row>
    <row r="64" spans="1:18" s="115" customFormat="1" x14ac:dyDescent="0.2">
      <c r="A64" s="110" t="s">
        <v>1669</v>
      </c>
      <c r="B64" s="110" t="s">
        <v>1670</v>
      </c>
      <c r="C64" s="110" t="s">
        <v>1530</v>
      </c>
      <c r="D64" s="110" t="s">
        <v>1531</v>
      </c>
      <c r="E64" s="114">
        <v>2260</v>
      </c>
      <c r="F64" s="338">
        <f t="shared" si="7"/>
        <v>849</v>
      </c>
      <c r="G64" s="339">
        <f t="shared" si="8"/>
        <v>0.37566371681415928</v>
      </c>
      <c r="H64" s="60" t="str">
        <f t="shared" si="9"/>
        <v>35.6% - 39.6%</v>
      </c>
      <c r="I64" s="114">
        <v>645</v>
      </c>
      <c r="J64" s="340">
        <f t="shared" si="10"/>
        <v>0.28539823008849557</v>
      </c>
      <c r="K64" s="342">
        <v>204</v>
      </c>
      <c r="L64" s="340">
        <f t="shared" si="11"/>
        <v>9.0265486725663716E-2</v>
      </c>
      <c r="M64" s="114">
        <v>1388</v>
      </c>
      <c r="N64" s="340">
        <f t="shared" si="12"/>
        <v>0.61415929203539821</v>
      </c>
      <c r="O64" s="114">
        <v>23</v>
      </c>
      <c r="P64" s="340">
        <f t="shared" si="13"/>
        <v>1.0176991150442478E-2</v>
      </c>
      <c r="Q64" s="297" t="s">
        <v>1671</v>
      </c>
      <c r="R64" s="416">
        <v>0</v>
      </c>
    </row>
    <row r="65" spans="1:18" s="115" customFormat="1" x14ac:dyDescent="0.2">
      <c r="A65" s="110" t="s">
        <v>1672</v>
      </c>
      <c r="B65" s="110" t="s">
        <v>1673</v>
      </c>
      <c r="C65" s="110" t="s">
        <v>1530</v>
      </c>
      <c r="D65" s="110" t="s">
        <v>1531</v>
      </c>
      <c r="E65" s="114">
        <v>964</v>
      </c>
      <c r="F65" s="338">
        <f t="shared" si="7"/>
        <v>322</v>
      </c>
      <c r="G65" s="339"/>
      <c r="H65" s="60" t="str">
        <f t="shared" si="9"/>
        <v/>
      </c>
      <c r="I65" s="114">
        <v>228</v>
      </c>
      <c r="J65" s="340"/>
      <c r="K65" s="342">
        <v>94</v>
      </c>
      <c r="L65" s="340"/>
      <c r="M65" s="114">
        <v>606</v>
      </c>
      <c r="N65" s="340"/>
      <c r="O65" s="114">
        <v>36</v>
      </c>
      <c r="P65" s="340"/>
      <c r="Q65" s="297" t="s">
        <v>1597</v>
      </c>
      <c r="R65" s="416">
        <v>1</v>
      </c>
    </row>
    <row r="66" spans="1:18" s="115" customFormat="1" x14ac:dyDescent="0.2">
      <c r="A66" s="110" t="s">
        <v>1674</v>
      </c>
      <c r="B66" s="110" t="s">
        <v>1675</v>
      </c>
      <c r="C66" s="110" t="s">
        <v>1530</v>
      </c>
      <c r="D66" s="110" t="s">
        <v>1531</v>
      </c>
      <c r="E66" s="114">
        <v>3423</v>
      </c>
      <c r="F66" s="338">
        <f t="shared" si="7"/>
        <v>982</v>
      </c>
      <c r="G66" s="339">
        <f t="shared" si="8"/>
        <v>0.28688285130002922</v>
      </c>
      <c r="H66" s="60" t="str">
        <f t="shared" si="9"/>
        <v>27.2% - 30.2%</v>
      </c>
      <c r="I66" s="114">
        <v>701</v>
      </c>
      <c r="J66" s="340">
        <f t="shared" si="10"/>
        <v>0.20479111890154836</v>
      </c>
      <c r="K66" s="342">
        <v>281</v>
      </c>
      <c r="L66" s="340">
        <f t="shared" si="11"/>
        <v>8.209173239848086E-2</v>
      </c>
      <c r="M66" s="114">
        <v>2427</v>
      </c>
      <c r="N66" s="340">
        <f t="shared" si="12"/>
        <v>0.70902716914986852</v>
      </c>
      <c r="O66" s="114">
        <v>14</v>
      </c>
      <c r="P66" s="340">
        <f t="shared" si="13"/>
        <v>4.0899795501022499E-3</v>
      </c>
      <c r="Q66" s="297" t="s">
        <v>1676</v>
      </c>
      <c r="R66" s="416">
        <v>0</v>
      </c>
    </row>
    <row r="67" spans="1:18" s="115" customFormat="1" x14ac:dyDescent="0.2">
      <c r="A67" s="110" t="s">
        <v>1677</v>
      </c>
      <c r="B67" s="110" t="s">
        <v>1678</v>
      </c>
      <c r="C67" s="110" t="s">
        <v>1530</v>
      </c>
      <c r="D67" s="110" t="s">
        <v>1531</v>
      </c>
      <c r="E67" s="114">
        <v>3564</v>
      </c>
      <c r="F67" s="338">
        <f t="shared" si="7"/>
        <v>1104</v>
      </c>
      <c r="G67" s="339">
        <f t="shared" si="8"/>
        <v>0.3097643097643098</v>
      </c>
      <c r="H67" s="60" t="str">
        <f t="shared" si="9"/>
        <v>29.5% - 32.5%</v>
      </c>
      <c r="I67" s="114">
        <v>841</v>
      </c>
      <c r="J67" s="340">
        <f t="shared" si="10"/>
        <v>0.23597081930415265</v>
      </c>
      <c r="K67" s="342">
        <v>263</v>
      </c>
      <c r="L67" s="340">
        <f t="shared" si="11"/>
        <v>7.3793490460157124E-2</v>
      </c>
      <c r="M67" s="114">
        <v>2450</v>
      </c>
      <c r="N67" s="340">
        <f t="shared" si="12"/>
        <v>0.6874298540965208</v>
      </c>
      <c r="O67" s="114">
        <v>10</v>
      </c>
      <c r="P67" s="340">
        <f t="shared" si="13"/>
        <v>2.8058361391694723E-3</v>
      </c>
      <c r="Q67" s="297" t="s">
        <v>1679</v>
      </c>
      <c r="R67" s="416">
        <v>0</v>
      </c>
    </row>
    <row r="68" spans="1:18" s="115" customFormat="1" x14ac:dyDescent="0.2">
      <c r="A68" s="110" t="s">
        <v>1680</v>
      </c>
      <c r="B68" s="110" t="s">
        <v>1681</v>
      </c>
      <c r="C68" s="110" t="s">
        <v>1530</v>
      </c>
      <c r="D68" s="110" t="s">
        <v>1531</v>
      </c>
      <c r="E68" s="114">
        <v>933</v>
      </c>
      <c r="F68" s="338">
        <f t="shared" si="7"/>
        <v>225</v>
      </c>
      <c r="G68" s="339"/>
      <c r="H68" s="60" t="str">
        <f t="shared" si="9"/>
        <v/>
      </c>
      <c r="I68" s="114">
        <v>175</v>
      </c>
      <c r="J68" s="340"/>
      <c r="K68" s="342">
        <v>50</v>
      </c>
      <c r="L68" s="340"/>
      <c r="M68" s="114">
        <v>449</v>
      </c>
      <c r="N68" s="340"/>
      <c r="O68" s="114">
        <v>259</v>
      </c>
      <c r="P68" s="340">
        <f t="shared" si="13"/>
        <v>0.27759914255091106</v>
      </c>
      <c r="Q68" s="297" t="s">
        <v>1597</v>
      </c>
      <c r="R68" s="416">
        <v>0</v>
      </c>
    </row>
    <row r="69" spans="1:18" s="115" customFormat="1" x14ac:dyDescent="0.2">
      <c r="A69" s="110" t="s">
        <v>1682</v>
      </c>
      <c r="B69" s="110" t="s">
        <v>1683</v>
      </c>
      <c r="C69" s="110" t="s">
        <v>1532</v>
      </c>
      <c r="D69" s="110" t="s">
        <v>1533</v>
      </c>
      <c r="E69" s="114">
        <v>2766</v>
      </c>
      <c r="F69" s="338">
        <f t="shared" si="7"/>
        <v>783</v>
      </c>
      <c r="G69" s="339">
        <f t="shared" si="8"/>
        <v>0.28308026030368766</v>
      </c>
      <c r="H69" s="60" t="str">
        <f t="shared" si="9"/>
        <v>26.7% - 30.0%</v>
      </c>
      <c r="I69" s="114">
        <v>607</v>
      </c>
      <c r="J69" s="340">
        <f t="shared" si="10"/>
        <v>0.21945046999276935</v>
      </c>
      <c r="K69" s="342">
        <v>176</v>
      </c>
      <c r="L69" s="340">
        <f t="shared" si="11"/>
        <v>6.3629790310918297E-2</v>
      </c>
      <c r="M69" s="114">
        <v>1884</v>
      </c>
      <c r="N69" s="340">
        <f t="shared" si="12"/>
        <v>0.68112798264642083</v>
      </c>
      <c r="O69" s="114">
        <v>99</v>
      </c>
      <c r="P69" s="340">
        <f t="shared" si="13"/>
        <v>3.5791757049891543E-2</v>
      </c>
      <c r="Q69" s="297" t="s">
        <v>1684</v>
      </c>
      <c r="R69" s="416">
        <v>0</v>
      </c>
    </row>
    <row r="70" spans="1:18" s="115" customFormat="1" x14ac:dyDescent="0.2">
      <c r="A70" s="110" t="s">
        <v>1685</v>
      </c>
      <c r="B70" s="110" t="s">
        <v>1686</v>
      </c>
      <c r="C70" s="110" t="s">
        <v>1532</v>
      </c>
      <c r="D70" s="110" t="s">
        <v>1533</v>
      </c>
      <c r="E70" s="114">
        <v>7748</v>
      </c>
      <c r="F70" s="338">
        <f t="shared" si="7"/>
        <v>3226</v>
      </c>
      <c r="G70" s="339">
        <f t="shared" si="8"/>
        <v>0.41636551368094987</v>
      </c>
      <c r="H70" s="60" t="str">
        <f t="shared" si="9"/>
        <v>40.5% - 42.7%</v>
      </c>
      <c r="I70" s="114">
        <v>1970</v>
      </c>
      <c r="J70" s="340">
        <f t="shared" si="10"/>
        <v>0.25425916365513679</v>
      </c>
      <c r="K70" s="342">
        <v>1256</v>
      </c>
      <c r="L70" s="340">
        <f t="shared" si="11"/>
        <v>0.16210635002581311</v>
      </c>
      <c r="M70" s="114">
        <v>4222</v>
      </c>
      <c r="N70" s="340">
        <f t="shared" si="12"/>
        <v>0.54491481672689723</v>
      </c>
      <c r="O70" s="114">
        <v>300</v>
      </c>
      <c r="P70" s="340">
        <f t="shared" si="13"/>
        <v>3.8719669592152811E-2</v>
      </c>
      <c r="Q70" s="297" t="s">
        <v>1687</v>
      </c>
      <c r="R70" s="416">
        <v>0</v>
      </c>
    </row>
    <row r="71" spans="1:18" s="115" customFormat="1" x14ac:dyDescent="0.2">
      <c r="A71" s="110" t="s">
        <v>1688</v>
      </c>
      <c r="B71" s="110" t="s">
        <v>1689</v>
      </c>
      <c r="C71" s="110" t="s">
        <v>1532</v>
      </c>
      <c r="D71" s="110" t="s">
        <v>1533</v>
      </c>
      <c r="E71" s="114">
        <v>2690</v>
      </c>
      <c r="F71" s="338">
        <f t="shared" si="7"/>
        <v>1085</v>
      </c>
      <c r="G71" s="339">
        <f t="shared" si="8"/>
        <v>0.40334572490706322</v>
      </c>
      <c r="H71" s="60" t="str">
        <f t="shared" si="9"/>
        <v>38.5% - 42.2%</v>
      </c>
      <c r="I71" s="114">
        <v>819</v>
      </c>
      <c r="J71" s="340">
        <f t="shared" si="10"/>
        <v>0.30446096654275095</v>
      </c>
      <c r="K71" s="342">
        <v>266</v>
      </c>
      <c r="L71" s="340">
        <f t="shared" si="11"/>
        <v>9.8884758364312264E-2</v>
      </c>
      <c r="M71" s="114">
        <v>1579</v>
      </c>
      <c r="N71" s="340">
        <f t="shared" si="12"/>
        <v>0.58698884758364311</v>
      </c>
      <c r="O71" s="114">
        <v>26</v>
      </c>
      <c r="P71" s="340">
        <f t="shared" si="13"/>
        <v>9.6654275092936809E-3</v>
      </c>
      <c r="Q71" s="297" t="s">
        <v>1690</v>
      </c>
      <c r="R71" s="416">
        <v>0</v>
      </c>
    </row>
    <row r="72" spans="1:18" s="115" customFormat="1" x14ac:dyDescent="0.2">
      <c r="A72" s="110" t="s">
        <v>1691</v>
      </c>
      <c r="B72" s="110" t="s">
        <v>1692</v>
      </c>
      <c r="C72" s="110" t="s">
        <v>1532</v>
      </c>
      <c r="D72" s="110" t="s">
        <v>1533</v>
      </c>
      <c r="E72" s="114">
        <v>464</v>
      </c>
      <c r="F72" s="338">
        <f t="shared" si="7"/>
        <v>163</v>
      </c>
      <c r="G72" s="339"/>
      <c r="H72" s="60" t="str">
        <f t="shared" si="9"/>
        <v/>
      </c>
      <c r="I72" s="114">
        <v>118</v>
      </c>
      <c r="J72" s="340"/>
      <c r="K72" s="342">
        <v>45</v>
      </c>
      <c r="L72" s="340"/>
      <c r="M72" s="114">
        <v>176</v>
      </c>
      <c r="N72" s="340"/>
      <c r="O72" s="114">
        <v>125</v>
      </c>
      <c r="P72" s="340">
        <f t="shared" si="13"/>
        <v>0.26939655172413796</v>
      </c>
      <c r="Q72" s="297" t="s">
        <v>1693</v>
      </c>
      <c r="R72" s="416">
        <v>0</v>
      </c>
    </row>
    <row r="73" spans="1:18" s="115" customFormat="1" x14ac:dyDescent="0.2">
      <c r="A73" s="110" t="s">
        <v>1694</v>
      </c>
      <c r="B73" s="110" t="s">
        <v>1695</v>
      </c>
      <c r="C73" s="110" t="s">
        <v>1532</v>
      </c>
      <c r="D73" s="110" t="s">
        <v>1533</v>
      </c>
      <c r="E73" s="114">
        <v>3515</v>
      </c>
      <c r="F73" s="338">
        <f t="shared" si="7"/>
        <v>979</v>
      </c>
      <c r="G73" s="339">
        <f t="shared" si="8"/>
        <v>0.27852062588904691</v>
      </c>
      <c r="H73" s="60" t="str">
        <f t="shared" si="9"/>
        <v>26.4% - 29.4%</v>
      </c>
      <c r="I73" s="114">
        <v>670</v>
      </c>
      <c r="J73" s="340">
        <f t="shared" si="10"/>
        <v>0.19061166429587481</v>
      </c>
      <c r="K73" s="342">
        <v>309</v>
      </c>
      <c r="L73" s="340">
        <f t="shared" si="11"/>
        <v>8.7908961593172116E-2</v>
      </c>
      <c r="M73" s="114">
        <v>2491</v>
      </c>
      <c r="N73" s="340">
        <f t="shared" si="12"/>
        <v>0.70867709815078239</v>
      </c>
      <c r="O73" s="114">
        <v>45</v>
      </c>
      <c r="P73" s="340">
        <f t="shared" si="13"/>
        <v>1.2802275960170697E-2</v>
      </c>
      <c r="Q73" s="297" t="s">
        <v>1696</v>
      </c>
      <c r="R73" s="416">
        <v>0</v>
      </c>
    </row>
    <row r="74" spans="1:18" s="115" customFormat="1" x14ac:dyDescent="0.2">
      <c r="A74" s="110" t="s">
        <v>1697</v>
      </c>
      <c r="B74" s="110" t="s">
        <v>1698</v>
      </c>
      <c r="C74" s="110" t="s">
        <v>1532</v>
      </c>
      <c r="D74" s="110" t="s">
        <v>1533</v>
      </c>
      <c r="E74" s="114">
        <v>2824</v>
      </c>
      <c r="F74" s="338">
        <f t="shared" si="7"/>
        <v>1193</v>
      </c>
      <c r="G74" s="339">
        <f t="shared" si="8"/>
        <v>0.4224504249291785</v>
      </c>
      <c r="H74" s="60" t="str">
        <f t="shared" si="9"/>
        <v>40.4% - 44.1%</v>
      </c>
      <c r="I74" s="114">
        <v>916</v>
      </c>
      <c r="J74" s="340">
        <f t="shared" si="10"/>
        <v>0.32436260623229463</v>
      </c>
      <c r="K74" s="342">
        <v>277</v>
      </c>
      <c r="L74" s="340">
        <f t="shared" si="11"/>
        <v>9.8087818696883849E-2</v>
      </c>
      <c r="M74" s="114">
        <v>1623</v>
      </c>
      <c r="N74" s="340">
        <f t="shared" si="12"/>
        <v>0.57471671388101986</v>
      </c>
      <c r="O74" s="114">
        <v>8</v>
      </c>
      <c r="P74" s="340">
        <f t="shared" si="13"/>
        <v>2.8328611898016999E-3</v>
      </c>
      <c r="Q74" s="297" t="s">
        <v>1699</v>
      </c>
      <c r="R74" s="416">
        <v>0</v>
      </c>
    </row>
    <row r="75" spans="1:18" s="115" customFormat="1" x14ac:dyDescent="0.2">
      <c r="A75" s="110" t="s">
        <v>1700</v>
      </c>
      <c r="B75" s="110" t="s">
        <v>1701</v>
      </c>
      <c r="C75" s="110" t="s">
        <v>1532</v>
      </c>
      <c r="D75" s="110" t="s">
        <v>1533</v>
      </c>
      <c r="E75" s="114">
        <v>805</v>
      </c>
      <c r="F75" s="338">
        <f t="shared" si="7"/>
        <v>314</v>
      </c>
      <c r="G75" s="339"/>
      <c r="H75" s="60" t="str">
        <f t="shared" si="9"/>
        <v/>
      </c>
      <c r="I75" s="114">
        <v>251</v>
      </c>
      <c r="J75" s="340"/>
      <c r="K75" s="342">
        <v>63</v>
      </c>
      <c r="L75" s="340"/>
      <c r="M75" s="114">
        <v>371</v>
      </c>
      <c r="N75" s="340"/>
      <c r="O75" s="114">
        <v>120</v>
      </c>
      <c r="P75" s="340">
        <f t="shared" si="13"/>
        <v>0.14906832298136646</v>
      </c>
      <c r="Q75" s="297" t="s">
        <v>1693</v>
      </c>
      <c r="R75" s="416">
        <v>0</v>
      </c>
    </row>
    <row r="76" spans="1:18" s="115" customFormat="1" x14ac:dyDescent="0.2">
      <c r="A76" s="110" t="s">
        <v>1702</v>
      </c>
      <c r="B76" s="110" t="s">
        <v>1703</v>
      </c>
      <c r="C76" s="110" t="s">
        <v>1532</v>
      </c>
      <c r="D76" s="110" t="s">
        <v>1533</v>
      </c>
      <c r="E76" s="114">
        <v>1402</v>
      </c>
      <c r="F76" s="338">
        <f t="shared" si="7"/>
        <v>639</v>
      </c>
      <c r="G76" s="339"/>
      <c r="H76" s="60" t="str">
        <f t="shared" si="9"/>
        <v/>
      </c>
      <c r="I76" s="114">
        <v>491</v>
      </c>
      <c r="J76" s="340"/>
      <c r="K76" s="342">
        <v>148</v>
      </c>
      <c r="L76" s="340"/>
      <c r="M76" s="114">
        <v>505</v>
      </c>
      <c r="N76" s="340"/>
      <c r="O76" s="114">
        <v>258</v>
      </c>
      <c r="P76" s="340">
        <f t="shared" si="13"/>
        <v>0.18402282453637661</v>
      </c>
      <c r="Q76" s="297" t="s">
        <v>1693</v>
      </c>
      <c r="R76" s="416">
        <v>0</v>
      </c>
    </row>
    <row r="77" spans="1:18" s="115" customFormat="1" x14ac:dyDescent="0.2">
      <c r="A77" s="110" t="s">
        <v>1704</v>
      </c>
      <c r="B77" s="110" t="s">
        <v>1705</v>
      </c>
      <c r="C77" s="110" t="s">
        <v>1532</v>
      </c>
      <c r="D77" s="110" t="s">
        <v>1533</v>
      </c>
      <c r="E77" s="114">
        <v>3163</v>
      </c>
      <c r="F77" s="338">
        <f t="shared" si="7"/>
        <v>1026</v>
      </c>
      <c r="G77" s="339"/>
      <c r="H77" s="60" t="str">
        <f t="shared" si="9"/>
        <v/>
      </c>
      <c r="I77" s="114">
        <v>737</v>
      </c>
      <c r="J77" s="340"/>
      <c r="K77" s="342">
        <v>289</v>
      </c>
      <c r="L77" s="340"/>
      <c r="M77" s="114">
        <v>2135</v>
      </c>
      <c r="N77" s="340"/>
      <c r="O77" s="114">
        <v>2</v>
      </c>
      <c r="P77" s="340"/>
      <c r="Q77" s="297" t="s">
        <v>1706</v>
      </c>
      <c r="R77" s="416">
        <v>1</v>
      </c>
    </row>
    <row r="78" spans="1:18" s="115" customFormat="1" x14ac:dyDescent="0.2">
      <c r="A78" s="110" t="s">
        <v>1707</v>
      </c>
      <c r="B78" s="110" t="s">
        <v>1708</v>
      </c>
      <c r="C78" s="110" t="s">
        <v>1532</v>
      </c>
      <c r="D78" s="110" t="s">
        <v>1533</v>
      </c>
      <c r="E78" s="114">
        <v>5181</v>
      </c>
      <c r="F78" s="338">
        <f t="shared" si="7"/>
        <v>2108</v>
      </c>
      <c r="G78" s="339"/>
      <c r="H78" s="60" t="str">
        <f t="shared" si="9"/>
        <v/>
      </c>
      <c r="I78" s="114">
        <v>1432</v>
      </c>
      <c r="J78" s="340"/>
      <c r="K78" s="342">
        <v>676</v>
      </c>
      <c r="L78" s="340"/>
      <c r="M78" s="114">
        <v>2803</v>
      </c>
      <c r="N78" s="340"/>
      <c r="O78" s="114">
        <v>270</v>
      </c>
      <c r="P78" s="340">
        <f t="shared" si="13"/>
        <v>5.211349160393746E-2</v>
      </c>
      <c r="Q78" s="297" t="s">
        <v>1709</v>
      </c>
      <c r="R78" s="416">
        <v>0</v>
      </c>
    </row>
    <row r="79" spans="1:18" s="115" customFormat="1" x14ac:dyDescent="0.2">
      <c r="A79" s="110" t="s">
        <v>1710</v>
      </c>
      <c r="B79" s="110" t="s">
        <v>1711</v>
      </c>
      <c r="C79" s="110" t="s">
        <v>1532</v>
      </c>
      <c r="D79" s="110" t="s">
        <v>1533</v>
      </c>
      <c r="E79" s="114">
        <v>10098</v>
      </c>
      <c r="F79" s="338">
        <f t="shared" si="7"/>
        <v>4913</v>
      </c>
      <c r="G79" s="339">
        <f t="shared" si="8"/>
        <v>0.48653198653198654</v>
      </c>
      <c r="H79" s="60" t="str">
        <f t="shared" si="9"/>
        <v>47.7% - 49.6%</v>
      </c>
      <c r="I79" s="114">
        <v>3600</v>
      </c>
      <c r="J79" s="340">
        <f t="shared" si="10"/>
        <v>0.35650623885918004</v>
      </c>
      <c r="K79" s="342">
        <v>1313</v>
      </c>
      <c r="L79" s="340">
        <f t="shared" si="11"/>
        <v>0.1300257476728065</v>
      </c>
      <c r="M79" s="114">
        <v>4958</v>
      </c>
      <c r="N79" s="340">
        <f t="shared" si="12"/>
        <v>0.49098831451772629</v>
      </c>
      <c r="O79" s="114">
        <v>227</v>
      </c>
      <c r="P79" s="340">
        <f t="shared" si="13"/>
        <v>2.2479698950287185E-2</v>
      </c>
      <c r="Q79" s="297" t="s">
        <v>1712</v>
      </c>
      <c r="R79" s="416">
        <v>0</v>
      </c>
    </row>
    <row r="80" spans="1:18" s="115" customFormat="1" x14ac:dyDescent="0.2">
      <c r="A80" s="110" t="s">
        <v>1713</v>
      </c>
      <c r="B80" s="110" t="s">
        <v>1714</v>
      </c>
      <c r="C80" s="110" t="s">
        <v>1532</v>
      </c>
      <c r="D80" s="110" t="s">
        <v>1533</v>
      </c>
      <c r="E80" s="114">
        <v>1994</v>
      </c>
      <c r="F80" s="338">
        <f t="shared" si="7"/>
        <v>502</v>
      </c>
      <c r="G80" s="339">
        <f t="shared" si="8"/>
        <v>0.25175526579739216</v>
      </c>
      <c r="H80" s="60" t="str">
        <f t="shared" si="9"/>
        <v>23.3% - 27.1%</v>
      </c>
      <c r="I80" s="114">
        <v>385</v>
      </c>
      <c r="J80" s="340">
        <f t="shared" si="10"/>
        <v>0.19307923771313942</v>
      </c>
      <c r="K80" s="342">
        <v>117</v>
      </c>
      <c r="L80" s="340">
        <f t="shared" si="11"/>
        <v>5.8676028084252756E-2</v>
      </c>
      <c r="M80" s="114">
        <v>1448</v>
      </c>
      <c r="N80" s="340">
        <f t="shared" si="12"/>
        <v>0.72617853560682044</v>
      </c>
      <c r="O80" s="114">
        <v>44</v>
      </c>
      <c r="P80" s="340">
        <f t="shared" si="13"/>
        <v>2.2066198595787363E-2</v>
      </c>
      <c r="Q80" s="297" t="s">
        <v>1715</v>
      </c>
      <c r="R80" s="416">
        <v>0</v>
      </c>
    </row>
    <row r="81" spans="1:18" s="115" customFormat="1" x14ac:dyDescent="0.2">
      <c r="A81" s="110" t="s">
        <v>1716</v>
      </c>
      <c r="B81" s="110" t="s">
        <v>1717</v>
      </c>
      <c r="C81" s="110" t="s">
        <v>1532</v>
      </c>
      <c r="D81" s="110" t="s">
        <v>1533</v>
      </c>
      <c r="E81" s="114">
        <v>1744</v>
      </c>
      <c r="F81" s="338">
        <f t="shared" si="7"/>
        <v>499</v>
      </c>
      <c r="G81" s="339"/>
      <c r="H81" s="60" t="str">
        <f t="shared" si="9"/>
        <v/>
      </c>
      <c r="I81" s="114">
        <v>370</v>
      </c>
      <c r="J81" s="340"/>
      <c r="K81" s="342">
        <v>129</v>
      </c>
      <c r="L81" s="340"/>
      <c r="M81" s="114">
        <v>982</v>
      </c>
      <c r="N81" s="340"/>
      <c r="O81" s="114">
        <v>263</v>
      </c>
      <c r="P81" s="340">
        <f t="shared" si="13"/>
        <v>0.15080275229357798</v>
      </c>
      <c r="Q81" s="297" t="s">
        <v>1718</v>
      </c>
      <c r="R81" s="416">
        <v>0</v>
      </c>
    </row>
    <row r="82" spans="1:18" s="115" customFormat="1" x14ac:dyDescent="0.2">
      <c r="A82" s="110" t="s">
        <v>1719</v>
      </c>
      <c r="B82" s="110" t="s">
        <v>1720</v>
      </c>
      <c r="C82" s="110" t="s">
        <v>1532</v>
      </c>
      <c r="D82" s="110" t="s">
        <v>1533</v>
      </c>
      <c r="E82" s="114">
        <v>516</v>
      </c>
      <c r="F82" s="338">
        <f t="shared" si="7"/>
        <v>213</v>
      </c>
      <c r="G82" s="339"/>
      <c r="H82" s="60" t="str">
        <f t="shared" si="9"/>
        <v/>
      </c>
      <c r="I82" s="114">
        <v>166</v>
      </c>
      <c r="J82" s="340"/>
      <c r="K82" s="342">
        <v>47</v>
      </c>
      <c r="L82" s="340"/>
      <c r="M82" s="114">
        <v>221</v>
      </c>
      <c r="N82" s="340"/>
      <c r="O82" s="114">
        <v>82</v>
      </c>
      <c r="P82" s="340">
        <f t="shared" si="13"/>
        <v>0.15891472868217055</v>
      </c>
      <c r="Q82" s="297" t="s">
        <v>1693</v>
      </c>
      <c r="R82" s="416">
        <v>0</v>
      </c>
    </row>
    <row r="83" spans="1:18" s="115" customFormat="1" x14ac:dyDescent="0.2">
      <c r="A83" s="110" t="s">
        <v>1721</v>
      </c>
      <c r="B83" s="110" t="s">
        <v>1722</v>
      </c>
      <c r="C83" s="110" t="s">
        <v>1532</v>
      </c>
      <c r="D83" s="110" t="s">
        <v>1533</v>
      </c>
      <c r="E83" s="114">
        <v>3063</v>
      </c>
      <c r="F83" s="338">
        <f t="shared" ref="F83:F146" si="14">I83+K83</f>
        <v>553</v>
      </c>
      <c r="G83" s="339"/>
      <c r="H83" s="60" t="str">
        <f t="shared" ref="H83:H146" si="15">IF(ISNUMBER(G83),TEXT(((2*F83)+(1.96^2)-(1.96*((1.96^2)+(4*F83*(100%-G83)))^0.5))/(2*(E83+(1.96^2))),"0.0%")&amp;" - "&amp;TEXT(((2*F83)+(1.96^2)+(1.96*((1.96^2)+(4*F83*(100%-G83)))^0.5))/(2*(E83+(1.96^2))),"0.0%"),"")</f>
        <v/>
      </c>
      <c r="I83" s="114">
        <v>443</v>
      </c>
      <c r="J83" s="340"/>
      <c r="K83" s="342">
        <v>110</v>
      </c>
      <c r="L83" s="340"/>
      <c r="M83" s="114">
        <v>2178</v>
      </c>
      <c r="N83" s="340"/>
      <c r="O83" s="114">
        <v>332</v>
      </c>
      <c r="P83" s="340">
        <f t="shared" ref="P83:P146" si="16">O83/E83</f>
        <v>0.10839046686255305</v>
      </c>
      <c r="Q83" s="297" t="s">
        <v>1723</v>
      </c>
      <c r="R83" s="416">
        <v>0</v>
      </c>
    </row>
    <row r="84" spans="1:18" s="115" customFormat="1" x14ac:dyDescent="0.2">
      <c r="A84" s="110" t="s">
        <v>1724</v>
      </c>
      <c r="B84" s="110" t="s">
        <v>1725</v>
      </c>
      <c r="C84" s="110" t="s">
        <v>1532</v>
      </c>
      <c r="D84" s="110" t="s">
        <v>1533</v>
      </c>
      <c r="E84" s="114">
        <v>423</v>
      </c>
      <c r="F84" s="338">
        <f t="shared" si="14"/>
        <v>145</v>
      </c>
      <c r="G84" s="339"/>
      <c r="H84" s="60" t="str">
        <f t="shared" si="15"/>
        <v/>
      </c>
      <c r="I84" s="114">
        <v>107</v>
      </c>
      <c r="J84" s="340"/>
      <c r="K84" s="342">
        <v>38</v>
      </c>
      <c r="L84" s="340"/>
      <c r="M84" s="114">
        <v>170</v>
      </c>
      <c r="N84" s="340"/>
      <c r="O84" s="114">
        <v>108</v>
      </c>
      <c r="P84" s="340">
        <f t="shared" si="16"/>
        <v>0.25531914893617019</v>
      </c>
      <c r="Q84" s="297" t="s">
        <v>1693</v>
      </c>
      <c r="R84" s="416">
        <v>0</v>
      </c>
    </row>
    <row r="85" spans="1:18" s="115" customFormat="1" x14ac:dyDescent="0.2">
      <c r="A85" s="110" t="s">
        <v>1726</v>
      </c>
      <c r="B85" s="110" t="s">
        <v>1727</v>
      </c>
      <c r="C85" s="110" t="s">
        <v>1532</v>
      </c>
      <c r="D85" s="110" t="s">
        <v>1533</v>
      </c>
      <c r="E85" s="114">
        <v>1049</v>
      </c>
      <c r="F85" s="338">
        <f t="shared" si="14"/>
        <v>316</v>
      </c>
      <c r="G85" s="339"/>
      <c r="H85" s="60" t="str">
        <f t="shared" si="15"/>
        <v/>
      </c>
      <c r="I85" s="114">
        <v>233</v>
      </c>
      <c r="J85" s="340"/>
      <c r="K85" s="342">
        <v>83</v>
      </c>
      <c r="L85" s="340"/>
      <c r="M85" s="114">
        <v>549</v>
      </c>
      <c r="N85" s="340"/>
      <c r="O85" s="114">
        <v>184</v>
      </c>
      <c r="P85" s="340">
        <f t="shared" si="16"/>
        <v>0.1754051477597712</v>
      </c>
      <c r="Q85" s="297" t="s">
        <v>1693</v>
      </c>
      <c r="R85" s="416">
        <v>0</v>
      </c>
    </row>
    <row r="86" spans="1:18" s="115" customFormat="1" x14ac:dyDescent="0.2">
      <c r="A86" s="110" t="s">
        <v>1728</v>
      </c>
      <c r="B86" s="110" t="s">
        <v>1729</v>
      </c>
      <c r="C86" s="110" t="s">
        <v>1532</v>
      </c>
      <c r="D86" s="110" t="s">
        <v>1533</v>
      </c>
      <c r="E86" s="114">
        <v>798</v>
      </c>
      <c r="F86" s="338">
        <f t="shared" si="14"/>
        <v>301</v>
      </c>
      <c r="G86" s="339"/>
      <c r="H86" s="60" t="str">
        <f t="shared" si="15"/>
        <v/>
      </c>
      <c r="I86" s="114">
        <v>240</v>
      </c>
      <c r="J86" s="340"/>
      <c r="K86" s="342">
        <v>61</v>
      </c>
      <c r="L86" s="340"/>
      <c r="M86" s="114">
        <v>393</v>
      </c>
      <c r="N86" s="340"/>
      <c r="O86" s="114">
        <v>104</v>
      </c>
      <c r="P86" s="340">
        <f t="shared" si="16"/>
        <v>0.13032581453634084</v>
      </c>
      <c r="Q86" s="297" t="s">
        <v>1693</v>
      </c>
      <c r="R86" s="416">
        <v>0</v>
      </c>
    </row>
    <row r="87" spans="1:18" s="115" customFormat="1" x14ac:dyDescent="0.2">
      <c r="A87" s="110" t="s">
        <v>1730</v>
      </c>
      <c r="B87" s="110" t="s">
        <v>1731</v>
      </c>
      <c r="C87" s="110" t="s">
        <v>1532</v>
      </c>
      <c r="D87" s="110" t="s">
        <v>1533</v>
      </c>
      <c r="E87" s="114">
        <v>6619</v>
      </c>
      <c r="F87" s="338">
        <f t="shared" si="14"/>
        <v>5445</v>
      </c>
      <c r="G87" s="339"/>
      <c r="H87" s="60" t="str">
        <f t="shared" si="15"/>
        <v/>
      </c>
      <c r="I87" s="114">
        <v>3085</v>
      </c>
      <c r="J87" s="340"/>
      <c r="K87" s="342">
        <v>2360</v>
      </c>
      <c r="L87" s="340"/>
      <c r="M87" s="114">
        <v>1048</v>
      </c>
      <c r="N87" s="340"/>
      <c r="O87" s="114">
        <v>126</v>
      </c>
      <c r="P87" s="340"/>
      <c r="Q87" s="297" t="s">
        <v>1732</v>
      </c>
      <c r="R87" s="416">
        <v>0</v>
      </c>
    </row>
    <row r="88" spans="1:18" s="115" customFormat="1" x14ac:dyDescent="0.2">
      <c r="A88" s="110" t="s">
        <v>1733</v>
      </c>
      <c r="B88" s="110" t="s">
        <v>1734</v>
      </c>
      <c r="C88" s="110" t="s">
        <v>1532</v>
      </c>
      <c r="D88" s="110" t="s">
        <v>1533</v>
      </c>
      <c r="E88" s="114">
        <v>4098</v>
      </c>
      <c r="F88" s="338">
        <f t="shared" si="14"/>
        <v>1343</v>
      </c>
      <c r="G88" s="339">
        <f t="shared" ref="G87:G146" si="17">J88+L88</f>
        <v>0.3277208394338702</v>
      </c>
      <c r="H88" s="60" t="str">
        <f t="shared" si="15"/>
        <v>31.4% - 34.2%</v>
      </c>
      <c r="I88" s="114">
        <v>987</v>
      </c>
      <c r="J88" s="340">
        <f t="shared" ref="J87:J146" si="18">I88/E88</f>
        <v>0.24084919472913616</v>
      </c>
      <c r="K88" s="342">
        <v>356</v>
      </c>
      <c r="L88" s="340">
        <f t="shared" ref="L87:L146" si="19">K88/E88</f>
        <v>8.6871644704734019E-2</v>
      </c>
      <c r="M88" s="114">
        <v>2740</v>
      </c>
      <c r="N88" s="340">
        <f t="shared" ref="N87:N146" si="20">M88/E88</f>
        <v>0.66861883845778425</v>
      </c>
      <c r="O88" s="114">
        <v>15</v>
      </c>
      <c r="P88" s="340">
        <f t="shared" si="16"/>
        <v>3.6603221083455345E-3</v>
      </c>
      <c r="Q88" s="297" t="s">
        <v>1735</v>
      </c>
      <c r="R88" s="416">
        <v>0</v>
      </c>
    </row>
    <row r="89" spans="1:18" s="115" customFormat="1" x14ac:dyDescent="0.2">
      <c r="A89" s="110" t="s">
        <v>1736</v>
      </c>
      <c r="B89" s="110" t="s">
        <v>1737</v>
      </c>
      <c r="C89" s="110" t="s">
        <v>1532</v>
      </c>
      <c r="D89" s="110" t="s">
        <v>1533</v>
      </c>
      <c r="E89" s="114">
        <v>48</v>
      </c>
      <c r="F89" s="338">
        <f t="shared" si="14"/>
        <v>19</v>
      </c>
      <c r="G89" s="339"/>
      <c r="H89" s="60" t="str">
        <f t="shared" si="15"/>
        <v/>
      </c>
      <c r="I89" s="114">
        <v>16</v>
      </c>
      <c r="J89" s="340"/>
      <c r="K89" s="342">
        <v>3</v>
      </c>
      <c r="L89" s="340"/>
      <c r="M89" s="114">
        <v>15</v>
      </c>
      <c r="N89" s="340"/>
      <c r="O89" s="114">
        <v>14</v>
      </c>
      <c r="P89" s="340">
        <f t="shared" si="16"/>
        <v>0.29166666666666669</v>
      </c>
      <c r="Q89" s="297" t="s">
        <v>1738</v>
      </c>
      <c r="R89" s="416">
        <v>1</v>
      </c>
    </row>
    <row r="90" spans="1:18" s="115" customFormat="1" x14ac:dyDescent="0.2">
      <c r="A90" s="110" t="s">
        <v>1739</v>
      </c>
      <c r="B90" s="110" t="s">
        <v>1740</v>
      </c>
      <c r="C90" s="110" t="s">
        <v>1534</v>
      </c>
      <c r="D90" s="110" t="s">
        <v>1535</v>
      </c>
      <c r="E90" s="114">
        <v>1197</v>
      </c>
      <c r="F90" s="338">
        <f t="shared" si="14"/>
        <v>468</v>
      </c>
      <c r="G90" s="339">
        <f t="shared" si="17"/>
        <v>0.39097744360902253</v>
      </c>
      <c r="H90" s="60" t="str">
        <f t="shared" si="15"/>
        <v>36.4% - 41.9%</v>
      </c>
      <c r="I90" s="114">
        <v>345</v>
      </c>
      <c r="J90" s="340">
        <f t="shared" si="18"/>
        <v>0.2882205513784461</v>
      </c>
      <c r="K90" s="342">
        <v>123</v>
      </c>
      <c r="L90" s="340">
        <f t="shared" si="19"/>
        <v>0.10275689223057644</v>
      </c>
      <c r="M90" s="114">
        <v>728</v>
      </c>
      <c r="N90" s="340">
        <f t="shared" si="20"/>
        <v>0.60818713450292394</v>
      </c>
      <c r="O90" s="114">
        <v>1</v>
      </c>
      <c r="P90" s="340">
        <f t="shared" si="16"/>
        <v>8.3542188805346695E-4</v>
      </c>
      <c r="Q90" s="297" t="s">
        <v>1741</v>
      </c>
      <c r="R90" s="416">
        <v>0</v>
      </c>
    </row>
    <row r="91" spans="1:18" s="115" customFormat="1" x14ac:dyDescent="0.2">
      <c r="A91" s="110" t="s">
        <v>1742</v>
      </c>
      <c r="B91" s="110" t="s">
        <v>1743</v>
      </c>
      <c r="C91" s="110" t="s">
        <v>1534</v>
      </c>
      <c r="D91" s="110" t="s">
        <v>1535</v>
      </c>
      <c r="E91" s="114">
        <v>1454</v>
      </c>
      <c r="F91" s="338">
        <f t="shared" si="14"/>
        <v>457</v>
      </c>
      <c r="G91" s="339">
        <f t="shared" si="17"/>
        <v>0.31430536451169189</v>
      </c>
      <c r="H91" s="60" t="str">
        <f t="shared" si="15"/>
        <v>29.1% - 33.9%</v>
      </c>
      <c r="I91" s="114">
        <v>346</v>
      </c>
      <c r="J91" s="340">
        <f t="shared" si="18"/>
        <v>0.23796423658872076</v>
      </c>
      <c r="K91" s="342">
        <v>111</v>
      </c>
      <c r="L91" s="340">
        <f t="shared" si="19"/>
        <v>7.6341127922971111E-2</v>
      </c>
      <c r="M91" s="114">
        <v>974</v>
      </c>
      <c r="N91" s="340">
        <f t="shared" si="20"/>
        <v>0.66987620357634114</v>
      </c>
      <c r="O91" s="114">
        <v>23</v>
      </c>
      <c r="P91" s="340">
        <f t="shared" si="16"/>
        <v>1.5818431911966989E-2</v>
      </c>
      <c r="Q91" s="297" t="s">
        <v>1744</v>
      </c>
      <c r="R91" s="416">
        <v>0</v>
      </c>
    </row>
    <row r="92" spans="1:18" s="115" customFormat="1" x14ac:dyDescent="0.2">
      <c r="A92" s="110" t="s">
        <v>1745</v>
      </c>
      <c r="B92" s="110" t="s">
        <v>1746</v>
      </c>
      <c r="C92" s="110" t="s">
        <v>1534</v>
      </c>
      <c r="D92" s="110" t="s">
        <v>1535</v>
      </c>
      <c r="E92" s="114">
        <v>1121</v>
      </c>
      <c r="F92" s="338">
        <f t="shared" si="14"/>
        <v>415</v>
      </c>
      <c r="G92" s="339">
        <f t="shared" si="17"/>
        <v>0.37020517395182873</v>
      </c>
      <c r="H92" s="60" t="str">
        <f t="shared" si="15"/>
        <v>34.2% - 39.9%</v>
      </c>
      <c r="I92" s="114">
        <v>315</v>
      </c>
      <c r="J92" s="340">
        <f t="shared" si="18"/>
        <v>0.28099910793933985</v>
      </c>
      <c r="K92" s="342">
        <v>100</v>
      </c>
      <c r="L92" s="340">
        <f t="shared" si="19"/>
        <v>8.9206066012488844E-2</v>
      </c>
      <c r="M92" s="114">
        <v>698</v>
      </c>
      <c r="N92" s="340">
        <f t="shared" si="20"/>
        <v>0.62265834076717219</v>
      </c>
      <c r="O92" s="114">
        <v>8</v>
      </c>
      <c r="P92" s="340">
        <f t="shared" si="16"/>
        <v>7.1364852809991082E-3</v>
      </c>
      <c r="Q92" s="297" t="s">
        <v>1744</v>
      </c>
      <c r="R92" s="416">
        <v>0</v>
      </c>
    </row>
    <row r="93" spans="1:18" s="115" customFormat="1" x14ac:dyDescent="0.2">
      <c r="A93" s="110" t="s">
        <v>1747</v>
      </c>
      <c r="B93" s="110" t="s">
        <v>1748</v>
      </c>
      <c r="C93" s="110" t="s">
        <v>1534</v>
      </c>
      <c r="D93" s="110" t="s">
        <v>1535</v>
      </c>
      <c r="E93" s="114">
        <v>1026</v>
      </c>
      <c r="F93" s="338">
        <f t="shared" si="14"/>
        <v>475</v>
      </c>
      <c r="G93" s="339">
        <f t="shared" si="17"/>
        <v>0.46296296296296297</v>
      </c>
      <c r="H93" s="60" t="str">
        <f t="shared" si="15"/>
        <v>43.3% - 49.4%</v>
      </c>
      <c r="I93" s="114">
        <v>359</v>
      </c>
      <c r="J93" s="340">
        <f t="shared" si="18"/>
        <v>0.34990253411306044</v>
      </c>
      <c r="K93" s="342">
        <v>116</v>
      </c>
      <c r="L93" s="340">
        <f t="shared" si="19"/>
        <v>0.11306042884990253</v>
      </c>
      <c r="M93" s="114">
        <v>536</v>
      </c>
      <c r="N93" s="340">
        <f t="shared" si="20"/>
        <v>0.52241715399610134</v>
      </c>
      <c r="O93" s="114">
        <v>15</v>
      </c>
      <c r="P93" s="340">
        <f t="shared" si="16"/>
        <v>1.4619883040935672E-2</v>
      </c>
      <c r="Q93" s="297" t="s">
        <v>1749</v>
      </c>
      <c r="R93" s="416">
        <v>0</v>
      </c>
    </row>
    <row r="94" spans="1:18" s="115" customFormat="1" x14ac:dyDescent="0.2">
      <c r="A94" s="110" t="s">
        <v>1750</v>
      </c>
      <c r="B94" s="110" t="s">
        <v>1751</v>
      </c>
      <c r="C94" s="110" t="s">
        <v>1534</v>
      </c>
      <c r="D94" s="110" t="s">
        <v>1535</v>
      </c>
      <c r="E94" s="114">
        <v>837</v>
      </c>
      <c r="F94" s="338">
        <f t="shared" si="14"/>
        <v>256</v>
      </c>
      <c r="G94" s="339">
        <f t="shared" si="17"/>
        <v>0.30585424133811234</v>
      </c>
      <c r="H94" s="60" t="str">
        <f t="shared" si="15"/>
        <v>27.6% - 33.8%</v>
      </c>
      <c r="I94" s="114">
        <v>175</v>
      </c>
      <c r="J94" s="340">
        <f t="shared" si="18"/>
        <v>0.20908004778972522</v>
      </c>
      <c r="K94" s="342">
        <v>81</v>
      </c>
      <c r="L94" s="340">
        <f t="shared" si="19"/>
        <v>9.6774193548387094E-2</v>
      </c>
      <c r="M94" s="114">
        <v>580</v>
      </c>
      <c r="N94" s="340">
        <f t="shared" si="20"/>
        <v>0.69295101553166072</v>
      </c>
      <c r="O94" s="114">
        <v>1</v>
      </c>
      <c r="P94" s="340">
        <f t="shared" si="16"/>
        <v>1.1947431302270011E-3</v>
      </c>
      <c r="Q94" s="297" t="s">
        <v>1741</v>
      </c>
      <c r="R94" s="416">
        <v>0</v>
      </c>
    </row>
    <row r="95" spans="1:18" s="115" customFormat="1" x14ac:dyDescent="0.2">
      <c r="A95" s="110" t="s">
        <v>1752</v>
      </c>
      <c r="B95" s="110" t="s">
        <v>1753</v>
      </c>
      <c r="C95" s="110" t="s">
        <v>1534</v>
      </c>
      <c r="D95" s="110" t="s">
        <v>1535</v>
      </c>
      <c r="E95" s="114">
        <v>887</v>
      </c>
      <c r="F95" s="338">
        <f t="shared" si="14"/>
        <v>317</v>
      </c>
      <c r="G95" s="339">
        <f t="shared" si="17"/>
        <v>0.35738444193912061</v>
      </c>
      <c r="H95" s="60" t="str">
        <f t="shared" si="15"/>
        <v>32.7% - 38.9%</v>
      </c>
      <c r="I95" s="114">
        <v>252</v>
      </c>
      <c r="J95" s="340">
        <f t="shared" si="18"/>
        <v>0.28410372040586246</v>
      </c>
      <c r="K95" s="342">
        <v>65</v>
      </c>
      <c r="L95" s="340">
        <f t="shared" si="19"/>
        <v>7.3280721533258167E-2</v>
      </c>
      <c r="M95" s="114">
        <v>551</v>
      </c>
      <c r="N95" s="340">
        <f t="shared" si="20"/>
        <v>0.62119503945885002</v>
      </c>
      <c r="O95" s="114">
        <v>19</v>
      </c>
      <c r="P95" s="340">
        <f t="shared" si="16"/>
        <v>2.1420518602029311E-2</v>
      </c>
      <c r="Q95" s="297" t="s">
        <v>1754</v>
      </c>
      <c r="R95" s="416">
        <v>0</v>
      </c>
    </row>
    <row r="96" spans="1:18" s="115" customFormat="1" x14ac:dyDescent="0.2">
      <c r="A96" s="110" t="s">
        <v>1755</v>
      </c>
      <c r="B96" s="110" t="s">
        <v>1756</v>
      </c>
      <c r="C96" s="110" t="s">
        <v>1534</v>
      </c>
      <c r="D96" s="110" t="s">
        <v>1535</v>
      </c>
      <c r="E96" s="114">
        <v>1177</v>
      </c>
      <c r="F96" s="338">
        <f t="shared" si="14"/>
        <v>543</v>
      </c>
      <c r="G96" s="339">
        <f t="shared" si="17"/>
        <v>0.46134239592183512</v>
      </c>
      <c r="H96" s="60" t="str">
        <f t="shared" si="15"/>
        <v>43.3% - 49.0%</v>
      </c>
      <c r="I96" s="114">
        <v>407</v>
      </c>
      <c r="J96" s="340">
        <f t="shared" si="18"/>
        <v>0.34579439252336447</v>
      </c>
      <c r="K96" s="342">
        <v>136</v>
      </c>
      <c r="L96" s="340">
        <f t="shared" si="19"/>
        <v>0.11554800339847068</v>
      </c>
      <c r="M96" s="114">
        <v>605</v>
      </c>
      <c r="N96" s="340">
        <f t="shared" si="20"/>
        <v>0.51401869158878499</v>
      </c>
      <c r="O96" s="114">
        <v>29</v>
      </c>
      <c r="P96" s="340">
        <f t="shared" si="16"/>
        <v>2.4638912489379779E-2</v>
      </c>
      <c r="Q96" s="297" t="s">
        <v>1744</v>
      </c>
      <c r="R96" s="416">
        <v>0</v>
      </c>
    </row>
    <row r="97" spans="1:19" s="115" customFormat="1" x14ac:dyDescent="0.2">
      <c r="A97" s="110" t="s">
        <v>1757</v>
      </c>
      <c r="B97" s="110" t="s">
        <v>1758</v>
      </c>
      <c r="C97" s="110" t="s">
        <v>1534</v>
      </c>
      <c r="D97" s="110" t="s">
        <v>1535</v>
      </c>
      <c r="E97" s="114">
        <v>1872</v>
      </c>
      <c r="F97" s="338">
        <f t="shared" si="14"/>
        <v>919</v>
      </c>
      <c r="G97" s="339">
        <f t="shared" si="17"/>
        <v>0.4909188034188034</v>
      </c>
      <c r="H97" s="60" t="str">
        <f t="shared" si="15"/>
        <v>46.8% - 51.4%</v>
      </c>
      <c r="I97" s="114">
        <v>707</v>
      </c>
      <c r="J97" s="340">
        <f t="shared" si="18"/>
        <v>0.37767094017094016</v>
      </c>
      <c r="K97" s="342">
        <v>212</v>
      </c>
      <c r="L97" s="340">
        <f t="shared" si="19"/>
        <v>0.11324786324786325</v>
      </c>
      <c r="M97" s="114">
        <v>891</v>
      </c>
      <c r="N97" s="340">
        <f t="shared" si="20"/>
        <v>0.47596153846153844</v>
      </c>
      <c r="O97" s="114">
        <v>62</v>
      </c>
      <c r="P97" s="340">
        <f t="shared" si="16"/>
        <v>3.311965811965812E-2</v>
      </c>
      <c r="Q97" s="297" t="s">
        <v>1749</v>
      </c>
      <c r="R97" s="416">
        <v>0</v>
      </c>
    </row>
    <row r="98" spans="1:19" s="115" customFormat="1" x14ac:dyDescent="0.2">
      <c r="A98" s="110" t="s">
        <v>1759</v>
      </c>
      <c r="B98" s="110" t="s">
        <v>1760</v>
      </c>
      <c r="C98" s="110" t="s">
        <v>1534</v>
      </c>
      <c r="D98" s="110" t="s">
        <v>1535</v>
      </c>
      <c r="E98" s="114">
        <v>1038</v>
      </c>
      <c r="F98" s="338">
        <f t="shared" si="14"/>
        <v>402</v>
      </c>
      <c r="G98" s="339">
        <f t="shared" si="17"/>
        <v>0.38728323699421963</v>
      </c>
      <c r="H98" s="60" t="str">
        <f t="shared" si="15"/>
        <v>35.8% - 41.7%</v>
      </c>
      <c r="I98" s="114">
        <v>288</v>
      </c>
      <c r="J98" s="340">
        <f t="shared" si="18"/>
        <v>0.2774566473988439</v>
      </c>
      <c r="K98" s="342">
        <v>114</v>
      </c>
      <c r="L98" s="340">
        <f t="shared" si="19"/>
        <v>0.10982658959537572</v>
      </c>
      <c r="M98" s="114">
        <v>636</v>
      </c>
      <c r="N98" s="340">
        <f t="shared" si="20"/>
        <v>0.61271676300578037</v>
      </c>
      <c r="O98" s="114">
        <v>0</v>
      </c>
      <c r="P98" s="340">
        <f t="shared" si="16"/>
        <v>0</v>
      </c>
      <c r="Q98" s="297" t="s">
        <v>1741</v>
      </c>
      <c r="R98" s="416">
        <v>0</v>
      </c>
    </row>
    <row r="99" spans="1:19" x14ac:dyDescent="0.2">
      <c r="A99" s="110" t="s">
        <v>1761</v>
      </c>
      <c r="B99" s="110" t="s">
        <v>1762</v>
      </c>
      <c r="C99" s="110" t="s">
        <v>1534</v>
      </c>
      <c r="D99" s="110" t="s">
        <v>1535</v>
      </c>
      <c r="E99" s="114">
        <v>959</v>
      </c>
      <c r="F99" s="338">
        <f t="shared" si="14"/>
        <v>349</v>
      </c>
      <c r="G99" s="339">
        <f t="shared" si="17"/>
        <v>0.36392075078206465</v>
      </c>
      <c r="H99" s="60" t="str">
        <f t="shared" si="15"/>
        <v>33.4% - 39.5%</v>
      </c>
      <c r="I99" s="114">
        <v>238</v>
      </c>
      <c r="J99" s="340">
        <f t="shared" si="18"/>
        <v>0.24817518248175183</v>
      </c>
      <c r="K99" s="342">
        <v>111</v>
      </c>
      <c r="L99" s="340">
        <f t="shared" si="19"/>
        <v>0.11574556830031282</v>
      </c>
      <c r="M99" s="114">
        <v>587</v>
      </c>
      <c r="N99" s="340">
        <f t="shared" si="20"/>
        <v>0.61209593326381651</v>
      </c>
      <c r="O99" s="114">
        <v>23</v>
      </c>
      <c r="P99" s="340">
        <f t="shared" si="16"/>
        <v>2.3983315954118872E-2</v>
      </c>
      <c r="Q99" s="297" t="s">
        <v>1763</v>
      </c>
      <c r="R99" s="416">
        <v>0</v>
      </c>
      <c r="S99" s="115"/>
    </row>
    <row r="100" spans="1:19" x14ac:dyDescent="0.2">
      <c r="A100" s="110" t="s">
        <v>1764</v>
      </c>
      <c r="B100" s="110" t="s">
        <v>1765</v>
      </c>
      <c r="C100" s="110" t="s">
        <v>1534</v>
      </c>
      <c r="D100" s="110" t="s">
        <v>1535</v>
      </c>
      <c r="E100" s="114">
        <v>717</v>
      </c>
      <c r="F100" s="338">
        <f t="shared" si="14"/>
        <v>338</v>
      </c>
      <c r="G100" s="339"/>
      <c r="H100" s="60" t="str">
        <f t="shared" si="15"/>
        <v/>
      </c>
      <c r="I100" s="114">
        <v>254</v>
      </c>
      <c r="J100" s="340"/>
      <c r="K100" s="342">
        <v>84</v>
      </c>
      <c r="L100" s="340"/>
      <c r="M100" s="114">
        <v>350</v>
      </c>
      <c r="N100" s="340"/>
      <c r="O100" s="114">
        <v>29</v>
      </c>
      <c r="P100" s="340"/>
      <c r="Q100" s="297" t="s">
        <v>1763</v>
      </c>
      <c r="R100" s="416">
        <v>1</v>
      </c>
      <c r="S100" s="115"/>
    </row>
    <row r="101" spans="1:19" x14ac:dyDescent="0.2">
      <c r="A101" s="110" t="s">
        <v>1766</v>
      </c>
      <c r="B101" s="110" t="s">
        <v>1767</v>
      </c>
      <c r="C101" s="110" t="s">
        <v>1534</v>
      </c>
      <c r="D101" s="110" t="s">
        <v>1535</v>
      </c>
      <c r="E101" s="114">
        <v>6</v>
      </c>
      <c r="F101" s="338">
        <f t="shared" si="14"/>
        <v>0</v>
      </c>
      <c r="G101" s="339"/>
      <c r="H101" s="60" t="str">
        <f t="shared" si="15"/>
        <v/>
      </c>
      <c r="I101" s="114">
        <v>0</v>
      </c>
      <c r="J101" s="340"/>
      <c r="K101" s="342">
        <v>0</v>
      </c>
      <c r="L101" s="340"/>
      <c r="M101" s="114">
        <v>5</v>
      </c>
      <c r="N101" s="340"/>
      <c r="O101" s="114">
        <v>1</v>
      </c>
      <c r="P101" s="340">
        <f t="shared" si="16"/>
        <v>0.16666666666666666</v>
      </c>
      <c r="Q101" s="297" t="s">
        <v>1768</v>
      </c>
      <c r="R101" s="416">
        <v>1</v>
      </c>
      <c r="S101" s="115"/>
    </row>
    <row r="102" spans="1:19" x14ac:dyDescent="0.2">
      <c r="A102" s="110" t="s">
        <v>1769</v>
      </c>
      <c r="B102" s="110" t="s">
        <v>1770</v>
      </c>
      <c r="C102" s="110" t="s">
        <v>1534</v>
      </c>
      <c r="D102" s="110" t="s">
        <v>1535</v>
      </c>
      <c r="E102" s="114">
        <v>546</v>
      </c>
      <c r="F102" s="338">
        <f t="shared" si="14"/>
        <v>276</v>
      </c>
      <c r="G102" s="339">
        <f t="shared" si="17"/>
        <v>0.50549450549450547</v>
      </c>
      <c r="H102" s="60" t="str">
        <f t="shared" si="15"/>
        <v>46.4% - 54.7%</v>
      </c>
      <c r="I102" s="114">
        <v>229</v>
      </c>
      <c r="J102" s="340">
        <f t="shared" si="18"/>
        <v>0.41941391941391942</v>
      </c>
      <c r="K102" s="342">
        <v>47</v>
      </c>
      <c r="L102" s="340">
        <f t="shared" si="19"/>
        <v>8.608058608058608E-2</v>
      </c>
      <c r="M102" s="114">
        <v>261</v>
      </c>
      <c r="N102" s="340">
        <f t="shared" si="20"/>
        <v>0.47802197802197804</v>
      </c>
      <c r="O102" s="114">
        <v>9</v>
      </c>
      <c r="P102" s="340">
        <f t="shared" si="16"/>
        <v>1.6483516483516484E-2</v>
      </c>
      <c r="Q102" s="297" t="s">
        <v>1741</v>
      </c>
      <c r="R102" s="416">
        <v>0</v>
      </c>
      <c r="S102" s="115"/>
    </row>
    <row r="103" spans="1:19" x14ac:dyDescent="0.2">
      <c r="A103" s="110" t="s">
        <v>1771</v>
      </c>
      <c r="B103" s="110" t="s">
        <v>1772</v>
      </c>
      <c r="C103" s="110" t="s">
        <v>1534</v>
      </c>
      <c r="D103" s="110" t="s">
        <v>1535</v>
      </c>
      <c r="E103" s="114">
        <v>1259</v>
      </c>
      <c r="F103" s="338">
        <f t="shared" si="14"/>
        <v>421</v>
      </c>
      <c r="G103" s="339">
        <f t="shared" si="17"/>
        <v>0.33439237490071483</v>
      </c>
      <c r="H103" s="60" t="str">
        <f t="shared" si="15"/>
        <v>30.9% - 36.1%</v>
      </c>
      <c r="I103" s="114">
        <v>321</v>
      </c>
      <c r="J103" s="340">
        <f t="shared" si="18"/>
        <v>0.25496425734710088</v>
      </c>
      <c r="K103" s="342">
        <v>100</v>
      </c>
      <c r="L103" s="340">
        <f t="shared" si="19"/>
        <v>7.9428117553613981E-2</v>
      </c>
      <c r="M103" s="114">
        <v>791</v>
      </c>
      <c r="N103" s="340">
        <f t="shared" si="20"/>
        <v>0.62827640984908661</v>
      </c>
      <c r="O103" s="114">
        <v>47</v>
      </c>
      <c r="P103" s="340">
        <f t="shared" si="16"/>
        <v>3.7331215250198571E-2</v>
      </c>
      <c r="Q103" s="297" t="s">
        <v>1754</v>
      </c>
      <c r="R103" s="416">
        <v>0</v>
      </c>
      <c r="S103" s="115"/>
    </row>
    <row r="104" spans="1:19" x14ac:dyDescent="0.2">
      <c r="A104" s="110" t="s">
        <v>1773</v>
      </c>
      <c r="B104" s="110" t="s">
        <v>1774</v>
      </c>
      <c r="C104" s="110" t="s">
        <v>1534</v>
      </c>
      <c r="D104" s="110" t="s">
        <v>1535</v>
      </c>
      <c r="E104" s="114">
        <v>871</v>
      </c>
      <c r="F104" s="338">
        <f t="shared" si="14"/>
        <v>341</v>
      </c>
      <c r="G104" s="339">
        <f t="shared" si="17"/>
        <v>0.39150401836969001</v>
      </c>
      <c r="H104" s="60" t="str">
        <f t="shared" si="15"/>
        <v>36.0% - 42.4%</v>
      </c>
      <c r="I104" s="114">
        <v>264</v>
      </c>
      <c r="J104" s="340">
        <f t="shared" si="18"/>
        <v>0.30309988518943742</v>
      </c>
      <c r="K104" s="342">
        <v>77</v>
      </c>
      <c r="L104" s="340">
        <f t="shared" si="19"/>
        <v>8.8404133180252586E-2</v>
      </c>
      <c r="M104" s="114">
        <v>496</v>
      </c>
      <c r="N104" s="340">
        <f t="shared" si="20"/>
        <v>0.56946039035591278</v>
      </c>
      <c r="O104" s="114">
        <v>34</v>
      </c>
      <c r="P104" s="340">
        <f t="shared" si="16"/>
        <v>3.9035591274397242E-2</v>
      </c>
      <c r="Q104" s="297" t="s">
        <v>1763</v>
      </c>
      <c r="R104" s="416">
        <v>0</v>
      </c>
      <c r="S104" s="115"/>
    </row>
    <row r="105" spans="1:19" x14ac:dyDescent="0.2">
      <c r="A105" s="110" t="s">
        <v>1775</v>
      </c>
      <c r="B105" s="110" t="s">
        <v>1776</v>
      </c>
      <c r="C105" s="110" t="s">
        <v>1534</v>
      </c>
      <c r="D105" s="110" t="s">
        <v>1535</v>
      </c>
      <c r="E105" s="114">
        <v>1072</v>
      </c>
      <c r="F105" s="338">
        <f t="shared" si="14"/>
        <v>410</v>
      </c>
      <c r="G105" s="339"/>
      <c r="H105" s="60" t="str">
        <f t="shared" si="15"/>
        <v/>
      </c>
      <c r="I105" s="114">
        <v>305</v>
      </c>
      <c r="J105" s="340"/>
      <c r="K105" s="342">
        <v>105</v>
      </c>
      <c r="L105" s="340"/>
      <c r="M105" s="114">
        <v>662</v>
      </c>
      <c r="N105" s="340"/>
      <c r="O105" s="114">
        <v>0</v>
      </c>
      <c r="P105" s="340"/>
      <c r="Q105" s="297" t="s">
        <v>1741</v>
      </c>
      <c r="R105" s="416">
        <v>1</v>
      </c>
      <c r="S105" s="115"/>
    </row>
    <row r="106" spans="1:19" x14ac:dyDescent="0.2">
      <c r="A106" s="110" t="s">
        <v>1777</v>
      </c>
      <c r="B106" s="110" t="s">
        <v>1778</v>
      </c>
      <c r="C106" s="110" t="s">
        <v>1534</v>
      </c>
      <c r="D106" s="110" t="s">
        <v>1535</v>
      </c>
      <c r="E106" s="114">
        <v>1105</v>
      </c>
      <c r="F106" s="338">
        <f t="shared" si="14"/>
        <v>466</v>
      </c>
      <c r="G106" s="339">
        <f t="shared" si="17"/>
        <v>0.42171945701357466</v>
      </c>
      <c r="H106" s="60" t="str">
        <f t="shared" si="15"/>
        <v>39.3% - 45.1%</v>
      </c>
      <c r="I106" s="114">
        <v>346</v>
      </c>
      <c r="J106" s="340">
        <f t="shared" si="18"/>
        <v>0.31312217194570136</v>
      </c>
      <c r="K106" s="342">
        <v>120</v>
      </c>
      <c r="L106" s="340">
        <f t="shared" si="19"/>
        <v>0.10859728506787331</v>
      </c>
      <c r="M106" s="114">
        <v>612</v>
      </c>
      <c r="N106" s="340">
        <f t="shared" si="20"/>
        <v>0.55384615384615388</v>
      </c>
      <c r="O106" s="114">
        <v>27</v>
      </c>
      <c r="P106" s="340">
        <f t="shared" si="16"/>
        <v>2.4434389140271493E-2</v>
      </c>
      <c r="Q106" s="297" t="s">
        <v>1744</v>
      </c>
      <c r="R106" s="416">
        <v>0</v>
      </c>
      <c r="S106" s="115"/>
    </row>
    <row r="107" spans="1:19" x14ac:dyDescent="0.2">
      <c r="A107" s="110" t="s">
        <v>1779</v>
      </c>
      <c r="B107" s="110" t="s">
        <v>1780</v>
      </c>
      <c r="C107" s="110" t="s">
        <v>1534</v>
      </c>
      <c r="D107" s="110" t="s">
        <v>1535</v>
      </c>
      <c r="E107" s="114">
        <v>791</v>
      </c>
      <c r="F107" s="338">
        <f t="shared" si="14"/>
        <v>437</v>
      </c>
      <c r="G107" s="339">
        <f t="shared" si="17"/>
        <v>0.55246523388116309</v>
      </c>
      <c r="H107" s="60" t="str">
        <f t="shared" si="15"/>
        <v>51.8% - 58.7%</v>
      </c>
      <c r="I107" s="114">
        <v>351</v>
      </c>
      <c r="J107" s="340">
        <f t="shared" si="18"/>
        <v>0.44374209860935526</v>
      </c>
      <c r="K107" s="342">
        <v>86</v>
      </c>
      <c r="L107" s="340">
        <f t="shared" si="19"/>
        <v>0.10872313527180784</v>
      </c>
      <c r="M107" s="114">
        <v>338</v>
      </c>
      <c r="N107" s="340">
        <f t="shared" si="20"/>
        <v>0.427307206068268</v>
      </c>
      <c r="O107" s="114">
        <v>16</v>
      </c>
      <c r="P107" s="340">
        <f t="shared" si="16"/>
        <v>2.0227560050568902E-2</v>
      </c>
      <c r="Q107" s="297" t="s">
        <v>1749</v>
      </c>
      <c r="R107" s="416">
        <v>0</v>
      </c>
      <c r="S107" s="115"/>
    </row>
    <row r="108" spans="1:19" x14ac:dyDescent="0.2">
      <c r="A108" s="110" t="s">
        <v>1781</v>
      </c>
      <c r="B108" s="110" t="s">
        <v>1782</v>
      </c>
      <c r="C108" s="110" t="s">
        <v>1534</v>
      </c>
      <c r="D108" s="110" t="s">
        <v>1535</v>
      </c>
      <c r="E108" s="114">
        <v>848</v>
      </c>
      <c r="F108" s="338">
        <f t="shared" si="14"/>
        <v>383</v>
      </c>
      <c r="G108" s="339">
        <f t="shared" si="17"/>
        <v>0.45165094339622636</v>
      </c>
      <c r="H108" s="60" t="str">
        <f t="shared" si="15"/>
        <v>41.8% - 48.5%</v>
      </c>
      <c r="I108" s="114">
        <v>304</v>
      </c>
      <c r="J108" s="340">
        <f t="shared" si="18"/>
        <v>0.35849056603773582</v>
      </c>
      <c r="K108" s="342">
        <v>79</v>
      </c>
      <c r="L108" s="340">
        <f t="shared" si="19"/>
        <v>9.3160377358490559E-2</v>
      </c>
      <c r="M108" s="114">
        <v>454</v>
      </c>
      <c r="N108" s="340">
        <f t="shared" si="20"/>
        <v>0.535377358490566</v>
      </c>
      <c r="O108" s="114">
        <v>11</v>
      </c>
      <c r="P108" s="340">
        <f t="shared" si="16"/>
        <v>1.2971698113207548E-2</v>
      </c>
      <c r="Q108" s="297" t="s">
        <v>1741</v>
      </c>
      <c r="R108" s="416">
        <v>0</v>
      </c>
      <c r="S108" s="115"/>
    </row>
    <row r="109" spans="1:19" x14ac:dyDescent="0.2">
      <c r="A109" s="110" t="s">
        <v>1783</v>
      </c>
      <c r="B109" s="110" t="s">
        <v>1784</v>
      </c>
      <c r="C109" s="110" t="s">
        <v>1534</v>
      </c>
      <c r="D109" s="110" t="s">
        <v>1535</v>
      </c>
      <c r="E109" s="114">
        <v>1025</v>
      </c>
      <c r="F109" s="338">
        <f t="shared" si="14"/>
        <v>432</v>
      </c>
      <c r="G109" s="339">
        <f t="shared" si="17"/>
        <v>0.42146341463414638</v>
      </c>
      <c r="H109" s="60" t="str">
        <f t="shared" si="15"/>
        <v>39.2% - 45.2%</v>
      </c>
      <c r="I109" s="114">
        <v>331</v>
      </c>
      <c r="J109" s="340">
        <f t="shared" si="18"/>
        <v>0.32292682926829269</v>
      </c>
      <c r="K109" s="342">
        <v>101</v>
      </c>
      <c r="L109" s="340">
        <f t="shared" si="19"/>
        <v>9.8536585365853663E-2</v>
      </c>
      <c r="M109" s="114">
        <v>576</v>
      </c>
      <c r="N109" s="340">
        <f t="shared" si="20"/>
        <v>0.56195121951219518</v>
      </c>
      <c r="O109" s="114">
        <v>17</v>
      </c>
      <c r="P109" s="340">
        <f t="shared" si="16"/>
        <v>1.6585365853658537E-2</v>
      </c>
      <c r="Q109" s="297" t="s">
        <v>1749</v>
      </c>
      <c r="R109" s="416">
        <v>0</v>
      </c>
      <c r="S109" s="115"/>
    </row>
    <row r="110" spans="1:19" x14ac:dyDescent="0.2">
      <c r="A110" s="110" t="s">
        <v>1785</v>
      </c>
      <c r="B110" s="110" t="s">
        <v>1786</v>
      </c>
      <c r="C110" s="110" t="s">
        <v>1534</v>
      </c>
      <c r="D110" s="110" t="s">
        <v>1535</v>
      </c>
      <c r="E110" s="114">
        <v>1256</v>
      </c>
      <c r="F110" s="338">
        <f t="shared" si="14"/>
        <v>455</v>
      </c>
      <c r="G110" s="339">
        <f t="shared" si="17"/>
        <v>0.36226114649681529</v>
      </c>
      <c r="H110" s="60" t="str">
        <f t="shared" si="15"/>
        <v>33.6% - 38.9%</v>
      </c>
      <c r="I110" s="114">
        <v>330</v>
      </c>
      <c r="J110" s="340">
        <f t="shared" si="18"/>
        <v>0.26273885350318471</v>
      </c>
      <c r="K110" s="342">
        <v>125</v>
      </c>
      <c r="L110" s="340">
        <f t="shared" si="19"/>
        <v>9.9522292993630579E-2</v>
      </c>
      <c r="M110" s="114">
        <v>747</v>
      </c>
      <c r="N110" s="340">
        <f t="shared" si="20"/>
        <v>0.59474522292993626</v>
      </c>
      <c r="O110" s="114">
        <v>54</v>
      </c>
      <c r="P110" s="340">
        <f t="shared" si="16"/>
        <v>4.2993630573248405E-2</v>
      </c>
      <c r="Q110" s="297" t="s">
        <v>1763</v>
      </c>
      <c r="R110" s="416">
        <v>0</v>
      </c>
      <c r="S110" s="115"/>
    </row>
    <row r="111" spans="1:19" x14ac:dyDescent="0.2">
      <c r="A111" s="110" t="s">
        <v>1787</v>
      </c>
      <c r="B111" s="110" t="s">
        <v>1788</v>
      </c>
      <c r="C111" s="110" t="s">
        <v>1534</v>
      </c>
      <c r="D111" s="110" t="s">
        <v>1535</v>
      </c>
      <c r="E111" s="114">
        <v>5176</v>
      </c>
      <c r="F111" s="338">
        <f t="shared" si="14"/>
        <v>3214</v>
      </c>
      <c r="G111" s="339">
        <f t="shared" si="17"/>
        <v>0.62094281298299847</v>
      </c>
      <c r="H111" s="60" t="str">
        <f t="shared" si="15"/>
        <v>60.8% - 63.4%</v>
      </c>
      <c r="I111" s="114">
        <v>2242</v>
      </c>
      <c r="J111" s="340">
        <f t="shared" si="18"/>
        <v>0.43315301391035549</v>
      </c>
      <c r="K111" s="342">
        <v>972</v>
      </c>
      <c r="L111" s="340">
        <f t="shared" si="19"/>
        <v>0.18778979907264295</v>
      </c>
      <c r="M111" s="114">
        <v>1859</v>
      </c>
      <c r="N111" s="340">
        <f t="shared" si="20"/>
        <v>0.35915765069551775</v>
      </c>
      <c r="O111" s="114">
        <v>103</v>
      </c>
      <c r="P111" s="340">
        <f t="shared" si="16"/>
        <v>1.9899536321483773E-2</v>
      </c>
      <c r="Q111" s="297" t="s">
        <v>1789</v>
      </c>
      <c r="R111" s="416">
        <v>0</v>
      </c>
      <c r="S111" s="115"/>
    </row>
    <row r="112" spans="1:19" x14ac:dyDescent="0.2">
      <c r="A112" s="110" t="s">
        <v>1790</v>
      </c>
      <c r="B112" s="110" t="s">
        <v>1791</v>
      </c>
      <c r="C112" s="110" t="s">
        <v>1534</v>
      </c>
      <c r="D112" s="110" t="s">
        <v>1535</v>
      </c>
      <c r="E112" s="114">
        <v>1274</v>
      </c>
      <c r="F112" s="338">
        <f t="shared" si="14"/>
        <v>506</v>
      </c>
      <c r="G112" s="339">
        <f t="shared" si="17"/>
        <v>0.39717425431711145</v>
      </c>
      <c r="H112" s="60" t="str">
        <f t="shared" si="15"/>
        <v>37.1% - 42.4%</v>
      </c>
      <c r="I112" s="114">
        <v>384</v>
      </c>
      <c r="J112" s="340">
        <f t="shared" si="18"/>
        <v>0.30141287284144425</v>
      </c>
      <c r="K112" s="342">
        <v>122</v>
      </c>
      <c r="L112" s="340">
        <f t="shared" si="19"/>
        <v>9.5761381475667193E-2</v>
      </c>
      <c r="M112" s="114">
        <v>740</v>
      </c>
      <c r="N112" s="340">
        <f t="shared" si="20"/>
        <v>0.58084772370486659</v>
      </c>
      <c r="O112" s="114">
        <v>28</v>
      </c>
      <c r="P112" s="340">
        <f t="shared" si="16"/>
        <v>2.197802197802198E-2</v>
      </c>
      <c r="Q112" s="297" t="s">
        <v>1754</v>
      </c>
      <c r="R112" s="416">
        <v>0</v>
      </c>
      <c r="S112" s="115"/>
    </row>
    <row r="113" spans="1:19" x14ac:dyDescent="0.2">
      <c r="A113" s="110" t="s">
        <v>1792</v>
      </c>
      <c r="B113" s="110" t="s">
        <v>1793</v>
      </c>
      <c r="C113" s="110" t="s">
        <v>1534</v>
      </c>
      <c r="D113" s="110" t="s">
        <v>1535</v>
      </c>
      <c r="E113" s="114">
        <v>1188</v>
      </c>
      <c r="F113" s="338">
        <f t="shared" si="14"/>
        <v>344</v>
      </c>
      <c r="G113" s="339">
        <f t="shared" si="17"/>
        <v>0.28956228956228958</v>
      </c>
      <c r="H113" s="60" t="str">
        <f t="shared" si="15"/>
        <v>26.4% - 31.6%</v>
      </c>
      <c r="I113" s="114">
        <v>243</v>
      </c>
      <c r="J113" s="340">
        <f t="shared" si="18"/>
        <v>0.20454545454545456</v>
      </c>
      <c r="K113" s="342">
        <v>101</v>
      </c>
      <c r="L113" s="340">
        <f t="shared" si="19"/>
        <v>8.5016835016835018E-2</v>
      </c>
      <c r="M113" s="114">
        <v>831</v>
      </c>
      <c r="N113" s="340">
        <f t="shared" si="20"/>
        <v>0.6994949494949495</v>
      </c>
      <c r="O113" s="114">
        <v>13</v>
      </c>
      <c r="P113" s="340">
        <f t="shared" si="16"/>
        <v>1.0942760942760943E-2</v>
      </c>
      <c r="Q113" s="297" t="s">
        <v>1744</v>
      </c>
      <c r="R113" s="416">
        <v>0</v>
      </c>
      <c r="S113" s="115"/>
    </row>
    <row r="114" spans="1:19" x14ac:dyDescent="0.2">
      <c r="A114" s="110" t="s">
        <v>1794</v>
      </c>
      <c r="B114" s="110" t="s">
        <v>1795</v>
      </c>
      <c r="C114" s="110" t="s">
        <v>1534</v>
      </c>
      <c r="D114" s="110" t="s">
        <v>1535</v>
      </c>
      <c r="E114" s="114">
        <v>502</v>
      </c>
      <c r="F114" s="338">
        <f t="shared" si="14"/>
        <v>250</v>
      </c>
      <c r="G114" s="339">
        <f t="shared" si="17"/>
        <v>0.49800796812749004</v>
      </c>
      <c r="H114" s="60" t="str">
        <f t="shared" si="15"/>
        <v>45.4% - 54.2%</v>
      </c>
      <c r="I114" s="114">
        <v>185</v>
      </c>
      <c r="J114" s="340">
        <f t="shared" si="18"/>
        <v>0.36852589641434264</v>
      </c>
      <c r="K114" s="342">
        <v>65</v>
      </c>
      <c r="L114" s="340">
        <f t="shared" si="19"/>
        <v>0.12948207171314741</v>
      </c>
      <c r="M114" s="114">
        <v>243</v>
      </c>
      <c r="N114" s="340">
        <f t="shared" si="20"/>
        <v>0.48406374501992033</v>
      </c>
      <c r="O114" s="114">
        <v>9</v>
      </c>
      <c r="P114" s="340">
        <f t="shared" si="16"/>
        <v>1.7928286852589643E-2</v>
      </c>
      <c r="Q114" s="297" t="s">
        <v>1749</v>
      </c>
      <c r="R114" s="416">
        <v>0</v>
      </c>
      <c r="S114" s="115"/>
    </row>
    <row r="115" spans="1:19" x14ac:dyDescent="0.2">
      <c r="A115" s="110" t="s">
        <v>1796</v>
      </c>
      <c r="B115" s="110" t="s">
        <v>1797</v>
      </c>
      <c r="C115" s="110" t="s">
        <v>1534</v>
      </c>
      <c r="D115" s="110" t="s">
        <v>1535</v>
      </c>
      <c r="E115" s="114">
        <v>1346</v>
      </c>
      <c r="F115" s="338">
        <f t="shared" si="14"/>
        <v>474</v>
      </c>
      <c r="G115" s="339">
        <f t="shared" si="17"/>
        <v>0.35215453194650814</v>
      </c>
      <c r="H115" s="60" t="str">
        <f t="shared" si="15"/>
        <v>32.7% - 37.8%</v>
      </c>
      <c r="I115" s="114">
        <v>362</v>
      </c>
      <c r="J115" s="340">
        <f t="shared" si="18"/>
        <v>0.2689450222882615</v>
      </c>
      <c r="K115" s="342">
        <v>112</v>
      </c>
      <c r="L115" s="340">
        <f t="shared" si="19"/>
        <v>8.3209509658246653E-2</v>
      </c>
      <c r="M115" s="114">
        <v>869</v>
      </c>
      <c r="N115" s="340">
        <f t="shared" si="20"/>
        <v>0.64561664190193169</v>
      </c>
      <c r="O115" s="114">
        <v>3</v>
      </c>
      <c r="P115" s="340">
        <f t="shared" si="16"/>
        <v>2.2288261515601782E-3</v>
      </c>
      <c r="Q115" s="297" t="s">
        <v>1744</v>
      </c>
      <c r="R115" s="416">
        <v>0</v>
      </c>
      <c r="S115" s="115"/>
    </row>
    <row r="116" spans="1:19" x14ac:dyDescent="0.2">
      <c r="A116" s="110" t="s">
        <v>1798</v>
      </c>
      <c r="B116" s="110" t="s">
        <v>1799</v>
      </c>
      <c r="C116" s="110" t="s">
        <v>1534</v>
      </c>
      <c r="D116" s="110" t="s">
        <v>1535</v>
      </c>
      <c r="E116" s="114">
        <v>630</v>
      </c>
      <c r="F116" s="338">
        <f t="shared" si="14"/>
        <v>275</v>
      </c>
      <c r="G116" s="339"/>
      <c r="H116" s="60" t="str">
        <f t="shared" si="15"/>
        <v/>
      </c>
      <c r="I116" s="114">
        <v>216</v>
      </c>
      <c r="J116" s="340"/>
      <c r="K116" s="342">
        <v>59</v>
      </c>
      <c r="L116" s="340"/>
      <c r="M116" s="114">
        <v>354</v>
      </c>
      <c r="N116" s="340"/>
      <c r="O116" s="114">
        <v>1</v>
      </c>
      <c r="P116" s="340"/>
      <c r="Q116" s="297" t="s">
        <v>1741</v>
      </c>
      <c r="R116" s="416">
        <v>1</v>
      </c>
      <c r="S116" s="115"/>
    </row>
    <row r="117" spans="1:19" x14ac:dyDescent="0.2">
      <c r="A117" s="110" t="s">
        <v>1800</v>
      </c>
      <c r="B117" s="110" t="s">
        <v>1801</v>
      </c>
      <c r="C117" s="110" t="s">
        <v>1534</v>
      </c>
      <c r="D117" s="110" t="s">
        <v>1535</v>
      </c>
      <c r="E117" s="114">
        <v>973</v>
      </c>
      <c r="F117" s="338">
        <f t="shared" si="14"/>
        <v>402</v>
      </c>
      <c r="G117" s="339">
        <f t="shared" si="17"/>
        <v>0.41315519013360741</v>
      </c>
      <c r="H117" s="60" t="str">
        <f t="shared" si="15"/>
        <v>38.3% - 44.4%</v>
      </c>
      <c r="I117" s="114">
        <v>290</v>
      </c>
      <c r="J117" s="340">
        <f t="shared" si="18"/>
        <v>0.29804727646454265</v>
      </c>
      <c r="K117" s="342">
        <v>112</v>
      </c>
      <c r="L117" s="340">
        <f t="shared" si="19"/>
        <v>0.11510791366906475</v>
      </c>
      <c r="M117" s="114">
        <v>539</v>
      </c>
      <c r="N117" s="340">
        <f t="shared" si="20"/>
        <v>0.5539568345323741</v>
      </c>
      <c r="O117" s="114">
        <v>32</v>
      </c>
      <c r="P117" s="340">
        <f t="shared" si="16"/>
        <v>3.28879753340185E-2</v>
      </c>
      <c r="Q117" s="297" t="s">
        <v>1754</v>
      </c>
      <c r="R117" s="416">
        <v>0</v>
      </c>
      <c r="S117" s="115"/>
    </row>
    <row r="118" spans="1:19" x14ac:dyDescent="0.2">
      <c r="A118" s="110" t="s">
        <v>1802</v>
      </c>
      <c r="B118" s="110" t="s">
        <v>1803</v>
      </c>
      <c r="C118" s="110" t="s">
        <v>1534</v>
      </c>
      <c r="D118" s="110" t="s">
        <v>1535</v>
      </c>
      <c r="E118" s="114">
        <v>1021</v>
      </c>
      <c r="F118" s="338">
        <f t="shared" si="14"/>
        <v>416</v>
      </c>
      <c r="G118" s="339">
        <f t="shared" si="17"/>
        <v>0.40744368266405484</v>
      </c>
      <c r="H118" s="60" t="str">
        <f t="shared" si="15"/>
        <v>37.8% - 43.8%</v>
      </c>
      <c r="I118" s="114">
        <v>330</v>
      </c>
      <c r="J118" s="340">
        <f t="shared" si="18"/>
        <v>0.32321253672869737</v>
      </c>
      <c r="K118" s="342">
        <v>86</v>
      </c>
      <c r="L118" s="340">
        <f t="shared" si="19"/>
        <v>8.4231145935357493E-2</v>
      </c>
      <c r="M118" s="114">
        <v>577</v>
      </c>
      <c r="N118" s="340">
        <f t="shared" si="20"/>
        <v>0.56513222331047996</v>
      </c>
      <c r="O118" s="114">
        <v>28</v>
      </c>
      <c r="P118" s="340">
        <f t="shared" si="16"/>
        <v>2.742409402546523E-2</v>
      </c>
      <c r="Q118" s="297" t="s">
        <v>1749</v>
      </c>
      <c r="R118" s="416">
        <v>0</v>
      </c>
      <c r="S118" s="115"/>
    </row>
    <row r="119" spans="1:19" x14ac:dyDescent="0.2">
      <c r="A119" s="110" t="s">
        <v>1804</v>
      </c>
      <c r="B119" s="110" t="s">
        <v>1805</v>
      </c>
      <c r="C119" s="110" t="s">
        <v>1534</v>
      </c>
      <c r="D119" s="110" t="s">
        <v>1535</v>
      </c>
      <c r="E119" s="114">
        <v>3098</v>
      </c>
      <c r="F119" s="338">
        <f t="shared" si="14"/>
        <v>1469</v>
      </c>
      <c r="G119" s="339">
        <f t="shared" si="17"/>
        <v>0.47417688831504196</v>
      </c>
      <c r="H119" s="60" t="str">
        <f t="shared" si="15"/>
        <v>45.7% - 49.2%</v>
      </c>
      <c r="I119" s="114">
        <v>954</v>
      </c>
      <c r="J119" s="340">
        <f t="shared" si="18"/>
        <v>0.30794060684312458</v>
      </c>
      <c r="K119" s="342">
        <v>515</v>
      </c>
      <c r="L119" s="340">
        <f t="shared" si="19"/>
        <v>0.16623628147191738</v>
      </c>
      <c r="M119" s="114">
        <v>1522</v>
      </c>
      <c r="N119" s="340">
        <f t="shared" si="20"/>
        <v>0.49128469980632666</v>
      </c>
      <c r="O119" s="114">
        <v>107</v>
      </c>
      <c r="P119" s="340">
        <f t="shared" si="16"/>
        <v>3.4538411878631374E-2</v>
      </c>
      <c r="Q119" s="297" t="s">
        <v>1763</v>
      </c>
      <c r="R119" s="416">
        <v>0</v>
      </c>
      <c r="S119" s="115"/>
    </row>
    <row r="120" spans="1:19" x14ac:dyDescent="0.2">
      <c r="A120" s="110" t="s">
        <v>1806</v>
      </c>
      <c r="B120" s="110" t="s">
        <v>1807</v>
      </c>
      <c r="C120" s="110" t="s">
        <v>1534</v>
      </c>
      <c r="D120" s="110" t="s">
        <v>1535</v>
      </c>
      <c r="E120" s="114">
        <v>4209</v>
      </c>
      <c r="F120" s="338">
        <f t="shared" si="14"/>
        <v>2046</v>
      </c>
      <c r="G120" s="339">
        <f t="shared" si="17"/>
        <v>0.48610121168923737</v>
      </c>
      <c r="H120" s="60" t="str">
        <f t="shared" si="15"/>
        <v>47.1% - 50.1%</v>
      </c>
      <c r="I120" s="114">
        <v>1347</v>
      </c>
      <c r="J120" s="340">
        <f t="shared" si="18"/>
        <v>0.32002851033499646</v>
      </c>
      <c r="K120" s="342">
        <v>699</v>
      </c>
      <c r="L120" s="340">
        <f t="shared" si="19"/>
        <v>0.1660727013542409</v>
      </c>
      <c r="M120" s="114">
        <v>2161</v>
      </c>
      <c r="N120" s="340">
        <f t="shared" si="20"/>
        <v>0.5134236160608221</v>
      </c>
      <c r="O120" s="114">
        <v>2</v>
      </c>
      <c r="P120" s="340">
        <f t="shared" si="16"/>
        <v>4.7517224994060348E-4</v>
      </c>
      <c r="Q120" s="297" t="s">
        <v>1808</v>
      </c>
      <c r="R120" s="416">
        <v>0</v>
      </c>
      <c r="S120" s="115"/>
    </row>
    <row r="121" spans="1:19" x14ac:dyDescent="0.2">
      <c r="A121" s="110" t="s">
        <v>1809</v>
      </c>
      <c r="B121" s="110" t="s">
        <v>1810</v>
      </c>
      <c r="C121" s="110" t="s">
        <v>1534</v>
      </c>
      <c r="D121" s="110" t="s">
        <v>1535</v>
      </c>
      <c r="E121" s="114">
        <v>568</v>
      </c>
      <c r="F121" s="338">
        <f t="shared" si="14"/>
        <v>282</v>
      </c>
      <c r="G121" s="339">
        <f t="shared" si="17"/>
        <v>0.49647887323943662</v>
      </c>
      <c r="H121" s="60" t="str">
        <f t="shared" si="15"/>
        <v>45.6% - 53.7%</v>
      </c>
      <c r="I121" s="114">
        <v>210</v>
      </c>
      <c r="J121" s="340">
        <f t="shared" si="18"/>
        <v>0.36971830985915494</v>
      </c>
      <c r="K121" s="342">
        <v>72</v>
      </c>
      <c r="L121" s="340">
        <f t="shared" si="19"/>
        <v>0.12676056338028169</v>
      </c>
      <c r="M121" s="114">
        <v>279</v>
      </c>
      <c r="N121" s="340">
        <f t="shared" si="20"/>
        <v>0.49119718309859156</v>
      </c>
      <c r="O121" s="114">
        <v>7</v>
      </c>
      <c r="P121" s="340">
        <f t="shared" si="16"/>
        <v>1.232394366197183E-2</v>
      </c>
      <c r="Q121" s="297" t="s">
        <v>1749</v>
      </c>
      <c r="R121" s="416">
        <v>0</v>
      </c>
      <c r="S121" s="115"/>
    </row>
    <row r="122" spans="1:19" x14ac:dyDescent="0.2">
      <c r="A122" s="110" t="s">
        <v>1811</v>
      </c>
      <c r="B122" s="110" t="s">
        <v>1812</v>
      </c>
      <c r="C122" s="110" t="s">
        <v>1534</v>
      </c>
      <c r="D122" s="110" t="s">
        <v>1535</v>
      </c>
      <c r="E122" s="114">
        <v>1069</v>
      </c>
      <c r="F122" s="338">
        <f t="shared" si="14"/>
        <v>671</v>
      </c>
      <c r="G122" s="339">
        <f t="shared" si="17"/>
        <v>0.62768942937324601</v>
      </c>
      <c r="H122" s="60" t="str">
        <f t="shared" si="15"/>
        <v>59.8% - 65.6%</v>
      </c>
      <c r="I122" s="114">
        <v>504</v>
      </c>
      <c r="J122" s="340">
        <f t="shared" si="18"/>
        <v>0.47146866230121609</v>
      </c>
      <c r="K122" s="342">
        <v>167</v>
      </c>
      <c r="L122" s="340">
        <f t="shared" si="19"/>
        <v>0.15622076707202995</v>
      </c>
      <c r="M122" s="114">
        <v>389</v>
      </c>
      <c r="N122" s="340">
        <f t="shared" si="20"/>
        <v>0.36389148737137511</v>
      </c>
      <c r="O122" s="114">
        <v>9</v>
      </c>
      <c r="P122" s="340">
        <f t="shared" si="16"/>
        <v>8.4190832553788595E-3</v>
      </c>
      <c r="Q122" s="297" t="s">
        <v>1744</v>
      </c>
      <c r="R122" s="416">
        <v>0</v>
      </c>
      <c r="S122" s="115"/>
    </row>
    <row r="123" spans="1:19" x14ac:dyDescent="0.2">
      <c r="A123" s="110" t="s">
        <v>1813</v>
      </c>
      <c r="B123" s="110" t="s">
        <v>1814</v>
      </c>
      <c r="C123" s="110" t="s">
        <v>1534</v>
      </c>
      <c r="D123" s="110" t="s">
        <v>1535</v>
      </c>
      <c r="E123" s="114">
        <v>320</v>
      </c>
      <c r="F123" s="338">
        <f t="shared" si="14"/>
        <v>169</v>
      </c>
      <c r="G123" s="339">
        <f t="shared" si="17"/>
        <v>0.52812499999999996</v>
      </c>
      <c r="H123" s="60" t="str">
        <f t="shared" si="15"/>
        <v>47.3% - 58.2%</v>
      </c>
      <c r="I123" s="114">
        <v>132</v>
      </c>
      <c r="J123" s="340">
        <f t="shared" si="18"/>
        <v>0.41249999999999998</v>
      </c>
      <c r="K123" s="342">
        <v>37</v>
      </c>
      <c r="L123" s="340">
        <f t="shared" si="19"/>
        <v>0.11562500000000001</v>
      </c>
      <c r="M123" s="114">
        <v>144</v>
      </c>
      <c r="N123" s="340">
        <f t="shared" si="20"/>
        <v>0.45</v>
      </c>
      <c r="O123" s="114">
        <v>7</v>
      </c>
      <c r="P123" s="340">
        <f t="shared" si="16"/>
        <v>2.1874999999999999E-2</v>
      </c>
      <c r="Q123" s="297" t="s">
        <v>1815</v>
      </c>
      <c r="R123" s="416">
        <v>0</v>
      </c>
      <c r="S123" s="115"/>
    </row>
    <row r="124" spans="1:19" x14ac:dyDescent="0.2">
      <c r="A124" s="110" t="s">
        <v>1816</v>
      </c>
      <c r="B124" s="110" t="s">
        <v>1817</v>
      </c>
      <c r="C124" s="110" t="s">
        <v>1534</v>
      </c>
      <c r="D124" s="110" t="s">
        <v>1535</v>
      </c>
      <c r="E124" s="114">
        <v>758</v>
      </c>
      <c r="F124" s="338">
        <f t="shared" si="14"/>
        <v>264</v>
      </c>
      <c r="G124" s="339"/>
      <c r="H124" s="60" t="str">
        <f t="shared" si="15"/>
        <v/>
      </c>
      <c r="I124" s="114">
        <v>195</v>
      </c>
      <c r="J124" s="340"/>
      <c r="K124" s="342">
        <v>69</v>
      </c>
      <c r="L124" s="340"/>
      <c r="M124" s="114">
        <v>493</v>
      </c>
      <c r="N124" s="340"/>
      <c r="O124" s="114">
        <v>1</v>
      </c>
      <c r="P124" s="340"/>
      <c r="Q124" s="297" t="s">
        <v>1741</v>
      </c>
      <c r="R124" s="416">
        <v>1</v>
      </c>
      <c r="S124" s="115"/>
    </row>
    <row r="125" spans="1:19" x14ac:dyDescent="0.2">
      <c r="A125" s="110" t="s">
        <v>1818</v>
      </c>
      <c r="B125" s="110" t="s">
        <v>1819</v>
      </c>
      <c r="C125" s="110" t="s">
        <v>1534</v>
      </c>
      <c r="D125" s="110" t="s">
        <v>1535</v>
      </c>
      <c r="E125" s="114">
        <v>939</v>
      </c>
      <c r="F125" s="338">
        <f t="shared" si="14"/>
        <v>358</v>
      </c>
      <c r="G125" s="339">
        <f t="shared" si="17"/>
        <v>0.3812566560170394</v>
      </c>
      <c r="H125" s="60" t="str">
        <f t="shared" si="15"/>
        <v>35.1% - 41.3%</v>
      </c>
      <c r="I125" s="114">
        <v>270</v>
      </c>
      <c r="J125" s="340">
        <f t="shared" si="18"/>
        <v>0.28753993610223644</v>
      </c>
      <c r="K125" s="342">
        <v>88</v>
      </c>
      <c r="L125" s="340">
        <f t="shared" si="19"/>
        <v>9.3716719914802987E-2</v>
      </c>
      <c r="M125" s="114">
        <v>547</v>
      </c>
      <c r="N125" s="340">
        <f t="shared" si="20"/>
        <v>0.58253461128860495</v>
      </c>
      <c r="O125" s="114">
        <v>34</v>
      </c>
      <c r="P125" s="340">
        <f t="shared" si="16"/>
        <v>3.6208732694355698E-2</v>
      </c>
      <c r="Q125" s="297" t="s">
        <v>1754</v>
      </c>
      <c r="R125" s="416">
        <v>0</v>
      </c>
      <c r="S125" s="115"/>
    </row>
    <row r="126" spans="1:19" x14ac:dyDescent="0.2">
      <c r="A126" s="110" t="s">
        <v>1820</v>
      </c>
      <c r="B126" s="110" t="s">
        <v>1821</v>
      </c>
      <c r="C126" s="110" t="s">
        <v>1534</v>
      </c>
      <c r="D126" s="110" t="s">
        <v>1535</v>
      </c>
      <c r="E126" s="114">
        <v>1617</v>
      </c>
      <c r="F126" s="338">
        <f t="shared" si="14"/>
        <v>661</v>
      </c>
      <c r="G126" s="339">
        <f t="shared" si="17"/>
        <v>0.40878169449598023</v>
      </c>
      <c r="H126" s="60" t="str">
        <f t="shared" si="15"/>
        <v>38.5% - 43.3%</v>
      </c>
      <c r="I126" s="114">
        <v>488</v>
      </c>
      <c r="J126" s="340">
        <f t="shared" si="18"/>
        <v>0.30179344465058749</v>
      </c>
      <c r="K126" s="342">
        <v>173</v>
      </c>
      <c r="L126" s="340">
        <f t="shared" si="19"/>
        <v>0.10698824984539271</v>
      </c>
      <c r="M126" s="114">
        <v>923</v>
      </c>
      <c r="N126" s="340">
        <f t="shared" si="20"/>
        <v>0.57081014223871362</v>
      </c>
      <c r="O126" s="114">
        <v>33</v>
      </c>
      <c r="P126" s="340">
        <f t="shared" si="16"/>
        <v>2.0408163265306121E-2</v>
      </c>
      <c r="Q126" s="297" t="s">
        <v>1754</v>
      </c>
      <c r="R126" s="416">
        <v>0</v>
      </c>
      <c r="S126" s="115"/>
    </row>
    <row r="127" spans="1:19" x14ac:dyDescent="0.2">
      <c r="A127" s="110" t="s">
        <v>1822</v>
      </c>
      <c r="B127" s="110" t="s">
        <v>1823</v>
      </c>
      <c r="C127" s="110" t="s">
        <v>1534</v>
      </c>
      <c r="D127" s="110" t="s">
        <v>1535</v>
      </c>
      <c r="E127" s="114">
        <v>669</v>
      </c>
      <c r="F127" s="338">
        <f t="shared" si="14"/>
        <v>352</v>
      </c>
      <c r="G127" s="339"/>
      <c r="H127" s="60" t="str">
        <f t="shared" si="15"/>
        <v/>
      </c>
      <c r="I127" s="114">
        <v>270</v>
      </c>
      <c r="J127" s="340"/>
      <c r="K127" s="342">
        <v>82</v>
      </c>
      <c r="L127" s="340"/>
      <c r="M127" s="114">
        <v>299</v>
      </c>
      <c r="N127" s="340"/>
      <c r="O127" s="114">
        <v>18</v>
      </c>
      <c r="P127" s="340"/>
      <c r="Q127" s="297" t="s">
        <v>1763</v>
      </c>
      <c r="R127" s="416">
        <v>1</v>
      </c>
    </row>
    <row r="128" spans="1:19" x14ac:dyDescent="0.2">
      <c r="A128" s="110" t="s">
        <v>1824</v>
      </c>
      <c r="B128" s="110" t="s">
        <v>1825</v>
      </c>
      <c r="C128" s="110" t="s">
        <v>1534</v>
      </c>
      <c r="D128" s="110" t="s">
        <v>1535</v>
      </c>
      <c r="E128" s="114">
        <v>896</v>
      </c>
      <c r="F128" s="338">
        <f t="shared" si="14"/>
        <v>353</v>
      </c>
      <c r="G128" s="339">
        <f t="shared" si="17"/>
        <v>0.3939732142857143</v>
      </c>
      <c r="H128" s="60" t="str">
        <f t="shared" si="15"/>
        <v>36.2% - 42.6%</v>
      </c>
      <c r="I128" s="114">
        <v>231</v>
      </c>
      <c r="J128" s="340">
        <f t="shared" si="18"/>
        <v>0.2578125</v>
      </c>
      <c r="K128" s="342">
        <v>122</v>
      </c>
      <c r="L128" s="340">
        <f t="shared" si="19"/>
        <v>0.13616071428571427</v>
      </c>
      <c r="M128" s="114">
        <v>503</v>
      </c>
      <c r="N128" s="340">
        <f t="shared" si="20"/>
        <v>0.5613839285714286</v>
      </c>
      <c r="O128" s="114">
        <v>40</v>
      </c>
      <c r="P128" s="340">
        <f t="shared" si="16"/>
        <v>4.4642857142857144E-2</v>
      </c>
      <c r="Q128" s="297" t="s">
        <v>1763</v>
      </c>
      <c r="R128" s="416">
        <v>0</v>
      </c>
    </row>
    <row r="129" spans="1:18" x14ac:dyDescent="0.2">
      <c r="A129" s="110" t="s">
        <v>1826</v>
      </c>
      <c r="B129" s="110" t="s">
        <v>1827</v>
      </c>
      <c r="C129" s="110" t="s">
        <v>1534</v>
      </c>
      <c r="D129" s="110" t="s">
        <v>1535</v>
      </c>
      <c r="E129" s="114">
        <v>818</v>
      </c>
      <c r="F129" s="338">
        <f t="shared" si="14"/>
        <v>286</v>
      </c>
      <c r="G129" s="339">
        <f t="shared" si="17"/>
        <v>0.34963325183374083</v>
      </c>
      <c r="H129" s="60" t="str">
        <f t="shared" si="15"/>
        <v>31.8% - 38.3%</v>
      </c>
      <c r="I129" s="114">
        <v>221</v>
      </c>
      <c r="J129" s="340">
        <f t="shared" si="18"/>
        <v>0.27017114914425427</v>
      </c>
      <c r="K129" s="342">
        <v>65</v>
      </c>
      <c r="L129" s="340">
        <f t="shared" si="19"/>
        <v>7.9462102689486558E-2</v>
      </c>
      <c r="M129" s="114">
        <v>503</v>
      </c>
      <c r="N129" s="340">
        <f t="shared" si="20"/>
        <v>0.61491442542787289</v>
      </c>
      <c r="O129" s="114">
        <v>29</v>
      </c>
      <c r="P129" s="340">
        <f t="shared" si="16"/>
        <v>3.5452322738386305E-2</v>
      </c>
      <c r="Q129" s="297" t="s">
        <v>1754</v>
      </c>
      <c r="R129" s="416">
        <v>0</v>
      </c>
    </row>
    <row r="130" spans="1:18" x14ac:dyDescent="0.2">
      <c r="A130" s="110" t="s">
        <v>1828</v>
      </c>
      <c r="B130" s="110" t="s">
        <v>1829</v>
      </c>
      <c r="C130" s="110" t="s">
        <v>1536</v>
      </c>
      <c r="D130" s="110" t="s">
        <v>1537</v>
      </c>
      <c r="E130" s="114">
        <v>16244</v>
      </c>
      <c r="F130" s="338">
        <f t="shared" si="14"/>
        <v>8480</v>
      </c>
      <c r="G130" s="339">
        <f t="shared" si="17"/>
        <v>0.52203890667323316</v>
      </c>
      <c r="H130" s="60" t="str">
        <f t="shared" si="15"/>
        <v>51.4% - 53.0%</v>
      </c>
      <c r="I130" s="114">
        <v>4896</v>
      </c>
      <c r="J130" s="340">
        <f t="shared" si="18"/>
        <v>0.30140359517360255</v>
      </c>
      <c r="K130" s="342">
        <v>3584</v>
      </c>
      <c r="L130" s="340">
        <f t="shared" si="19"/>
        <v>0.22063531149963064</v>
      </c>
      <c r="M130" s="114">
        <v>7193</v>
      </c>
      <c r="N130" s="340">
        <f t="shared" si="20"/>
        <v>0.44280965279487811</v>
      </c>
      <c r="O130" s="114">
        <v>571</v>
      </c>
      <c r="P130" s="340">
        <f t="shared" si="16"/>
        <v>3.5151440531888699E-2</v>
      </c>
      <c r="Q130" s="297" t="s">
        <v>1830</v>
      </c>
      <c r="R130" s="416">
        <v>0</v>
      </c>
    </row>
    <row r="131" spans="1:18" x14ac:dyDescent="0.2">
      <c r="A131" s="110" t="s">
        <v>1831</v>
      </c>
      <c r="B131" s="110" t="s">
        <v>1832</v>
      </c>
      <c r="C131" s="110" t="s">
        <v>1536</v>
      </c>
      <c r="D131" s="110" t="s">
        <v>1537</v>
      </c>
      <c r="E131" s="114">
        <v>902</v>
      </c>
      <c r="F131" s="338">
        <f t="shared" si="14"/>
        <v>437</v>
      </c>
      <c r="G131" s="339">
        <f t="shared" si="17"/>
        <v>0.48447893569844791</v>
      </c>
      <c r="H131" s="60" t="str">
        <f t="shared" si="15"/>
        <v>45.2% - 51.7%</v>
      </c>
      <c r="I131" s="114">
        <v>327</v>
      </c>
      <c r="J131" s="340">
        <f t="shared" si="18"/>
        <v>0.36252771618625279</v>
      </c>
      <c r="K131" s="342">
        <v>110</v>
      </c>
      <c r="L131" s="340">
        <f t="shared" si="19"/>
        <v>0.12195121951219512</v>
      </c>
      <c r="M131" s="114">
        <v>441</v>
      </c>
      <c r="N131" s="340">
        <f t="shared" si="20"/>
        <v>0.48891352549889133</v>
      </c>
      <c r="O131" s="114">
        <v>24</v>
      </c>
      <c r="P131" s="340">
        <f t="shared" si="16"/>
        <v>2.6607538802660754E-2</v>
      </c>
      <c r="Q131" s="297" t="s">
        <v>1833</v>
      </c>
      <c r="R131" s="416">
        <v>0</v>
      </c>
    </row>
    <row r="132" spans="1:18" x14ac:dyDescent="0.2">
      <c r="A132" s="110" t="s">
        <v>1834</v>
      </c>
      <c r="B132" s="110" t="s">
        <v>1835</v>
      </c>
      <c r="C132" s="110" t="s">
        <v>1536</v>
      </c>
      <c r="D132" s="110" t="s">
        <v>1537</v>
      </c>
      <c r="E132" s="114">
        <v>1190</v>
      </c>
      <c r="F132" s="338">
        <f t="shared" si="14"/>
        <v>311</v>
      </c>
      <c r="G132" s="339"/>
      <c r="H132" s="60" t="str">
        <f t="shared" si="15"/>
        <v/>
      </c>
      <c r="I132" s="114">
        <v>230</v>
      </c>
      <c r="J132" s="340"/>
      <c r="K132" s="342">
        <v>81</v>
      </c>
      <c r="L132" s="340"/>
      <c r="M132" s="114">
        <v>731</v>
      </c>
      <c r="N132" s="340"/>
      <c r="O132" s="114">
        <v>148</v>
      </c>
      <c r="P132" s="340">
        <f t="shared" si="16"/>
        <v>0.12436974789915967</v>
      </c>
      <c r="Q132" s="297" t="s">
        <v>1836</v>
      </c>
      <c r="R132" s="416">
        <v>0</v>
      </c>
    </row>
    <row r="133" spans="1:18" x14ac:dyDescent="0.2">
      <c r="A133" s="110" t="s">
        <v>1837</v>
      </c>
      <c r="B133" s="110" t="s">
        <v>1838</v>
      </c>
      <c r="C133" s="110" t="s">
        <v>1536</v>
      </c>
      <c r="D133" s="110" t="s">
        <v>1537</v>
      </c>
      <c r="E133" s="114">
        <v>2623</v>
      </c>
      <c r="F133" s="338">
        <f t="shared" si="14"/>
        <v>1149</v>
      </c>
      <c r="G133" s="339"/>
      <c r="H133" s="60" t="str">
        <f t="shared" si="15"/>
        <v/>
      </c>
      <c r="I133" s="114">
        <v>698</v>
      </c>
      <c r="J133" s="340"/>
      <c r="K133" s="342">
        <v>451</v>
      </c>
      <c r="L133" s="340"/>
      <c r="M133" s="114">
        <v>1417</v>
      </c>
      <c r="N133" s="340"/>
      <c r="O133" s="114">
        <v>57</v>
      </c>
      <c r="P133" s="340"/>
      <c r="Q133" s="297" t="s">
        <v>1839</v>
      </c>
      <c r="R133" s="416">
        <v>1</v>
      </c>
    </row>
    <row r="134" spans="1:18" x14ac:dyDescent="0.2">
      <c r="A134" s="110" t="s">
        <v>1840</v>
      </c>
      <c r="B134" s="110" t="s">
        <v>1841</v>
      </c>
      <c r="C134" s="110" t="s">
        <v>1536</v>
      </c>
      <c r="D134" s="110" t="s">
        <v>1537</v>
      </c>
      <c r="E134" s="114">
        <v>3562</v>
      </c>
      <c r="F134" s="338">
        <f t="shared" si="14"/>
        <v>1130</v>
      </c>
      <c r="G134" s="339">
        <f t="shared" si="17"/>
        <v>0.31723750701852893</v>
      </c>
      <c r="H134" s="60" t="str">
        <f t="shared" si="15"/>
        <v>30.2% - 33.3%</v>
      </c>
      <c r="I134" s="114">
        <v>791</v>
      </c>
      <c r="J134" s="340">
        <f t="shared" si="18"/>
        <v>0.22206625491297025</v>
      </c>
      <c r="K134" s="342">
        <v>339</v>
      </c>
      <c r="L134" s="340">
        <f t="shared" si="19"/>
        <v>9.5171252105558671E-2</v>
      </c>
      <c r="M134" s="114">
        <v>2327</v>
      </c>
      <c r="N134" s="340">
        <f t="shared" si="20"/>
        <v>0.65328467153284675</v>
      </c>
      <c r="O134" s="114">
        <v>105</v>
      </c>
      <c r="P134" s="340">
        <f t="shared" si="16"/>
        <v>2.9477821448624368E-2</v>
      </c>
      <c r="Q134" s="297" t="s">
        <v>1842</v>
      </c>
      <c r="R134" s="416">
        <v>0</v>
      </c>
    </row>
    <row r="135" spans="1:18" x14ac:dyDescent="0.2">
      <c r="A135" s="110" t="s">
        <v>1843</v>
      </c>
      <c r="B135" s="110" t="s">
        <v>1844</v>
      </c>
      <c r="C135" s="110" t="s">
        <v>1536</v>
      </c>
      <c r="D135" s="110" t="s">
        <v>1537</v>
      </c>
      <c r="E135" s="114">
        <v>1398</v>
      </c>
      <c r="F135" s="338">
        <f t="shared" si="14"/>
        <v>448</v>
      </c>
      <c r="G135" s="339"/>
      <c r="H135" s="60" t="str">
        <f t="shared" si="15"/>
        <v/>
      </c>
      <c r="I135" s="114">
        <v>328</v>
      </c>
      <c r="J135" s="340"/>
      <c r="K135" s="342">
        <v>120</v>
      </c>
      <c r="L135" s="340"/>
      <c r="M135" s="114">
        <v>675</v>
      </c>
      <c r="N135" s="340"/>
      <c r="O135" s="114">
        <v>275</v>
      </c>
      <c r="P135" s="340">
        <f t="shared" si="16"/>
        <v>0.19670958512160228</v>
      </c>
      <c r="Q135" s="297" t="s">
        <v>1836</v>
      </c>
      <c r="R135" s="416">
        <v>0</v>
      </c>
    </row>
    <row r="136" spans="1:18" x14ac:dyDescent="0.2">
      <c r="A136" s="110" t="s">
        <v>1845</v>
      </c>
      <c r="B136" s="110" t="s">
        <v>1846</v>
      </c>
      <c r="C136" s="110" t="s">
        <v>1536</v>
      </c>
      <c r="D136" s="110" t="s">
        <v>1537</v>
      </c>
      <c r="E136" s="114">
        <v>1673</v>
      </c>
      <c r="F136" s="338">
        <f t="shared" si="14"/>
        <v>817</v>
      </c>
      <c r="G136" s="339">
        <f t="shared" si="17"/>
        <v>0.48834429169157201</v>
      </c>
      <c r="H136" s="60" t="str">
        <f t="shared" si="15"/>
        <v>46.4% - 51.2%</v>
      </c>
      <c r="I136" s="114">
        <v>649</v>
      </c>
      <c r="J136" s="340">
        <f t="shared" si="18"/>
        <v>0.38792588164973102</v>
      </c>
      <c r="K136" s="342">
        <v>168</v>
      </c>
      <c r="L136" s="340">
        <f t="shared" si="19"/>
        <v>0.100418410041841</v>
      </c>
      <c r="M136" s="114">
        <v>849</v>
      </c>
      <c r="N136" s="340">
        <f t="shared" si="20"/>
        <v>0.50747160789001788</v>
      </c>
      <c r="O136" s="114">
        <v>7</v>
      </c>
      <c r="P136" s="340">
        <f t="shared" si="16"/>
        <v>4.1841004184100415E-3</v>
      </c>
      <c r="Q136" s="297" t="s">
        <v>1847</v>
      </c>
      <c r="R136" s="416">
        <v>0</v>
      </c>
    </row>
    <row r="137" spans="1:18" x14ac:dyDescent="0.2">
      <c r="A137" s="110" t="s">
        <v>1848</v>
      </c>
      <c r="B137" s="110" t="s">
        <v>1849</v>
      </c>
      <c r="C137" s="110" t="s">
        <v>1536</v>
      </c>
      <c r="D137" s="110" t="s">
        <v>1537</v>
      </c>
      <c r="E137" s="114">
        <v>747</v>
      </c>
      <c r="F137" s="338">
        <f t="shared" si="14"/>
        <v>275</v>
      </c>
      <c r="G137" s="339"/>
      <c r="H137" s="60" t="str">
        <f t="shared" si="15"/>
        <v/>
      </c>
      <c r="I137" s="114">
        <v>197</v>
      </c>
      <c r="J137" s="340"/>
      <c r="K137" s="342">
        <v>78</v>
      </c>
      <c r="L137" s="340"/>
      <c r="M137" s="114">
        <v>368</v>
      </c>
      <c r="N137" s="340"/>
      <c r="O137" s="114">
        <v>104</v>
      </c>
      <c r="P137" s="340">
        <f t="shared" si="16"/>
        <v>0.13922356091030791</v>
      </c>
      <c r="Q137" s="297" t="s">
        <v>1836</v>
      </c>
      <c r="R137" s="416">
        <v>1</v>
      </c>
    </row>
    <row r="138" spans="1:18" x14ac:dyDescent="0.2">
      <c r="A138" s="110" t="s">
        <v>1850</v>
      </c>
      <c r="B138" s="110" t="s">
        <v>1851</v>
      </c>
      <c r="C138" s="110" t="s">
        <v>1536</v>
      </c>
      <c r="D138" s="110" t="s">
        <v>1537</v>
      </c>
      <c r="E138" s="114">
        <v>552</v>
      </c>
      <c r="F138" s="338">
        <f t="shared" si="14"/>
        <v>270</v>
      </c>
      <c r="G138" s="339">
        <f t="shared" si="17"/>
        <v>0.48913043478260865</v>
      </c>
      <c r="H138" s="60" t="str">
        <f t="shared" si="15"/>
        <v>44.8% - 53.1%</v>
      </c>
      <c r="I138" s="114">
        <v>218</v>
      </c>
      <c r="J138" s="340">
        <f t="shared" si="18"/>
        <v>0.39492753623188404</v>
      </c>
      <c r="K138" s="342">
        <v>52</v>
      </c>
      <c r="L138" s="340">
        <f t="shared" si="19"/>
        <v>9.420289855072464E-2</v>
      </c>
      <c r="M138" s="114">
        <v>269</v>
      </c>
      <c r="N138" s="340">
        <f t="shared" si="20"/>
        <v>0.48731884057971014</v>
      </c>
      <c r="O138" s="114">
        <v>13</v>
      </c>
      <c r="P138" s="340">
        <f t="shared" si="16"/>
        <v>2.355072463768116E-2</v>
      </c>
      <c r="Q138" s="297" t="s">
        <v>1833</v>
      </c>
      <c r="R138" s="416">
        <v>0</v>
      </c>
    </row>
    <row r="139" spans="1:18" x14ac:dyDescent="0.2">
      <c r="A139" s="110" t="s">
        <v>1852</v>
      </c>
      <c r="B139" s="110" t="s">
        <v>1853</v>
      </c>
      <c r="C139" s="110" t="s">
        <v>1536</v>
      </c>
      <c r="D139" s="110" t="s">
        <v>1537</v>
      </c>
      <c r="E139" s="114">
        <v>1238</v>
      </c>
      <c r="F139" s="338">
        <f t="shared" si="14"/>
        <v>492</v>
      </c>
      <c r="G139" s="339">
        <f t="shared" si="17"/>
        <v>0.39741518578352181</v>
      </c>
      <c r="H139" s="60" t="str">
        <f t="shared" si="15"/>
        <v>37.1% - 42.5%</v>
      </c>
      <c r="I139" s="114">
        <v>396</v>
      </c>
      <c r="J139" s="340">
        <f t="shared" si="18"/>
        <v>0.31987075928917608</v>
      </c>
      <c r="K139" s="342">
        <v>96</v>
      </c>
      <c r="L139" s="340">
        <f t="shared" si="19"/>
        <v>7.7544426494345717E-2</v>
      </c>
      <c r="M139" s="114">
        <v>746</v>
      </c>
      <c r="N139" s="340">
        <f t="shared" si="20"/>
        <v>0.60258481421647814</v>
      </c>
      <c r="O139" s="114">
        <v>0</v>
      </c>
      <c r="P139" s="340">
        <f t="shared" si="16"/>
        <v>0</v>
      </c>
      <c r="Q139" s="297" t="s">
        <v>1836</v>
      </c>
      <c r="R139" s="416">
        <v>0</v>
      </c>
    </row>
    <row r="140" spans="1:18" x14ac:dyDescent="0.2">
      <c r="A140" s="110" t="s">
        <v>1854</v>
      </c>
      <c r="B140" s="110" t="s">
        <v>1855</v>
      </c>
      <c r="C140" s="110" t="s">
        <v>1536</v>
      </c>
      <c r="D140" s="110" t="s">
        <v>1537</v>
      </c>
      <c r="E140" s="114">
        <v>569</v>
      </c>
      <c r="F140" s="338">
        <f t="shared" si="14"/>
        <v>194</v>
      </c>
      <c r="G140" s="339">
        <f t="shared" si="17"/>
        <v>0.34094903339191562</v>
      </c>
      <c r="H140" s="60" t="str">
        <f t="shared" si="15"/>
        <v>30.3% - 38.1%</v>
      </c>
      <c r="I140" s="114">
        <v>153</v>
      </c>
      <c r="J140" s="340">
        <f t="shared" si="18"/>
        <v>0.26889279437609842</v>
      </c>
      <c r="K140" s="342">
        <v>41</v>
      </c>
      <c r="L140" s="340">
        <f t="shared" si="19"/>
        <v>7.2056239015817217E-2</v>
      </c>
      <c r="M140" s="114">
        <v>371</v>
      </c>
      <c r="N140" s="340">
        <f t="shared" si="20"/>
        <v>0.65202108963093142</v>
      </c>
      <c r="O140" s="114">
        <v>4</v>
      </c>
      <c r="P140" s="340">
        <f t="shared" si="16"/>
        <v>7.0298769771528994E-3</v>
      </c>
      <c r="Q140" s="297" t="s">
        <v>1856</v>
      </c>
      <c r="R140" s="416">
        <v>0</v>
      </c>
    </row>
    <row r="141" spans="1:18" x14ac:dyDescent="0.2">
      <c r="A141" s="110" t="s">
        <v>1857</v>
      </c>
      <c r="B141" s="110" t="s">
        <v>1858</v>
      </c>
      <c r="C141" s="110" t="s">
        <v>1536</v>
      </c>
      <c r="D141" s="110" t="s">
        <v>1537</v>
      </c>
      <c r="E141" s="114">
        <v>1315</v>
      </c>
      <c r="F141" s="338">
        <f t="shared" si="14"/>
        <v>454</v>
      </c>
      <c r="G141" s="339"/>
      <c r="H141" s="60" t="str">
        <f t="shared" si="15"/>
        <v/>
      </c>
      <c r="I141" s="114">
        <v>314</v>
      </c>
      <c r="J141" s="340"/>
      <c r="K141" s="342">
        <v>140</v>
      </c>
      <c r="L141" s="340"/>
      <c r="M141" s="114">
        <v>850</v>
      </c>
      <c r="N141" s="340"/>
      <c r="O141" s="114">
        <v>11</v>
      </c>
      <c r="P141" s="340"/>
      <c r="Q141" s="297" t="s">
        <v>1856</v>
      </c>
      <c r="R141" s="416">
        <v>1</v>
      </c>
    </row>
    <row r="142" spans="1:18" x14ac:dyDescent="0.2">
      <c r="A142" s="110" t="s">
        <v>1859</v>
      </c>
      <c r="B142" s="110" t="s">
        <v>1860</v>
      </c>
      <c r="C142" s="110" t="s">
        <v>1536</v>
      </c>
      <c r="D142" s="110" t="s">
        <v>1537</v>
      </c>
      <c r="E142" s="114">
        <v>1085</v>
      </c>
      <c r="F142" s="338">
        <f t="shared" si="14"/>
        <v>449</v>
      </c>
      <c r="G142" s="339">
        <f t="shared" si="17"/>
        <v>0.41382488479262669</v>
      </c>
      <c r="H142" s="60" t="str">
        <f t="shared" si="15"/>
        <v>38.5% - 44.3%</v>
      </c>
      <c r="I142" s="114">
        <v>340</v>
      </c>
      <c r="J142" s="340">
        <f t="shared" si="18"/>
        <v>0.31336405529953915</v>
      </c>
      <c r="K142" s="342">
        <v>109</v>
      </c>
      <c r="L142" s="340">
        <f t="shared" si="19"/>
        <v>0.10046082949308756</v>
      </c>
      <c r="M142" s="114">
        <v>616</v>
      </c>
      <c r="N142" s="340">
        <f t="shared" si="20"/>
        <v>0.56774193548387097</v>
      </c>
      <c r="O142" s="114">
        <v>20</v>
      </c>
      <c r="P142" s="340">
        <f t="shared" si="16"/>
        <v>1.8433179723502304E-2</v>
      </c>
      <c r="Q142" s="297" t="s">
        <v>1833</v>
      </c>
      <c r="R142" s="416">
        <v>0</v>
      </c>
    </row>
    <row r="143" spans="1:18" x14ac:dyDescent="0.2">
      <c r="A143" s="110" t="s">
        <v>1861</v>
      </c>
      <c r="B143" s="110" t="s">
        <v>1862</v>
      </c>
      <c r="C143" s="110" t="s">
        <v>1536</v>
      </c>
      <c r="D143" s="110" t="s">
        <v>1537</v>
      </c>
      <c r="E143" s="114">
        <v>1159</v>
      </c>
      <c r="F143" s="338">
        <f t="shared" si="14"/>
        <v>528</v>
      </c>
      <c r="G143" s="339">
        <f t="shared" si="17"/>
        <v>0.455565142364107</v>
      </c>
      <c r="H143" s="60" t="str">
        <f t="shared" si="15"/>
        <v>42.7% - 48.4%</v>
      </c>
      <c r="I143" s="114">
        <v>379</v>
      </c>
      <c r="J143" s="340">
        <f t="shared" si="18"/>
        <v>0.32700603968938741</v>
      </c>
      <c r="K143" s="342">
        <v>149</v>
      </c>
      <c r="L143" s="340">
        <f t="shared" si="19"/>
        <v>0.12855910267471959</v>
      </c>
      <c r="M143" s="114">
        <v>622</v>
      </c>
      <c r="N143" s="340">
        <f t="shared" si="20"/>
        <v>0.53666954270923206</v>
      </c>
      <c r="O143" s="114">
        <v>9</v>
      </c>
      <c r="P143" s="340">
        <f t="shared" si="16"/>
        <v>7.7653149266609144E-3</v>
      </c>
      <c r="Q143" s="297" t="s">
        <v>1856</v>
      </c>
      <c r="R143" s="416">
        <v>0</v>
      </c>
    </row>
    <row r="144" spans="1:18" x14ac:dyDescent="0.2">
      <c r="A144" s="110" t="s">
        <v>1863</v>
      </c>
      <c r="B144" s="110" t="s">
        <v>1864</v>
      </c>
      <c r="C144" s="110" t="s">
        <v>1536</v>
      </c>
      <c r="D144" s="110" t="s">
        <v>1537</v>
      </c>
      <c r="E144" s="114">
        <v>4317</v>
      </c>
      <c r="F144" s="338">
        <f t="shared" si="14"/>
        <v>524</v>
      </c>
      <c r="G144" s="339"/>
      <c r="H144" s="60" t="str">
        <f t="shared" si="15"/>
        <v/>
      </c>
      <c r="I144" s="114">
        <v>285</v>
      </c>
      <c r="J144" s="340"/>
      <c r="K144" s="342">
        <v>239</v>
      </c>
      <c r="L144" s="340"/>
      <c r="M144" s="114">
        <v>950</v>
      </c>
      <c r="N144" s="340"/>
      <c r="O144" s="114">
        <v>2843</v>
      </c>
      <c r="P144" s="340">
        <f t="shared" si="16"/>
        <v>0.65855918461894836</v>
      </c>
      <c r="Q144" s="297" t="s">
        <v>1865</v>
      </c>
      <c r="R144" s="416">
        <v>0</v>
      </c>
    </row>
    <row r="145" spans="1:19" x14ac:dyDescent="0.2">
      <c r="A145" s="110" t="s">
        <v>1866</v>
      </c>
      <c r="B145" s="110" t="s">
        <v>1867</v>
      </c>
      <c r="C145" s="110" t="s">
        <v>1536</v>
      </c>
      <c r="D145" s="110" t="s">
        <v>1537</v>
      </c>
      <c r="E145" s="114">
        <v>2740</v>
      </c>
      <c r="F145" s="338">
        <f t="shared" si="14"/>
        <v>1323</v>
      </c>
      <c r="G145" s="339">
        <f t="shared" si="17"/>
        <v>0.48284671532846718</v>
      </c>
      <c r="H145" s="60" t="str">
        <f t="shared" si="15"/>
        <v>46.4% - 50.2%</v>
      </c>
      <c r="I145" s="114">
        <v>1031</v>
      </c>
      <c r="J145" s="340">
        <f t="shared" si="18"/>
        <v>0.37627737226277375</v>
      </c>
      <c r="K145" s="342">
        <v>292</v>
      </c>
      <c r="L145" s="340">
        <f t="shared" si="19"/>
        <v>0.10656934306569343</v>
      </c>
      <c r="M145" s="114">
        <v>1366</v>
      </c>
      <c r="N145" s="340">
        <f t="shared" si="20"/>
        <v>0.49854014598540147</v>
      </c>
      <c r="O145" s="114">
        <v>51</v>
      </c>
      <c r="P145" s="340">
        <f t="shared" si="16"/>
        <v>1.8613138686131386E-2</v>
      </c>
      <c r="Q145" s="297" t="s">
        <v>1868</v>
      </c>
      <c r="R145" s="416">
        <v>0</v>
      </c>
    </row>
    <row r="146" spans="1:19" x14ac:dyDescent="0.2">
      <c r="A146" s="110" t="s">
        <v>1869</v>
      </c>
      <c r="B146" s="110" t="s">
        <v>1870</v>
      </c>
      <c r="C146" s="110" t="s">
        <v>1536</v>
      </c>
      <c r="D146" s="110" t="s">
        <v>1537</v>
      </c>
      <c r="E146" s="114">
        <v>2426</v>
      </c>
      <c r="F146" s="338">
        <f t="shared" si="14"/>
        <v>1073</v>
      </c>
      <c r="G146" s="339">
        <f t="shared" si="17"/>
        <v>0.44229183841714759</v>
      </c>
      <c r="H146" s="60" t="str">
        <f t="shared" si="15"/>
        <v>42.3% - 46.2%</v>
      </c>
      <c r="I146" s="114">
        <v>768</v>
      </c>
      <c r="J146" s="340">
        <f t="shared" si="18"/>
        <v>0.31657048639736191</v>
      </c>
      <c r="K146" s="342">
        <v>305</v>
      </c>
      <c r="L146" s="340">
        <f t="shared" si="19"/>
        <v>0.12572135201978565</v>
      </c>
      <c r="M146" s="114">
        <v>1293</v>
      </c>
      <c r="N146" s="340">
        <f t="shared" si="20"/>
        <v>0.53297609233305854</v>
      </c>
      <c r="O146" s="114">
        <v>60</v>
      </c>
      <c r="P146" s="340">
        <f t="shared" si="16"/>
        <v>2.47320692497939E-2</v>
      </c>
      <c r="Q146" s="297" t="s">
        <v>1871</v>
      </c>
      <c r="R146" s="416">
        <v>0</v>
      </c>
    </row>
    <row r="147" spans="1:19" s="115" customFormat="1" x14ac:dyDescent="0.2">
      <c r="A147" s="110" t="s">
        <v>1872</v>
      </c>
      <c r="B147" s="110" t="s">
        <v>1873</v>
      </c>
      <c r="C147" s="110" t="s">
        <v>1536</v>
      </c>
      <c r="D147" s="110" t="s">
        <v>1537</v>
      </c>
      <c r="E147" s="114">
        <v>781</v>
      </c>
      <c r="F147" s="338">
        <f t="shared" ref="F147:F210" si="21">I147+K147</f>
        <v>245</v>
      </c>
      <c r="G147" s="339"/>
      <c r="H147" s="60" t="str">
        <f t="shared" ref="H147:H210" si="22">IF(ISNUMBER(G147),TEXT(((2*F147)+(1.96^2)-(1.96*((1.96^2)+(4*F147*(100%-G147)))^0.5))/(2*(E147+(1.96^2))),"0.0%")&amp;" - "&amp;TEXT(((2*F147)+(1.96^2)+(1.96*((1.96^2)+(4*F147*(100%-G147)))^0.5))/(2*(E147+(1.96^2))),"0.0%"),"")</f>
        <v/>
      </c>
      <c r="I147" s="114">
        <v>193</v>
      </c>
      <c r="J147" s="340"/>
      <c r="K147" s="342">
        <v>52</v>
      </c>
      <c r="L147" s="340"/>
      <c r="M147" s="114">
        <v>396</v>
      </c>
      <c r="N147" s="340"/>
      <c r="O147" s="114">
        <v>140</v>
      </c>
      <c r="P147" s="340">
        <f t="shared" ref="P147:P210" si="23">O147/E147</f>
        <v>0.17925736235595391</v>
      </c>
      <c r="Q147" s="297" t="s">
        <v>1836</v>
      </c>
      <c r="R147" s="416">
        <v>0</v>
      </c>
      <c r="S147" s="111"/>
    </row>
    <row r="148" spans="1:19" s="115" customFormat="1" x14ac:dyDescent="0.2">
      <c r="A148" s="110" t="s">
        <v>1874</v>
      </c>
      <c r="B148" s="110" t="s">
        <v>1875</v>
      </c>
      <c r="C148" s="110" t="s">
        <v>1536</v>
      </c>
      <c r="D148" s="110" t="s">
        <v>1537</v>
      </c>
      <c r="E148" s="114">
        <v>1135</v>
      </c>
      <c r="F148" s="338">
        <f t="shared" si="21"/>
        <v>431</v>
      </c>
      <c r="G148" s="339"/>
      <c r="H148" s="60" t="str">
        <f t="shared" si="22"/>
        <v/>
      </c>
      <c r="I148" s="114">
        <v>320</v>
      </c>
      <c r="J148" s="340"/>
      <c r="K148" s="342">
        <v>111</v>
      </c>
      <c r="L148" s="340"/>
      <c r="M148" s="114">
        <v>548</v>
      </c>
      <c r="N148" s="340"/>
      <c r="O148" s="114">
        <v>156</v>
      </c>
      <c r="P148" s="340">
        <f t="shared" si="23"/>
        <v>0.13744493392070484</v>
      </c>
      <c r="Q148" s="297" t="s">
        <v>1836</v>
      </c>
      <c r="R148" s="416">
        <v>0</v>
      </c>
      <c r="S148" s="111"/>
    </row>
    <row r="149" spans="1:19" s="115" customFormat="1" x14ac:dyDescent="0.2">
      <c r="A149" s="110" t="s">
        <v>1876</v>
      </c>
      <c r="B149" s="110" t="s">
        <v>1877</v>
      </c>
      <c r="C149" s="110" t="s">
        <v>1536</v>
      </c>
      <c r="D149" s="110" t="s">
        <v>1537</v>
      </c>
      <c r="E149" s="114">
        <v>750</v>
      </c>
      <c r="F149" s="338">
        <f t="shared" si="21"/>
        <v>302</v>
      </c>
      <c r="G149" s="339">
        <f t="shared" ref="G149:G205" si="24">J149+L149</f>
        <v>0.40266666666666667</v>
      </c>
      <c r="H149" s="60" t="str">
        <f t="shared" si="22"/>
        <v>36.8% - 43.8%</v>
      </c>
      <c r="I149" s="114">
        <v>245</v>
      </c>
      <c r="J149" s="340">
        <f t="shared" ref="J149:J205" si="25">I149/E149</f>
        <v>0.32666666666666666</v>
      </c>
      <c r="K149" s="342">
        <v>57</v>
      </c>
      <c r="L149" s="340">
        <f t="shared" ref="L149:L205" si="26">K149/E149</f>
        <v>7.5999999999999998E-2</v>
      </c>
      <c r="M149" s="114">
        <v>448</v>
      </c>
      <c r="N149" s="340">
        <f t="shared" ref="N149:N205" si="27">M149/E149</f>
        <v>0.59733333333333338</v>
      </c>
      <c r="O149" s="114">
        <v>0</v>
      </c>
      <c r="P149" s="340">
        <f t="shared" si="23"/>
        <v>0</v>
      </c>
      <c r="Q149" s="297" t="s">
        <v>1836</v>
      </c>
      <c r="R149" s="416">
        <v>0</v>
      </c>
      <c r="S149" s="111"/>
    </row>
    <row r="150" spans="1:19" s="115" customFormat="1" x14ac:dyDescent="0.2">
      <c r="A150" s="110" t="s">
        <v>1878</v>
      </c>
      <c r="B150" s="110" t="s">
        <v>1879</v>
      </c>
      <c r="C150" s="110" t="s">
        <v>1536</v>
      </c>
      <c r="D150" s="110" t="s">
        <v>1537</v>
      </c>
      <c r="E150" s="114">
        <v>3496</v>
      </c>
      <c r="F150" s="338">
        <f t="shared" si="21"/>
        <v>1139</v>
      </c>
      <c r="G150" s="339">
        <f t="shared" si="24"/>
        <v>0.32580091533180777</v>
      </c>
      <c r="H150" s="60" t="str">
        <f t="shared" si="22"/>
        <v>31.0% - 34.2%</v>
      </c>
      <c r="I150" s="114">
        <v>816</v>
      </c>
      <c r="J150" s="340">
        <f t="shared" si="25"/>
        <v>0.23340961098398169</v>
      </c>
      <c r="K150" s="342">
        <v>323</v>
      </c>
      <c r="L150" s="340">
        <f t="shared" si="26"/>
        <v>9.2391304347826081E-2</v>
      </c>
      <c r="M150" s="114">
        <v>2357</v>
      </c>
      <c r="N150" s="340">
        <f t="shared" si="27"/>
        <v>0.67419908466819223</v>
      </c>
      <c r="O150" s="114">
        <v>0</v>
      </c>
      <c r="P150" s="340">
        <f t="shared" si="23"/>
        <v>0</v>
      </c>
      <c r="Q150" s="297" t="s">
        <v>1880</v>
      </c>
      <c r="R150" s="416">
        <v>0</v>
      </c>
      <c r="S150" s="111"/>
    </row>
    <row r="151" spans="1:19" s="115" customFormat="1" x14ac:dyDescent="0.2">
      <c r="A151" s="110" t="s">
        <v>1881</v>
      </c>
      <c r="B151" s="110" t="s">
        <v>1882</v>
      </c>
      <c r="C151" s="110" t="s">
        <v>1536</v>
      </c>
      <c r="D151" s="110" t="s">
        <v>1537</v>
      </c>
      <c r="E151" s="114">
        <v>1046</v>
      </c>
      <c r="F151" s="338">
        <f t="shared" si="21"/>
        <v>568</v>
      </c>
      <c r="G151" s="339">
        <f t="shared" si="24"/>
        <v>0.54302103250478018</v>
      </c>
      <c r="H151" s="60" t="str">
        <f t="shared" si="22"/>
        <v>51.3% - 57.3%</v>
      </c>
      <c r="I151" s="114">
        <v>419</v>
      </c>
      <c r="J151" s="340">
        <f t="shared" si="25"/>
        <v>0.4005736137667304</v>
      </c>
      <c r="K151" s="342">
        <v>149</v>
      </c>
      <c r="L151" s="340">
        <f t="shared" si="26"/>
        <v>0.14244741873804972</v>
      </c>
      <c r="M151" s="114">
        <v>458</v>
      </c>
      <c r="N151" s="340">
        <f t="shared" si="27"/>
        <v>0.4378585086042065</v>
      </c>
      <c r="O151" s="114">
        <v>20</v>
      </c>
      <c r="P151" s="340">
        <f t="shared" si="23"/>
        <v>1.9120458891013385E-2</v>
      </c>
      <c r="Q151" s="297" t="s">
        <v>1856</v>
      </c>
      <c r="R151" s="416">
        <v>0</v>
      </c>
      <c r="S151" s="111"/>
    </row>
    <row r="152" spans="1:19" s="115" customFormat="1" x14ac:dyDescent="0.2">
      <c r="A152" s="110" t="s">
        <v>1883</v>
      </c>
      <c r="B152" s="110" t="s">
        <v>1884</v>
      </c>
      <c r="C152" s="110" t="s">
        <v>1536</v>
      </c>
      <c r="D152" s="110" t="s">
        <v>1537</v>
      </c>
      <c r="E152" s="114">
        <v>992</v>
      </c>
      <c r="F152" s="338">
        <f t="shared" si="21"/>
        <v>196</v>
      </c>
      <c r="G152" s="339"/>
      <c r="H152" s="60" t="str">
        <f t="shared" si="22"/>
        <v/>
      </c>
      <c r="I152" s="114">
        <v>137</v>
      </c>
      <c r="J152" s="340"/>
      <c r="K152" s="342">
        <v>59</v>
      </c>
      <c r="L152" s="340"/>
      <c r="M152" s="114">
        <v>536</v>
      </c>
      <c r="N152" s="340"/>
      <c r="O152" s="114">
        <v>260</v>
      </c>
      <c r="P152" s="340">
        <f t="shared" si="23"/>
        <v>0.26209677419354838</v>
      </c>
      <c r="Q152" s="297" t="s">
        <v>1836</v>
      </c>
      <c r="R152" s="416">
        <v>0</v>
      </c>
      <c r="S152" s="111"/>
    </row>
    <row r="153" spans="1:19" s="115" customFormat="1" x14ac:dyDescent="0.2">
      <c r="A153" s="110" t="s">
        <v>1885</v>
      </c>
      <c r="B153" s="110" t="s">
        <v>1886</v>
      </c>
      <c r="C153" s="110" t="s">
        <v>1536</v>
      </c>
      <c r="D153" s="110" t="s">
        <v>1537</v>
      </c>
      <c r="E153" s="114">
        <v>2048</v>
      </c>
      <c r="F153" s="338">
        <f t="shared" si="21"/>
        <v>841</v>
      </c>
      <c r="G153" s="339">
        <f t="shared" si="24"/>
        <v>0.41064453125</v>
      </c>
      <c r="H153" s="60" t="str">
        <f t="shared" si="22"/>
        <v>39.0% - 43.2%</v>
      </c>
      <c r="I153" s="114">
        <v>641</v>
      </c>
      <c r="J153" s="340">
        <f t="shared" si="25"/>
        <v>0.31298828125</v>
      </c>
      <c r="K153" s="342">
        <v>200</v>
      </c>
      <c r="L153" s="340">
        <f t="shared" si="26"/>
        <v>9.765625E-2</v>
      </c>
      <c r="M153" s="114">
        <v>1137</v>
      </c>
      <c r="N153" s="340">
        <f t="shared" si="27"/>
        <v>0.55517578125</v>
      </c>
      <c r="O153" s="114">
        <v>70</v>
      </c>
      <c r="P153" s="340">
        <f t="shared" si="23"/>
        <v>3.41796875E-2</v>
      </c>
      <c r="Q153" s="297" t="s">
        <v>1887</v>
      </c>
      <c r="R153" s="416">
        <v>0</v>
      </c>
      <c r="S153" s="111"/>
    </row>
    <row r="154" spans="1:19" s="115" customFormat="1" x14ac:dyDescent="0.2">
      <c r="A154" s="110" t="s">
        <v>1888</v>
      </c>
      <c r="B154" s="110" t="s">
        <v>1889</v>
      </c>
      <c r="C154" s="110" t="s">
        <v>1536</v>
      </c>
      <c r="D154" s="110" t="s">
        <v>1537</v>
      </c>
      <c r="E154" s="114">
        <v>3624</v>
      </c>
      <c r="F154" s="338">
        <f t="shared" si="21"/>
        <v>1323</v>
      </c>
      <c r="G154" s="339">
        <f t="shared" si="24"/>
        <v>0.36506622516556292</v>
      </c>
      <c r="H154" s="60" t="str">
        <f t="shared" si="22"/>
        <v>35.0% - 38.1%</v>
      </c>
      <c r="I154" s="114">
        <v>793</v>
      </c>
      <c r="J154" s="340">
        <f t="shared" si="25"/>
        <v>0.21881898454746138</v>
      </c>
      <c r="K154" s="342">
        <v>530</v>
      </c>
      <c r="L154" s="340">
        <f t="shared" si="26"/>
        <v>0.14624724061810154</v>
      </c>
      <c r="M154" s="114">
        <v>2245</v>
      </c>
      <c r="N154" s="340">
        <f t="shared" si="27"/>
        <v>0.61948123620309048</v>
      </c>
      <c r="O154" s="114">
        <v>56</v>
      </c>
      <c r="P154" s="340">
        <f t="shared" si="23"/>
        <v>1.5452538631346579E-2</v>
      </c>
      <c r="Q154" s="297" t="s">
        <v>1890</v>
      </c>
      <c r="R154" s="416">
        <v>0</v>
      </c>
      <c r="S154" s="111"/>
    </row>
    <row r="155" spans="1:19" s="115" customFormat="1" x14ac:dyDescent="0.2">
      <c r="A155" s="110" t="s">
        <v>1891</v>
      </c>
      <c r="B155" s="110" t="s">
        <v>1892</v>
      </c>
      <c r="C155" s="110" t="s">
        <v>1536</v>
      </c>
      <c r="D155" s="110" t="s">
        <v>1537</v>
      </c>
      <c r="E155" s="114">
        <v>1471</v>
      </c>
      <c r="F155" s="338">
        <f t="shared" si="21"/>
        <v>866</v>
      </c>
      <c r="G155" s="339">
        <f t="shared" si="24"/>
        <v>0.58871515975526856</v>
      </c>
      <c r="H155" s="60" t="str">
        <f t="shared" si="22"/>
        <v>56.3% - 61.4%</v>
      </c>
      <c r="I155" s="114">
        <v>622</v>
      </c>
      <c r="J155" s="340">
        <f t="shared" si="25"/>
        <v>0.42284160435078177</v>
      </c>
      <c r="K155" s="342">
        <v>244</v>
      </c>
      <c r="L155" s="340">
        <f t="shared" si="26"/>
        <v>0.16587355540448676</v>
      </c>
      <c r="M155" s="114">
        <v>573</v>
      </c>
      <c r="N155" s="340">
        <f t="shared" si="27"/>
        <v>0.38953093133922501</v>
      </c>
      <c r="O155" s="114">
        <v>32</v>
      </c>
      <c r="P155" s="340">
        <f t="shared" si="23"/>
        <v>2.1753908905506457E-2</v>
      </c>
      <c r="Q155" s="297" t="s">
        <v>1856</v>
      </c>
      <c r="R155" s="416">
        <v>0</v>
      </c>
      <c r="S155" s="111"/>
    </row>
    <row r="156" spans="1:19" s="115" customFormat="1" x14ac:dyDescent="0.2">
      <c r="A156" s="110" t="s">
        <v>1893</v>
      </c>
      <c r="B156" s="110" t="s">
        <v>1894</v>
      </c>
      <c r="C156" s="110" t="s">
        <v>1536</v>
      </c>
      <c r="D156" s="110" t="s">
        <v>1537</v>
      </c>
      <c r="E156" s="114">
        <v>3156</v>
      </c>
      <c r="F156" s="338">
        <f t="shared" si="21"/>
        <v>1068</v>
      </c>
      <c r="G156" s="339"/>
      <c r="H156" s="60" t="str">
        <f t="shared" si="22"/>
        <v/>
      </c>
      <c r="I156" s="114">
        <v>649</v>
      </c>
      <c r="J156" s="340"/>
      <c r="K156" s="342">
        <v>419</v>
      </c>
      <c r="L156" s="340"/>
      <c r="M156" s="114">
        <v>1857</v>
      </c>
      <c r="N156" s="340"/>
      <c r="O156" s="114">
        <v>231</v>
      </c>
      <c r="P156" s="340">
        <f t="shared" si="23"/>
        <v>7.3193916349809887E-2</v>
      </c>
      <c r="Q156" s="297" t="s">
        <v>1895</v>
      </c>
      <c r="R156" s="416">
        <v>0</v>
      </c>
      <c r="S156" s="111"/>
    </row>
    <row r="157" spans="1:19" s="115" customFormat="1" x14ac:dyDescent="0.2">
      <c r="A157" s="110" t="s">
        <v>1896</v>
      </c>
      <c r="B157" s="110" t="s">
        <v>1897</v>
      </c>
      <c r="C157" s="110" t="s">
        <v>1536</v>
      </c>
      <c r="D157" s="110" t="s">
        <v>1537</v>
      </c>
      <c r="E157" s="114">
        <v>1273</v>
      </c>
      <c r="F157" s="338">
        <f t="shared" si="21"/>
        <v>649</v>
      </c>
      <c r="G157" s="339">
        <f t="shared" si="24"/>
        <v>0.50981932443047917</v>
      </c>
      <c r="H157" s="60" t="str">
        <f t="shared" si="22"/>
        <v>48.2% - 53.7%</v>
      </c>
      <c r="I157" s="114">
        <v>494</v>
      </c>
      <c r="J157" s="340">
        <f t="shared" si="25"/>
        <v>0.38805970149253732</v>
      </c>
      <c r="K157" s="342">
        <v>155</v>
      </c>
      <c r="L157" s="340">
        <f t="shared" si="26"/>
        <v>0.12175962293794187</v>
      </c>
      <c r="M157" s="114">
        <v>601</v>
      </c>
      <c r="N157" s="340">
        <f t="shared" si="27"/>
        <v>0.4721131186174391</v>
      </c>
      <c r="O157" s="114">
        <v>23</v>
      </c>
      <c r="P157" s="340">
        <f t="shared" si="23"/>
        <v>1.8067556952081697E-2</v>
      </c>
      <c r="Q157" s="297" t="s">
        <v>1833</v>
      </c>
      <c r="R157" s="416">
        <v>0</v>
      </c>
      <c r="S157" s="111"/>
    </row>
    <row r="158" spans="1:19" s="115" customFormat="1" x14ac:dyDescent="0.2">
      <c r="A158" s="110" t="s">
        <v>1898</v>
      </c>
      <c r="B158" s="110" t="s">
        <v>1899</v>
      </c>
      <c r="C158" s="110" t="s">
        <v>1536</v>
      </c>
      <c r="D158" s="110" t="s">
        <v>1537</v>
      </c>
      <c r="E158" s="114">
        <v>939</v>
      </c>
      <c r="F158" s="338">
        <f t="shared" si="21"/>
        <v>459</v>
      </c>
      <c r="G158" s="339"/>
      <c r="H158" s="60" t="str">
        <f t="shared" si="22"/>
        <v/>
      </c>
      <c r="I158" s="114">
        <v>366</v>
      </c>
      <c r="J158" s="340"/>
      <c r="K158" s="342">
        <v>93</v>
      </c>
      <c r="L158" s="340"/>
      <c r="M158" s="114">
        <v>450</v>
      </c>
      <c r="N158" s="340"/>
      <c r="O158" s="114">
        <v>30</v>
      </c>
      <c r="P158" s="340"/>
      <c r="Q158" s="297" t="s">
        <v>1833</v>
      </c>
      <c r="R158" s="416">
        <v>1</v>
      </c>
      <c r="S158" s="111"/>
    </row>
    <row r="159" spans="1:19" s="115" customFormat="1" x14ac:dyDescent="0.2">
      <c r="A159" s="110" t="s">
        <v>1900</v>
      </c>
      <c r="B159" s="110" t="s">
        <v>1133</v>
      </c>
      <c r="C159" s="110" t="s">
        <v>1536</v>
      </c>
      <c r="D159" s="110" t="s">
        <v>1537</v>
      </c>
      <c r="E159" s="114">
        <v>1047</v>
      </c>
      <c r="F159" s="338">
        <f t="shared" si="21"/>
        <v>376</v>
      </c>
      <c r="G159" s="339">
        <f t="shared" si="24"/>
        <v>0.35912129894937916</v>
      </c>
      <c r="H159" s="60" t="str">
        <f t="shared" si="22"/>
        <v>33.1% - 38.9%</v>
      </c>
      <c r="I159" s="114">
        <v>288</v>
      </c>
      <c r="J159" s="340">
        <f t="shared" si="25"/>
        <v>0.27507163323782235</v>
      </c>
      <c r="K159" s="342">
        <v>88</v>
      </c>
      <c r="L159" s="340">
        <f t="shared" si="26"/>
        <v>8.4049665711556823E-2</v>
      </c>
      <c r="M159" s="114">
        <v>648</v>
      </c>
      <c r="N159" s="340">
        <f t="shared" si="27"/>
        <v>0.61891117478510027</v>
      </c>
      <c r="O159" s="114">
        <v>23</v>
      </c>
      <c r="P159" s="340">
        <f t="shared" si="23"/>
        <v>2.1967526265520534E-2</v>
      </c>
      <c r="Q159" s="297" t="s">
        <v>1833</v>
      </c>
      <c r="R159" s="416">
        <v>0</v>
      </c>
      <c r="S159" s="111"/>
    </row>
    <row r="160" spans="1:19" s="115" customFormat="1" x14ac:dyDescent="0.2">
      <c r="A160" s="110" t="s">
        <v>1901</v>
      </c>
      <c r="B160" s="110" t="s">
        <v>1902</v>
      </c>
      <c r="C160" s="110" t="s">
        <v>1538</v>
      </c>
      <c r="D160" s="110" t="s">
        <v>1539</v>
      </c>
      <c r="E160" s="114">
        <v>372</v>
      </c>
      <c r="F160" s="338">
        <f t="shared" si="21"/>
        <v>175</v>
      </c>
      <c r="G160" s="339"/>
      <c r="H160" s="60" t="str">
        <f t="shared" si="22"/>
        <v/>
      </c>
      <c r="I160" s="114">
        <v>138</v>
      </c>
      <c r="J160" s="340"/>
      <c r="K160" s="342">
        <v>37</v>
      </c>
      <c r="L160" s="340"/>
      <c r="M160" s="114">
        <v>176</v>
      </c>
      <c r="N160" s="340"/>
      <c r="O160" s="114">
        <v>21</v>
      </c>
      <c r="P160" s="340">
        <f t="shared" si="23"/>
        <v>5.6451612903225805E-2</v>
      </c>
      <c r="Q160" s="297" t="s">
        <v>1903</v>
      </c>
      <c r="R160" s="416">
        <v>1</v>
      </c>
      <c r="S160" s="111"/>
    </row>
    <row r="161" spans="1:19" s="115" customFormat="1" x14ac:dyDescent="0.2">
      <c r="A161" s="110" t="s">
        <v>1904</v>
      </c>
      <c r="B161" s="110" t="s">
        <v>1905</v>
      </c>
      <c r="C161" s="110" t="s">
        <v>1538</v>
      </c>
      <c r="D161" s="110" t="s">
        <v>1539</v>
      </c>
      <c r="E161" s="114">
        <v>2345</v>
      </c>
      <c r="F161" s="338">
        <f t="shared" si="21"/>
        <v>847</v>
      </c>
      <c r="G161" s="339">
        <f t="shared" si="24"/>
        <v>0.36119402985074628</v>
      </c>
      <c r="H161" s="60" t="str">
        <f t="shared" si="22"/>
        <v>34.2% - 38.1%</v>
      </c>
      <c r="I161" s="114">
        <v>559</v>
      </c>
      <c r="J161" s="340">
        <f t="shared" si="25"/>
        <v>0.23837953091684436</v>
      </c>
      <c r="K161" s="342">
        <v>288</v>
      </c>
      <c r="L161" s="340">
        <f t="shared" si="26"/>
        <v>0.12281449893390192</v>
      </c>
      <c r="M161" s="114">
        <v>1442</v>
      </c>
      <c r="N161" s="340">
        <f t="shared" si="27"/>
        <v>0.61492537313432838</v>
      </c>
      <c r="O161" s="114">
        <v>56</v>
      </c>
      <c r="P161" s="340">
        <f t="shared" si="23"/>
        <v>2.3880597014925373E-2</v>
      </c>
      <c r="Q161" s="297" t="s">
        <v>1906</v>
      </c>
      <c r="R161" s="416">
        <v>0</v>
      </c>
      <c r="S161" s="111"/>
    </row>
    <row r="162" spans="1:19" s="115" customFormat="1" x14ac:dyDescent="0.2">
      <c r="A162" s="110" t="s">
        <v>1907</v>
      </c>
      <c r="B162" s="110" t="s">
        <v>1908</v>
      </c>
      <c r="C162" s="110" t="s">
        <v>1538</v>
      </c>
      <c r="D162" s="110" t="s">
        <v>1539</v>
      </c>
      <c r="E162" s="114">
        <v>2035</v>
      </c>
      <c r="F162" s="338">
        <f t="shared" si="21"/>
        <v>1007</v>
      </c>
      <c r="G162" s="339">
        <f t="shared" si="24"/>
        <v>0.49484029484029485</v>
      </c>
      <c r="H162" s="60" t="str">
        <f t="shared" si="22"/>
        <v>47.3% - 51.7%</v>
      </c>
      <c r="I162" s="114">
        <v>721</v>
      </c>
      <c r="J162" s="340">
        <f t="shared" si="25"/>
        <v>0.3542997542997543</v>
      </c>
      <c r="K162" s="342">
        <v>286</v>
      </c>
      <c r="L162" s="340">
        <f t="shared" si="26"/>
        <v>0.14054054054054055</v>
      </c>
      <c r="M162" s="114">
        <v>1002</v>
      </c>
      <c r="N162" s="340">
        <f t="shared" si="27"/>
        <v>0.49238329238329237</v>
      </c>
      <c r="O162" s="114">
        <v>26</v>
      </c>
      <c r="P162" s="340">
        <f t="shared" si="23"/>
        <v>1.2776412776412777E-2</v>
      </c>
      <c r="Q162" s="297" t="s">
        <v>1909</v>
      </c>
      <c r="R162" s="416">
        <v>0</v>
      </c>
      <c r="S162" s="111"/>
    </row>
    <row r="163" spans="1:19" s="115" customFormat="1" x14ac:dyDescent="0.2">
      <c r="A163" s="110" t="s">
        <v>1910</v>
      </c>
      <c r="B163" s="110" t="s">
        <v>1911</v>
      </c>
      <c r="C163" s="110" t="s">
        <v>1538</v>
      </c>
      <c r="D163" s="110" t="s">
        <v>1539</v>
      </c>
      <c r="E163" s="114">
        <v>2949</v>
      </c>
      <c r="F163" s="338">
        <f t="shared" si="21"/>
        <v>1159</v>
      </c>
      <c r="G163" s="339"/>
      <c r="H163" s="60" t="str">
        <f t="shared" si="22"/>
        <v/>
      </c>
      <c r="I163" s="114">
        <v>863</v>
      </c>
      <c r="J163" s="340"/>
      <c r="K163" s="342">
        <v>296</v>
      </c>
      <c r="L163" s="340"/>
      <c r="M163" s="114">
        <v>1758</v>
      </c>
      <c r="N163" s="340"/>
      <c r="O163" s="114">
        <v>32</v>
      </c>
      <c r="P163" s="340"/>
      <c r="Q163" s="297" t="s">
        <v>1906</v>
      </c>
      <c r="R163" s="416">
        <v>1</v>
      </c>
      <c r="S163" s="111"/>
    </row>
    <row r="164" spans="1:19" s="115" customFormat="1" x14ac:dyDescent="0.2">
      <c r="A164" s="110" t="s">
        <v>1912</v>
      </c>
      <c r="B164" s="110" t="s">
        <v>1913</v>
      </c>
      <c r="C164" s="110" t="s">
        <v>1538</v>
      </c>
      <c r="D164" s="110" t="s">
        <v>1539</v>
      </c>
      <c r="E164" s="114">
        <v>1362</v>
      </c>
      <c r="F164" s="338">
        <f t="shared" si="21"/>
        <v>534</v>
      </c>
      <c r="G164" s="339">
        <f t="shared" si="24"/>
        <v>0.39207048458149779</v>
      </c>
      <c r="H164" s="60" t="str">
        <f t="shared" si="22"/>
        <v>36.6% - 41.8%</v>
      </c>
      <c r="I164" s="114">
        <v>396</v>
      </c>
      <c r="J164" s="340">
        <f t="shared" si="25"/>
        <v>0.29074889867841408</v>
      </c>
      <c r="K164" s="342">
        <v>138</v>
      </c>
      <c r="L164" s="340">
        <f t="shared" si="26"/>
        <v>0.1013215859030837</v>
      </c>
      <c r="M164" s="114">
        <v>761</v>
      </c>
      <c r="N164" s="340">
        <f t="shared" si="27"/>
        <v>0.55873715124816448</v>
      </c>
      <c r="O164" s="114">
        <v>67</v>
      </c>
      <c r="P164" s="340">
        <f t="shared" si="23"/>
        <v>4.9192364170337739E-2</v>
      </c>
      <c r="Q164" s="297" t="s">
        <v>1914</v>
      </c>
      <c r="R164" s="416">
        <v>0</v>
      </c>
      <c r="S164" s="111"/>
    </row>
    <row r="165" spans="1:19" s="115" customFormat="1" x14ac:dyDescent="0.2">
      <c r="A165" s="110" t="s">
        <v>1915</v>
      </c>
      <c r="B165" s="110" t="s">
        <v>1916</v>
      </c>
      <c r="C165" s="110" t="s">
        <v>1538</v>
      </c>
      <c r="D165" s="110" t="s">
        <v>1539</v>
      </c>
      <c r="E165" s="114">
        <v>810</v>
      </c>
      <c r="F165" s="338">
        <f t="shared" si="21"/>
        <v>403</v>
      </c>
      <c r="G165" s="339">
        <f t="shared" si="24"/>
        <v>0.49753086419753084</v>
      </c>
      <c r="H165" s="60" t="str">
        <f t="shared" si="22"/>
        <v>46.3% - 53.2%</v>
      </c>
      <c r="I165" s="114">
        <v>280</v>
      </c>
      <c r="J165" s="340">
        <f t="shared" si="25"/>
        <v>0.34567901234567899</v>
      </c>
      <c r="K165" s="342">
        <v>123</v>
      </c>
      <c r="L165" s="340">
        <f t="shared" si="26"/>
        <v>0.15185185185185185</v>
      </c>
      <c r="M165" s="114">
        <v>393</v>
      </c>
      <c r="N165" s="340">
        <f t="shared" si="27"/>
        <v>0.48518518518518516</v>
      </c>
      <c r="O165" s="114">
        <v>14</v>
      </c>
      <c r="P165" s="340">
        <f t="shared" si="23"/>
        <v>1.7283950617283949E-2</v>
      </c>
      <c r="Q165" s="297" t="s">
        <v>1906</v>
      </c>
      <c r="R165" s="416">
        <v>0</v>
      </c>
      <c r="S165" s="111"/>
    </row>
    <row r="166" spans="1:19" s="115" customFormat="1" x14ac:dyDescent="0.2">
      <c r="A166" s="110" t="s">
        <v>1917</v>
      </c>
      <c r="B166" s="110" t="s">
        <v>1918</v>
      </c>
      <c r="C166" s="110" t="s">
        <v>1538</v>
      </c>
      <c r="D166" s="110" t="s">
        <v>1539</v>
      </c>
      <c r="E166" s="114">
        <v>991</v>
      </c>
      <c r="F166" s="338">
        <f t="shared" si="21"/>
        <v>499</v>
      </c>
      <c r="G166" s="339">
        <f t="shared" si="24"/>
        <v>0.50353178607467208</v>
      </c>
      <c r="H166" s="60" t="str">
        <f t="shared" si="22"/>
        <v>47.2% - 53.5%</v>
      </c>
      <c r="I166" s="114">
        <v>378</v>
      </c>
      <c r="J166" s="340">
        <f t="shared" si="25"/>
        <v>0.38143289606458125</v>
      </c>
      <c r="K166" s="342">
        <v>121</v>
      </c>
      <c r="L166" s="340">
        <f t="shared" si="26"/>
        <v>0.12209889001009082</v>
      </c>
      <c r="M166" s="114">
        <v>454</v>
      </c>
      <c r="N166" s="340">
        <f t="shared" si="27"/>
        <v>0.45812310797174571</v>
      </c>
      <c r="O166" s="114">
        <v>38</v>
      </c>
      <c r="P166" s="340">
        <f t="shared" si="23"/>
        <v>3.8345105953582238E-2</v>
      </c>
      <c r="Q166" s="297" t="s">
        <v>1914</v>
      </c>
      <c r="R166" s="416">
        <v>0</v>
      </c>
      <c r="S166" s="111"/>
    </row>
    <row r="167" spans="1:19" s="115" customFormat="1" x14ac:dyDescent="0.2">
      <c r="A167" s="110" t="s">
        <v>1919</v>
      </c>
      <c r="B167" s="110" t="s">
        <v>1920</v>
      </c>
      <c r="C167" s="110" t="s">
        <v>1538</v>
      </c>
      <c r="D167" s="110" t="s">
        <v>1539</v>
      </c>
      <c r="E167" s="114">
        <v>1265</v>
      </c>
      <c r="F167" s="338">
        <f t="shared" si="21"/>
        <v>351</v>
      </c>
      <c r="G167" s="339"/>
      <c r="H167" s="60" t="str">
        <f t="shared" si="22"/>
        <v/>
      </c>
      <c r="I167" s="114">
        <v>236</v>
      </c>
      <c r="J167" s="340"/>
      <c r="K167" s="342">
        <v>115</v>
      </c>
      <c r="L167" s="340"/>
      <c r="M167" s="114">
        <v>419</v>
      </c>
      <c r="N167" s="340"/>
      <c r="O167" s="114">
        <v>495</v>
      </c>
      <c r="P167" s="340">
        <f t="shared" si="23"/>
        <v>0.39130434782608697</v>
      </c>
      <c r="Q167" s="297" t="s">
        <v>1921</v>
      </c>
      <c r="R167" s="416">
        <v>0</v>
      </c>
      <c r="S167" s="111"/>
    </row>
    <row r="168" spans="1:19" s="115" customFormat="1" x14ac:dyDescent="0.2">
      <c r="A168" s="110" t="s">
        <v>1922</v>
      </c>
      <c r="B168" s="110" t="s">
        <v>1923</v>
      </c>
      <c r="C168" s="110" t="s">
        <v>1538</v>
      </c>
      <c r="D168" s="110" t="s">
        <v>1539</v>
      </c>
      <c r="E168" s="114">
        <v>1651</v>
      </c>
      <c r="F168" s="338">
        <f t="shared" si="21"/>
        <v>1199</v>
      </c>
      <c r="G168" s="339">
        <f t="shared" si="24"/>
        <v>0.72622652937613563</v>
      </c>
      <c r="H168" s="60" t="str">
        <f t="shared" si="22"/>
        <v>70.4% - 74.7%</v>
      </c>
      <c r="I168" s="114">
        <v>864</v>
      </c>
      <c r="J168" s="340">
        <f t="shared" si="25"/>
        <v>0.52331920048455483</v>
      </c>
      <c r="K168" s="342">
        <v>335</v>
      </c>
      <c r="L168" s="340">
        <f t="shared" si="26"/>
        <v>0.20290732889158086</v>
      </c>
      <c r="M168" s="114">
        <v>387</v>
      </c>
      <c r="N168" s="340">
        <f t="shared" si="27"/>
        <v>0.23440339188370685</v>
      </c>
      <c r="O168" s="114">
        <v>65</v>
      </c>
      <c r="P168" s="340">
        <f t="shared" si="23"/>
        <v>3.937007874015748E-2</v>
      </c>
      <c r="Q168" s="297" t="s">
        <v>1924</v>
      </c>
      <c r="R168" s="416">
        <v>0</v>
      </c>
      <c r="S168" s="111"/>
    </row>
    <row r="169" spans="1:19" s="115" customFormat="1" x14ac:dyDescent="0.2">
      <c r="A169" s="110" t="s">
        <v>1925</v>
      </c>
      <c r="B169" s="110" t="s">
        <v>1926</v>
      </c>
      <c r="C169" s="110" t="s">
        <v>1538</v>
      </c>
      <c r="D169" s="110" t="s">
        <v>1539</v>
      </c>
      <c r="E169" s="114">
        <v>867</v>
      </c>
      <c r="F169" s="338">
        <f t="shared" si="21"/>
        <v>238</v>
      </c>
      <c r="G169" s="339"/>
      <c r="H169" s="60" t="str">
        <f t="shared" si="22"/>
        <v/>
      </c>
      <c r="I169" s="114">
        <v>166</v>
      </c>
      <c r="J169" s="340"/>
      <c r="K169" s="342">
        <v>72</v>
      </c>
      <c r="L169" s="340"/>
      <c r="M169" s="114">
        <v>550</v>
      </c>
      <c r="N169" s="340"/>
      <c r="O169" s="114">
        <v>79</v>
      </c>
      <c r="P169" s="340">
        <f t="shared" si="23"/>
        <v>9.1118800461361019E-2</v>
      </c>
      <c r="Q169" s="297" t="s">
        <v>1906</v>
      </c>
      <c r="R169" s="416">
        <v>0</v>
      </c>
      <c r="S169" s="111"/>
    </row>
    <row r="170" spans="1:19" s="115" customFormat="1" x14ac:dyDescent="0.2">
      <c r="A170" s="110" t="s">
        <v>1927</v>
      </c>
      <c r="B170" s="110" t="s">
        <v>1928</v>
      </c>
      <c r="C170" s="110" t="s">
        <v>1538</v>
      </c>
      <c r="D170" s="110" t="s">
        <v>1539</v>
      </c>
      <c r="E170" s="114">
        <v>3058</v>
      </c>
      <c r="F170" s="338">
        <f t="shared" si="21"/>
        <v>1410</v>
      </c>
      <c r="G170" s="339">
        <f t="shared" si="24"/>
        <v>0.46108567691301505</v>
      </c>
      <c r="H170" s="60" t="str">
        <f t="shared" si="22"/>
        <v>44.3% - 47.9%</v>
      </c>
      <c r="I170" s="114">
        <v>1071</v>
      </c>
      <c r="J170" s="340">
        <f t="shared" si="25"/>
        <v>0.35022890778286464</v>
      </c>
      <c r="K170" s="342">
        <v>339</v>
      </c>
      <c r="L170" s="340">
        <f t="shared" si="26"/>
        <v>0.11085676913015043</v>
      </c>
      <c r="M170" s="114">
        <v>1569</v>
      </c>
      <c r="N170" s="340">
        <f t="shared" si="27"/>
        <v>0.51308044473512104</v>
      </c>
      <c r="O170" s="114">
        <v>79</v>
      </c>
      <c r="P170" s="340">
        <f t="shared" si="23"/>
        <v>2.5833878351863963E-2</v>
      </c>
      <c r="Q170" s="297" t="s">
        <v>1929</v>
      </c>
      <c r="R170" s="416">
        <v>0</v>
      </c>
      <c r="S170" s="111"/>
    </row>
    <row r="171" spans="1:19" s="115" customFormat="1" x14ac:dyDescent="0.2">
      <c r="A171" s="110" t="s">
        <v>1930</v>
      </c>
      <c r="B171" s="110" t="s">
        <v>1931</v>
      </c>
      <c r="C171" s="110" t="s">
        <v>1538</v>
      </c>
      <c r="D171" s="110" t="s">
        <v>1539</v>
      </c>
      <c r="E171" s="114">
        <v>2275</v>
      </c>
      <c r="F171" s="338">
        <f t="shared" si="21"/>
        <v>1222</v>
      </c>
      <c r="G171" s="339">
        <f t="shared" si="24"/>
        <v>0.53714285714285714</v>
      </c>
      <c r="H171" s="60" t="str">
        <f t="shared" si="22"/>
        <v>51.7% - 55.8%</v>
      </c>
      <c r="I171" s="114">
        <v>868</v>
      </c>
      <c r="J171" s="340">
        <f t="shared" si="25"/>
        <v>0.38153846153846155</v>
      </c>
      <c r="K171" s="342">
        <v>354</v>
      </c>
      <c r="L171" s="340">
        <f t="shared" si="26"/>
        <v>0.1556043956043956</v>
      </c>
      <c r="M171" s="114">
        <v>1013</v>
      </c>
      <c r="N171" s="340">
        <f t="shared" si="27"/>
        <v>0.44527472527472528</v>
      </c>
      <c r="O171" s="114">
        <v>40</v>
      </c>
      <c r="P171" s="340">
        <f t="shared" si="23"/>
        <v>1.7582417582417582E-2</v>
      </c>
      <c r="Q171" s="297" t="s">
        <v>1906</v>
      </c>
      <c r="R171" s="416">
        <v>0</v>
      </c>
      <c r="S171" s="111"/>
    </row>
    <row r="172" spans="1:19" s="115" customFormat="1" x14ac:dyDescent="0.2">
      <c r="A172" s="110" t="s">
        <v>1932</v>
      </c>
      <c r="B172" s="110" t="s">
        <v>1933</v>
      </c>
      <c r="C172" s="110" t="s">
        <v>1538</v>
      </c>
      <c r="D172" s="110" t="s">
        <v>1539</v>
      </c>
      <c r="E172" s="114">
        <v>2338</v>
      </c>
      <c r="F172" s="338">
        <f t="shared" si="21"/>
        <v>1323</v>
      </c>
      <c r="G172" s="339">
        <f t="shared" si="24"/>
        <v>0.56586826347305386</v>
      </c>
      <c r="H172" s="60" t="str">
        <f t="shared" si="22"/>
        <v>54.6% - 58.6%</v>
      </c>
      <c r="I172" s="114">
        <v>879</v>
      </c>
      <c r="J172" s="340">
        <f t="shared" si="25"/>
        <v>0.37596236099230113</v>
      </c>
      <c r="K172" s="342">
        <v>444</v>
      </c>
      <c r="L172" s="340">
        <f t="shared" si="26"/>
        <v>0.18990590248075279</v>
      </c>
      <c r="M172" s="114">
        <v>1010</v>
      </c>
      <c r="N172" s="340">
        <f t="shared" si="27"/>
        <v>0.43199315654405473</v>
      </c>
      <c r="O172" s="114">
        <v>5</v>
      </c>
      <c r="P172" s="340">
        <f t="shared" si="23"/>
        <v>2.1385799828913601E-3</v>
      </c>
      <c r="Q172" s="297" t="s">
        <v>1906</v>
      </c>
      <c r="R172" s="416">
        <v>0</v>
      </c>
      <c r="S172" s="111"/>
    </row>
    <row r="173" spans="1:19" s="115" customFormat="1" x14ac:dyDescent="0.2">
      <c r="A173" s="110" t="s">
        <v>1934</v>
      </c>
      <c r="B173" s="110" t="s">
        <v>1935</v>
      </c>
      <c r="C173" s="110" t="s">
        <v>1538</v>
      </c>
      <c r="D173" s="110" t="s">
        <v>1539</v>
      </c>
      <c r="E173" s="114">
        <v>2023</v>
      </c>
      <c r="F173" s="338">
        <f t="shared" si="21"/>
        <v>633</v>
      </c>
      <c r="G173" s="339"/>
      <c r="H173" s="60" t="str">
        <f t="shared" si="22"/>
        <v/>
      </c>
      <c r="I173" s="114">
        <v>431</v>
      </c>
      <c r="J173" s="340"/>
      <c r="K173" s="342">
        <v>202</v>
      </c>
      <c r="L173" s="340"/>
      <c r="M173" s="114">
        <v>526</v>
      </c>
      <c r="N173" s="340"/>
      <c r="O173" s="114">
        <v>864</v>
      </c>
      <c r="P173" s="340">
        <f t="shared" si="23"/>
        <v>0.42708848245180425</v>
      </c>
      <c r="Q173" s="297" t="s">
        <v>1921</v>
      </c>
      <c r="R173" s="416">
        <v>0</v>
      </c>
      <c r="S173" s="111"/>
    </row>
    <row r="174" spans="1:19" s="115" customFormat="1" x14ac:dyDescent="0.2">
      <c r="A174" s="110" t="s">
        <v>1936</v>
      </c>
      <c r="B174" s="110" t="s">
        <v>1937</v>
      </c>
      <c r="C174" s="110" t="s">
        <v>1538</v>
      </c>
      <c r="D174" s="110" t="s">
        <v>1539</v>
      </c>
      <c r="E174" s="114">
        <v>949</v>
      </c>
      <c r="F174" s="338">
        <f t="shared" si="21"/>
        <v>580</v>
      </c>
      <c r="G174" s="339">
        <f t="shared" si="24"/>
        <v>0.61116965226554265</v>
      </c>
      <c r="H174" s="60" t="str">
        <f t="shared" si="22"/>
        <v>58.0% - 64.2%</v>
      </c>
      <c r="I174" s="114">
        <v>389</v>
      </c>
      <c r="J174" s="340">
        <f t="shared" si="25"/>
        <v>0.40990516332982085</v>
      </c>
      <c r="K174" s="342">
        <v>191</v>
      </c>
      <c r="L174" s="340">
        <f t="shared" si="26"/>
        <v>0.20126448893572182</v>
      </c>
      <c r="M174" s="114">
        <v>360</v>
      </c>
      <c r="N174" s="340">
        <f t="shared" si="27"/>
        <v>0.3793466807165437</v>
      </c>
      <c r="O174" s="114">
        <v>9</v>
      </c>
      <c r="P174" s="340">
        <f t="shared" si="23"/>
        <v>9.4836670179135937E-3</v>
      </c>
      <c r="Q174" s="297" t="s">
        <v>1924</v>
      </c>
      <c r="R174" s="416">
        <v>0</v>
      </c>
      <c r="S174" s="111"/>
    </row>
    <row r="175" spans="1:19" s="115" customFormat="1" x14ac:dyDescent="0.2">
      <c r="A175" s="110" t="s">
        <v>1938</v>
      </c>
      <c r="B175" s="110" t="s">
        <v>1939</v>
      </c>
      <c r="C175" s="110" t="s">
        <v>1538</v>
      </c>
      <c r="D175" s="110" t="s">
        <v>1539</v>
      </c>
      <c r="E175" s="114">
        <v>1637</v>
      </c>
      <c r="F175" s="338">
        <f t="shared" si="21"/>
        <v>408</v>
      </c>
      <c r="G175" s="339"/>
      <c r="H175" s="60" t="str">
        <f t="shared" si="22"/>
        <v/>
      </c>
      <c r="I175" s="114">
        <v>295</v>
      </c>
      <c r="J175" s="340"/>
      <c r="K175" s="342">
        <v>113</v>
      </c>
      <c r="L175" s="340"/>
      <c r="M175" s="114">
        <v>378</v>
      </c>
      <c r="N175" s="340"/>
      <c r="O175" s="114">
        <v>851</v>
      </c>
      <c r="P175" s="340">
        <f t="shared" si="23"/>
        <v>0.51985339034819789</v>
      </c>
      <c r="Q175" s="297" t="s">
        <v>1921</v>
      </c>
      <c r="R175" s="416">
        <v>0</v>
      </c>
    </row>
    <row r="176" spans="1:19" s="115" customFormat="1" x14ac:dyDescent="0.2">
      <c r="A176" s="110" t="s">
        <v>1940</v>
      </c>
      <c r="B176" s="110" t="s">
        <v>1941</v>
      </c>
      <c r="C176" s="110" t="s">
        <v>1538</v>
      </c>
      <c r="D176" s="110" t="s">
        <v>1539</v>
      </c>
      <c r="E176" s="114">
        <v>1296</v>
      </c>
      <c r="F176" s="338">
        <f t="shared" si="21"/>
        <v>604</v>
      </c>
      <c r="G176" s="339"/>
      <c r="H176" s="60" t="str">
        <f t="shared" si="22"/>
        <v/>
      </c>
      <c r="I176" s="114">
        <v>430</v>
      </c>
      <c r="J176" s="340"/>
      <c r="K176" s="342">
        <v>174</v>
      </c>
      <c r="L176" s="340"/>
      <c r="M176" s="114">
        <v>566</v>
      </c>
      <c r="N176" s="340"/>
      <c r="O176" s="114">
        <v>126</v>
      </c>
      <c r="P176" s="340">
        <f t="shared" si="23"/>
        <v>9.7222222222222224E-2</v>
      </c>
      <c r="Q176" s="297" t="s">
        <v>1906</v>
      </c>
      <c r="R176" s="416">
        <v>1</v>
      </c>
    </row>
    <row r="177" spans="1:18" s="115" customFormat="1" x14ac:dyDescent="0.2">
      <c r="A177" s="110" t="s">
        <v>1942</v>
      </c>
      <c r="B177" s="110" t="s">
        <v>1943</v>
      </c>
      <c r="C177" s="110" t="s">
        <v>1538</v>
      </c>
      <c r="D177" s="110" t="s">
        <v>1539</v>
      </c>
      <c r="E177" s="114">
        <v>1304</v>
      </c>
      <c r="F177" s="338">
        <f t="shared" si="21"/>
        <v>487</v>
      </c>
      <c r="G177" s="339">
        <f t="shared" si="24"/>
        <v>0.37346625766871167</v>
      </c>
      <c r="H177" s="60" t="str">
        <f t="shared" si="22"/>
        <v>34.8% - 40.0%</v>
      </c>
      <c r="I177" s="114">
        <v>334</v>
      </c>
      <c r="J177" s="340">
        <f t="shared" si="25"/>
        <v>0.25613496932515339</v>
      </c>
      <c r="K177" s="342">
        <v>153</v>
      </c>
      <c r="L177" s="340">
        <f t="shared" si="26"/>
        <v>0.11733128834355828</v>
      </c>
      <c r="M177" s="114">
        <v>795</v>
      </c>
      <c r="N177" s="340">
        <f t="shared" si="27"/>
        <v>0.60966257668711654</v>
      </c>
      <c r="O177" s="114">
        <v>22</v>
      </c>
      <c r="P177" s="340">
        <f t="shared" si="23"/>
        <v>1.6871165644171779E-2</v>
      </c>
      <c r="Q177" s="297" t="s">
        <v>1924</v>
      </c>
      <c r="R177" s="416">
        <v>0</v>
      </c>
    </row>
    <row r="178" spans="1:18" s="115" customFormat="1" x14ac:dyDescent="0.2">
      <c r="A178" s="110" t="s">
        <v>1944</v>
      </c>
      <c r="B178" s="110" t="s">
        <v>1945</v>
      </c>
      <c r="C178" s="110" t="s">
        <v>1538</v>
      </c>
      <c r="D178" s="110" t="s">
        <v>1539</v>
      </c>
      <c r="E178" s="114">
        <v>389</v>
      </c>
      <c r="F178" s="338">
        <f t="shared" si="21"/>
        <v>174</v>
      </c>
      <c r="G178" s="339"/>
      <c r="H178" s="60" t="str">
        <f t="shared" si="22"/>
        <v/>
      </c>
      <c r="I178" s="114">
        <v>128</v>
      </c>
      <c r="J178" s="340"/>
      <c r="K178" s="342">
        <v>46</v>
      </c>
      <c r="L178" s="340"/>
      <c r="M178" s="114">
        <v>205</v>
      </c>
      <c r="N178" s="340"/>
      <c r="O178" s="114">
        <v>10</v>
      </c>
      <c r="P178" s="340"/>
      <c r="Q178" s="297" t="s">
        <v>1903</v>
      </c>
      <c r="R178" s="416">
        <v>1</v>
      </c>
    </row>
    <row r="179" spans="1:18" s="115" customFormat="1" x14ac:dyDescent="0.2">
      <c r="A179" s="110" t="s">
        <v>1946</v>
      </c>
      <c r="B179" s="110" t="s">
        <v>1947</v>
      </c>
      <c r="C179" s="110" t="s">
        <v>1538</v>
      </c>
      <c r="D179" s="110" t="s">
        <v>1539</v>
      </c>
      <c r="E179" s="114">
        <v>1083</v>
      </c>
      <c r="F179" s="338">
        <f t="shared" si="21"/>
        <v>436</v>
      </c>
      <c r="G179" s="339">
        <f t="shared" si="24"/>
        <v>0.40258541089566019</v>
      </c>
      <c r="H179" s="60" t="str">
        <f t="shared" si="22"/>
        <v>37.4% - 43.2%</v>
      </c>
      <c r="I179" s="114">
        <v>303</v>
      </c>
      <c r="J179" s="340">
        <f t="shared" si="25"/>
        <v>0.27977839335180055</v>
      </c>
      <c r="K179" s="342">
        <v>133</v>
      </c>
      <c r="L179" s="340">
        <f t="shared" si="26"/>
        <v>0.12280701754385964</v>
      </c>
      <c r="M179" s="114">
        <v>639</v>
      </c>
      <c r="N179" s="340">
        <f t="shared" si="27"/>
        <v>0.59002770083102496</v>
      </c>
      <c r="O179" s="114">
        <v>8</v>
      </c>
      <c r="P179" s="340">
        <f t="shared" si="23"/>
        <v>7.3868882733148658E-3</v>
      </c>
      <c r="Q179" s="297" t="s">
        <v>1914</v>
      </c>
      <c r="R179" s="416">
        <v>0</v>
      </c>
    </row>
    <row r="180" spans="1:18" s="115" customFormat="1" x14ac:dyDescent="0.2">
      <c r="A180" s="110" t="s">
        <v>1948</v>
      </c>
      <c r="B180" s="110" t="s">
        <v>1949</v>
      </c>
      <c r="C180" s="110" t="s">
        <v>1538</v>
      </c>
      <c r="D180" s="110" t="s">
        <v>1539</v>
      </c>
      <c r="E180" s="114">
        <v>1445</v>
      </c>
      <c r="F180" s="338">
        <f t="shared" si="21"/>
        <v>606</v>
      </c>
      <c r="G180" s="339"/>
      <c r="H180" s="60" t="str">
        <f t="shared" si="22"/>
        <v/>
      </c>
      <c r="I180" s="114">
        <v>427</v>
      </c>
      <c r="J180" s="340"/>
      <c r="K180" s="342">
        <v>179</v>
      </c>
      <c r="L180" s="340"/>
      <c r="M180" s="114">
        <v>728</v>
      </c>
      <c r="N180" s="340"/>
      <c r="O180" s="114">
        <v>111</v>
      </c>
      <c r="P180" s="340">
        <f t="shared" si="23"/>
        <v>7.681660899653979E-2</v>
      </c>
      <c r="Q180" s="297" t="s">
        <v>1906</v>
      </c>
      <c r="R180" s="416">
        <v>0</v>
      </c>
    </row>
    <row r="181" spans="1:18" s="115" customFormat="1" x14ac:dyDescent="0.2">
      <c r="A181" s="110" t="s">
        <v>1950</v>
      </c>
      <c r="B181" s="110" t="s">
        <v>1951</v>
      </c>
      <c r="C181" s="110" t="s">
        <v>1538</v>
      </c>
      <c r="D181" s="110" t="s">
        <v>1539</v>
      </c>
      <c r="E181" s="114">
        <v>1568</v>
      </c>
      <c r="F181" s="338">
        <f t="shared" si="21"/>
        <v>523</v>
      </c>
      <c r="G181" s="339"/>
      <c r="H181" s="60" t="str">
        <f t="shared" si="22"/>
        <v/>
      </c>
      <c r="I181" s="114">
        <v>336</v>
      </c>
      <c r="J181" s="340"/>
      <c r="K181" s="342">
        <v>187</v>
      </c>
      <c r="L181" s="340"/>
      <c r="M181" s="114">
        <v>374</v>
      </c>
      <c r="N181" s="340"/>
      <c r="O181" s="114">
        <v>671</v>
      </c>
      <c r="P181" s="340">
        <f t="shared" si="23"/>
        <v>0.42793367346938777</v>
      </c>
      <c r="Q181" s="297" t="s">
        <v>1921</v>
      </c>
      <c r="R181" s="416">
        <v>0</v>
      </c>
    </row>
    <row r="182" spans="1:18" s="115" customFormat="1" x14ac:dyDescent="0.2">
      <c r="A182" s="110" t="s">
        <v>1952</v>
      </c>
      <c r="B182" s="110" t="s">
        <v>1953</v>
      </c>
      <c r="C182" s="110" t="s">
        <v>1538</v>
      </c>
      <c r="D182" s="110" t="s">
        <v>1539</v>
      </c>
      <c r="E182" s="114">
        <v>1959</v>
      </c>
      <c r="F182" s="338">
        <f t="shared" si="21"/>
        <v>999</v>
      </c>
      <c r="G182" s="339">
        <f t="shared" si="24"/>
        <v>0.50995405819295558</v>
      </c>
      <c r="H182" s="60" t="str">
        <f t="shared" si="22"/>
        <v>48.8% - 53.2%</v>
      </c>
      <c r="I182" s="114">
        <v>701</v>
      </c>
      <c r="J182" s="340">
        <f t="shared" si="25"/>
        <v>0.35783563042368555</v>
      </c>
      <c r="K182" s="342">
        <v>298</v>
      </c>
      <c r="L182" s="340">
        <f t="shared" si="26"/>
        <v>0.15211842776927004</v>
      </c>
      <c r="M182" s="114">
        <v>928</v>
      </c>
      <c r="N182" s="340">
        <f t="shared" si="27"/>
        <v>0.47371107708014293</v>
      </c>
      <c r="O182" s="114">
        <v>32</v>
      </c>
      <c r="P182" s="340">
        <f t="shared" si="23"/>
        <v>1.6334864726901481E-2</v>
      </c>
      <c r="Q182" s="297" t="s">
        <v>1924</v>
      </c>
      <c r="R182" s="416">
        <v>0</v>
      </c>
    </row>
    <row r="183" spans="1:18" s="115" customFormat="1" x14ac:dyDescent="0.2">
      <c r="A183" s="110" t="s">
        <v>1954</v>
      </c>
      <c r="B183" s="110" t="s">
        <v>1955</v>
      </c>
      <c r="C183" s="110" t="s">
        <v>1538</v>
      </c>
      <c r="D183" s="110" t="s">
        <v>1539</v>
      </c>
      <c r="E183" s="114">
        <v>1074</v>
      </c>
      <c r="F183" s="338">
        <f t="shared" si="21"/>
        <v>488</v>
      </c>
      <c r="G183" s="339"/>
      <c r="H183" s="60" t="str">
        <f t="shared" si="22"/>
        <v/>
      </c>
      <c r="I183" s="114">
        <v>345</v>
      </c>
      <c r="J183" s="340"/>
      <c r="K183" s="342">
        <v>143</v>
      </c>
      <c r="L183" s="340"/>
      <c r="M183" s="114">
        <v>536</v>
      </c>
      <c r="N183" s="340"/>
      <c r="O183" s="114">
        <v>50</v>
      </c>
      <c r="P183" s="340"/>
      <c r="Q183" s="297" t="s">
        <v>1903</v>
      </c>
      <c r="R183" s="416">
        <v>1</v>
      </c>
    </row>
    <row r="184" spans="1:18" s="115" customFormat="1" x14ac:dyDescent="0.2">
      <c r="A184" s="110" t="s">
        <v>1956</v>
      </c>
      <c r="B184" s="110" t="s">
        <v>1957</v>
      </c>
      <c r="C184" s="110" t="s">
        <v>1538</v>
      </c>
      <c r="D184" s="110" t="s">
        <v>1539</v>
      </c>
      <c r="E184" s="114">
        <v>1615</v>
      </c>
      <c r="F184" s="338">
        <f t="shared" si="21"/>
        <v>599</v>
      </c>
      <c r="G184" s="339">
        <f t="shared" si="24"/>
        <v>0.37089783281733746</v>
      </c>
      <c r="H184" s="60" t="str">
        <f t="shared" si="22"/>
        <v>34.8% - 39.5%</v>
      </c>
      <c r="I184" s="114">
        <v>449</v>
      </c>
      <c r="J184" s="340">
        <f t="shared" si="25"/>
        <v>0.27801857585139317</v>
      </c>
      <c r="K184" s="342">
        <v>150</v>
      </c>
      <c r="L184" s="340">
        <f t="shared" si="26"/>
        <v>9.2879256965944276E-2</v>
      </c>
      <c r="M184" s="114">
        <v>966</v>
      </c>
      <c r="N184" s="340">
        <f t="shared" si="27"/>
        <v>0.59814241486068109</v>
      </c>
      <c r="O184" s="114">
        <v>50</v>
      </c>
      <c r="P184" s="340">
        <f t="shared" si="23"/>
        <v>3.0959752321981424E-2</v>
      </c>
      <c r="Q184" s="297" t="s">
        <v>1914</v>
      </c>
      <c r="R184" s="416">
        <v>0</v>
      </c>
    </row>
    <row r="185" spans="1:18" s="115" customFormat="1" x14ac:dyDescent="0.2">
      <c r="A185" s="110" t="s">
        <v>1958</v>
      </c>
      <c r="B185" s="110" t="s">
        <v>1959</v>
      </c>
      <c r="C185" s="110" t="s">
        <v>1538</v>
      </c>
      <c r="D185" s="110" t="s">
        <v>1539</v>
      </c>
      <c r="E185" s="114">
        <v>3617</v>
      </c>
      <c r="F185" s="338">
        <f t="shared" si="21"/>
        <v>1970</v>
      </c>
      <c r="G185" s="339">
        <f t="shared" si="24"/>
        <v>0.54465026264860383</v>
      </c>
      <c r="H185" s="60" t="str">
        <f t="shared" si="22"/>
        <v>52.8% - 56.1%</v>
      </c>
      <c r="I185" s="114">
        <v>1208</v>
      </c>
      <c r="J185" s="340">
        <f t="shared" si="25"/>
        <v>0.33397843516726566</v>
      </c>
      <c r="K185" s="342">
        <v>762</v>
      </c>
      <c r="L185" s="340">
        <f t="shared" si="26"/>
        <v>0.21067182748133811</v>
      </c>
      <c r="M185" s="114">
        <v>1575</v>
      </c>
      <c r="N185" s="340">
        <f t="shared" si="27"/>
        <v>0.4354437379043406</v>
      </c>
      <c r="O185" s="114">
        <v>72</v>
      </c>
      <c r="P185" s="340">
        <f t="shared" si="23"/>
        <v>1.990599944705557E-2</v>
      </c>
      <c r="Q185" s="297" t="s">
        <v>1960</v>
      </c>
      <c r="R185" s="416">
        <v>0</v>
      </c>
    </row>
    <row r="186" spans="1:18" s="115" customFormat="1" x14ac:dyDescent="0.2">
      <c r="A186" s="110" t="s">
        <v>1961</v>
      </c>
      <c r="B186" s="110" t="s">
        <v>1962</v>
      </c>
      <c r="C186" s="110" t="s">
        <v>1538</v>
      </c>
      <c r="D186" s="110" t="s">
        <v>1539</v>
      </c>
      <c r="E186" s="114">
        <v>500</v>
      </c>
      <c r="F186" s="338">
        <f t="shared" si="21"/>
        <v>200</v>
      </c>
      <c r="G186" s="339"/>
      <c r="H186" s="60" t="str">
        <f t="shared" si="22"/>
        <v/>
      </c>
      <c r="I186" s="114">
        <v>144</v>
      </c>
      <c r="J186" s="340"/>
      <c r="K186" s="342">
        <v>56</v>
      </c>
      <c r="L186" s="340"/>
      <c r="M186" s="114">
        <v>233</v>
      </c>
      <c r="N186" s="340"/>
      <c r="O186" s="114">
        <v>67</v>
      </c>
      <c r="P186" s="340">
        <f t="shared" si="23"/>
        <v>0.13400000000000001</v>
      </c>
      <c r="Q186" s="297" t="s">
        <v>1906</v>
      </c>
      <c r="R186" s="416">
        <v>0</v>
      </c>
    </row>
    <row r="187" spans="1:18" s="115" customFormat="1" x14ac:dyDescent="0.2">
      <c r="A187" s="110" t="s">
        <v>1963</v>
      </c>
      <c r="B187" s="110" t="s">
        <v>1964</v>
      </c>
      <c r="C187" s="110" t="s">
        <v>1538</v>
      </c>
      <c r="D187" s="110" t="s">
        <v>1539</v>
      </c>
      <c r="E187" s="114">
        <v>417</v>
      </c>
      <c r="F187" s="338">
        <f t="shared" si="21"/>
        <v>195</v>
      </c>
      <c r="G187" s="339"/>
      <c r="H187" s="60" t="str">
        <f t="shared" si="22"/>
        <v/>
      </c>
      <c r="I187" s="114">
        <v>145</v>
      </c>
      <c r="J187" s="340"/>
      <c r="K187" s="342">
        <v>50</v>
      </c>
      <c r="L187" s="340"/>
      <c r="M187" s="114">
        <v>200</v>
      </c>
      <c r="N187" s="340"/>
      <c r="O187" s="114">
        <v>22</v>
      </c>
      <c r="P187" s="340">
        <f t="shared" si="23"/>
        <v>5.2757793764988008E-2</v>
      </c>
      <c r="Q187" s="297" t="s">
        <v>1903</v>
      </c>
      <c r="R187" s="416">
        <v>1</v>
      </c>
    </row>
    <row r="188" spans="1:18" s="115" customFormat="1" x14ac:dyDescent="0.2">
      <c r="A188" s="110" t="s">
        <v>1965</v>
      </c>
      <c r="B188" s="110" t="s">
        <v>1966</v>
      </c>
      <c r="C188" s="110" t="s">
        <v>1538</v>
      </c>
      <c r="D188" s="110" t="s">
        <v>1539</v>
      </c>
      <c r="E188" s="114">
        <v>1287</v>
      </c>
      <c r="F188" s="338">
        <f t="shared" si="21"/>
        <v>522</v>
      </c>
      <c r="G188" s="339"/>
      <c r="H188" s="60" t="str">
        <f t="shared" si="22"/>
        <v/>
      </c>
      <c r="I188" s="114">
        <v>388</v>
      </c>
      <c r="J188" s="340"/>
      <c r="K188" s="342">
        <v>134</v>
      </c>
      <c r="L188" s="340"/>
      <c r="M188" s="114">
        <v>340</v>
      </c>
      <c r="N188" s="340"/>
      <c r="O188" s="114">
        <v>425</v>
      </c>
      <c r="P188" s="340">
        <f t="shared" si="23"/>
        <v>0.33022533022533024</v>
      </c>
      <c r="Q188" s="297" t="s">
        <v>1921</v>
      </c>
      <c r="R188" s="416">
        <v>1</v>
      </c>
    </row>
    <row r="189" spans="1:18" s="115" customFormat="1" x14ac:dyDescent="0.2">
      <c r="A189" s="110" t="s">
        <v>1967</v>
      </c>
      <c r="B189" s="110" t="s">
        <v>1968</v>
      </c>
      <c r="C189" s="110" t="s">
        <v>1538</v>
      </c>
      <c r="D189" s="110" t="s">
        <v>1539</v>
      </c>
      <c r="E189" s="114">
        <v>787</v>
      </c>
      <c r="F189" s="338">
        <f t="shared" si="21"/>
        <v>356</v>
      </c>
      <c r="G189" s="339">
        <f t="shared" si="24"/>
        <v>0.45235069885641677</v>
      </c>
      <c r="H189" s="60" t="str">
        <f t="shared" si="22"/>
        <v>41.8% - 48.7%</v>
      </c>
      <c r="I189" s="114">
        <v>259</v>
      </c>
      <c r="J189" s="340">
        <f t="shared" si="25"/>
        <v>0.32909783989834818</v>
      </c>
      <c r="K189" s="342">
        <v>97</v>
      </c>
      <c r="L189" s="340">
        <f t="shared" si="26"/>
        <v>0.12325285895806862</v>
      </c>
      <c r="M189" s="114">
        <v>411</v>
      </c>
      <c r="N189" s="340">
        <f t="shared" si="27"/>
        <v>0.52223634053367218</v>
      </c>
      <c r="O189" s="114">
        <v>20</v>
      </c>
      <c r="P189" s="340">
        <f t="shared" si="23"/>
        <v>2.5412960609911054E-2</v>
      </c>
      <c r="Q189" s="297" t="s">
        <v>1914</v>
      </c>
      <c r="R189" s="416">
        <v>0</v>
      </c>
    </row>
    <row r="190" spans="1:18" s="115" customFormat="1" x14ac:dyDescent="0.2">
      <c r="A190" s="110" t="s">
        <v>1969</v>
      </c>
      <c r="B190" s="110" t="s">
        <v>1970</v>
      </c>
      <c r="C190" s="110" t="s">
        <v>1538</v>
      </c>
      <c r="D190" s="110" t="s">
        <v>1539</v>
      </c>
      <c r="E190" s="114">
        <v>1913</v>
      </c>
      <c r="F190" s="338">
        <f t="shared" si="21"/>
        <v>943</v>
      </c>
      <c r="G190" s="339"/>
      <c r="H190" s="60" t="str">
        <f t="shared" si="22"/>
        <v/>
      </c>
      <c r="I190" s="114">
        <v>694</v>
      </c>
      <c r="J190" s="340"/>
      <c r="K190" s="342">
        <v>249</v>
      </c>
      <c r="L190" s="340"/>
      <c r="M190" s="114">
        <v>868</v>
      </c>
      <c r="N190" s="340"/>
      <c r="O190" s="114">
        <v>102</v>
      </c>
      <c r="P190" s="340">
        <f t="shared" si="23"/>
        <v>5.3319393622582333E-2</v>
      </c>
      <c r="Q190" s="297" t="s">
        <v>1914</v>
      </c>
      <c r="R190" s="416">
        <v>0</v>
      </c>
    </row>
    <row r="191" spans="1:18" s="115" customFormat="1" x14ac:dyDescent="0.2">
      <c r="A191" s="110" t="s">
        <v>1971</v>
      </c>
      <c r="B191" s="110" t="s">
        <v>1972</v>
      </c>
      <c r="C191" s="110" t="s">
        <v>1538</v>
      </c>
      <c r="D191" s="110" t="s">
        <v>1539</v>
      </c>
      <c r="E191" s="114">
        <v>2791</v>
      </c>
      <c r="F191" s="338">
        <f t="shared" si="21"/>
        <v>1226</v>
      </c>
      <c r="G191" s="339">
        <f t="shared" si="24"/>
        <v>0.43926907918308855</v>
      </c>
      <c r="H191" s="60" t="str">
        <f t="shared" si="22"/>
        <v>42.1% - 45.8%</v>
      </c>
      <c r="I191" s="114">
        <v>878</v>
      </c>
      <c r="J191" s="340">
        <f t="shared" si="25"/>
        <v>0.31458258688642066</v>
      </c>
      <c r="K191" s="342">
        <v>348</v>
      </c>
      <c r="L191" s="340">
        <f t="shared" si="26"/>
        <v>0.12468649229666787</v>
      </c>
      <c r="M191" s="114">
        <v>1550</v>
      </c>
      <c r="N191" s="340">
        <f t="shared" si="27"/>
        <v>0.55535650304550344</v>
      </c>
      <c r="O191" s="114">
        <v>15</v>
      </c>
      <c r="P191" s="340">
        <f t="shared" si="23"/>
        <v>5.3744177714080974E-3</v>
      </c>
      <c r="Q191" s="297" t="s">
        <v>1973</v>
      </c>
      <c r="R191" s="416">
        <v>0</v>
      </c>
    </row>
    <row r="192" spans="1:18" s="115" customFormat="1" x14ac:dyDescent="0.2">
      <c r="A192" s="110" t="s">
        <v>1974</v>
      </c>
      <c r="B192" s="110" t="s">
        <v>1975</v>
      </c>
      <c r="C192" s="110" t="s">
        <v>1538</v>
      </c>
      <c r="D192" s="110" t="s">
        <v>1539</v>
      </c>
      <c r="E192" s="114">
        <v>905</v>
      </c>
      <c r="F192" s="338">
        <f t="shared" si="21"/>
        <v>335</v>
      </c>
      <c r="G192" s="339"/>
      <c r="H192" s="60" t="str">
        <f t="shared" si="22"/>
        <v/>
      </c>
      <c r="I192" s="114">
        <v>254</v>
      </c>
      <c r="J192" s="340"/>
      <c r="K192" s="342">
        <v>81</v>
      </c>
      <c r="L192" s="340"/>
      <c r="M192" s="114">
        <v>496</v>
      </c>
      <c r="N192" s="340"/>
      <c r="O192" s="114">
        <v>74</v>
      </c>
      <c r="P192" s="340">
        <f t="shared" si="23"/>
        <v>8.1767955801104977E-2</v>
      </c>
      <c r="Q192" s="297" t="s">
        <v>1906</v>
      </c>
      <c r="R192" s="416">
        <v>0</v>
      </c>
    </row>
    <row r="193" spans="1:18" s="115" customFormat="1" x14ac:dyDescent="0.2">
      <c r="A193" s="110" t="s">
        <v>1976</v>
      </c>
      <c r="B193" s="110" t="s">
        <v>1977</v>
      </c>
      <c r="C193" s="110" t="s">
        <v>1538</v>
      </c>
      <c r="D193" s="110" t="s">
        <v>1539</v>
      </c>
      <c r="E193" s="114">
        <v>1371</v>
      </c>
      <c r="F193" s="338">
        <f t="shared" si="21"/>
        <v>950</v>
      </c>
      <c r="G193" s="339"/>
      <c r="H193" s="60" t="str">
        <f t="shared" si="22"/>
        <v/>
      </c>
      <c r="I193" s="114">
        <v>671</v>
      </c>
      <c r="J193" s="340"/>
      <c r="K193" s="342">
        <v>279</v>
      </c>
      <c r="L193" s="340"/>
      <c r="M193" s="114">
        <v>405</v>
      </c>
      <c r="N193" s="340"/>
      <c r="O193" s="114">
        <v>16</v>
      </c>
      <c r="P193" s="340"/>
      <c r="Q193" s="297" t="s">
        <v>1924</v>
      </c>
      <c r="R193" s="416">
        <v>1</v>
      </c>
    </row>
    <row r="194" spans="1:18" s="115" customFormat="1" x14ac:dyDescent="0.2">
      <c r="A194" s="110" t="s">
        <v>1978</v>
      </c>
      <c r="B194" s="110" t="s">
        <v>1979</v>
      </c>
      <c r="C194" s="110" t="s">
        <v>1538</v>
      </c>
      <c r="D194" s="110" t="s">
        <v>1539</v>
      </c>
      <c r="E194" s="114">
        <v>1308</v>
      </c>
      <c r="F194" s="338">
        <f t="shared" si="21"/>
        <v>686</v>
      </c>
      <c r="G194" s="339"/>
      <c r="H194" s="60" t="str">
        <f t="shared" si="22"/>
        <v/>
      </c>
      <c r="I194" s="114">
        <v>536</v>
      </c>
      <c r="J194" s="340"/>
      <c r="K194" s="342">
        <v>150</v>
      </c>
      <c r="L194" s="340"/>
      <c r="M194" s="114">
        <v>537</v>
      </c>
      <c r="N194" s="340"/>
      <c r="O194" s="114">
        <v>85</v>
      </c>
      <c r="P194" s="340">
        <f t="shared" si="23"/>
        <v>6.4984709480122319E-2</v>
      </c>
      <c r="Q194" s="297" t="s">
        <v>1914</v>
      </c>
      <c r="R194" s="416">
        <v>0</v>
      </c>
    </row>
    <row r="195" spans="1:18" s="115" customFormat="1" x14ac:dyDescent="0.2">
      <c r="A195" s="110" t="s">
        <v>1980</v>
      </c>
      <c r="B195" s="110" t="s">
        <v>1981</v>
      </c>
      <c r="C195" s="110" t="s">
        <v>1538</v>
      </c>
      <c r="D195" s="110" t="s">
        <v>1539</v>
      </c>
      <c r="E195" s="114">
        <v>2193</v>
      </c>
      <c r="F195" s="338">
        <f t="shared" si="21"/>
        <v>802</v>
      </c>
      <c r="G195" s="339"/>
      <c r="H195" s="60" t="str">
        <f t="shared" si="22"/>
        <v/>
      </c>
      <c r="I195" s="114">
        <v>580</v>
      </c>
      <c r="J195" s="340"/>
      <c r="K195" s="342">
        <v>222</v>
      </c>
      <c r="L195" s="340"/>
      <c r="M195" s="114">
        <v>1148</v>
      </c>
      <c r="N195" s="340"/>
      <c r="O195" s="114">
        <v>243</v>
      </c>
      <c r="P195" s="340">
        <f t="shared" si="23"/>
        <v>0.11080711354309165</v>
      </c>
      <c r="Q195" s="297" t="s">
        <v>1982</v>
      </c>
      <c r="R195" s="416">
        <v>0</v>
      </c>
    </row>
    <row r="196" spans="1:18" s="115" customFormat="1" x14ac:dyDescent="0.2">
      <c r="A196" s="110" t="s">
        <v>1983</v>
      </c>
      <c r="B196" s="110" t="s">
        <v>1984</v>
      </c>
      <c r="C196" s="110" t="s">
        <v>1538</v>
      </c>
      <c r="D196" s="110" t="s">
        <v>1539</v>
      </c>
      <c r="E196" s="114">
        <v>1755</v>
      </c>
      <c r="F196" s="338">
        <f t="shared" si="21"/>
        <v>673</v>
      </c>
      <c r="G196" s="339"/>
      <c r="H196" s="60" t="str">
        <f t="shared" si="22"/>
        <v/>
      </c>
      <c r="I196" s="114">
        <v>466</v>
      </c>
      <c r="J196" s="340"/>
      <c r="K196" s="342">
        <v>207</v>
      </c>
      <c r="L196" s="340"/>
      <c r="M196" s="114">
        <v>240</v>
      </c>
      <c r="N196" s="340"/>
      <c r="O196" s="114">
        <v>842</v>
      </c>
      <c r="P196" s="340">
        <f t="shared" si="23"/>
        <v>0.47977207977207975</v>
      </c>
      <c r="Q196" s="297" t="s">
        <v>1921</v>
      </c>
      <c r="R196" s="416">
        <v>0</v>
      </c>
    </row>
    <row r="197" spans="1:18" s="115" customFormat="1" x14ac:dyDescent="0.2">
      <c r="A197" s="110" t="s">
        <v>1985</v>
      </c>
      <c r="B197" s="110" t="s">
        <v>1986</v>
      </c>
      <c r="C197" s="110" t="s">
        <v>1538</v>
      </c>
      <c r="D197" s="110" t="s">
        <v>1539</v>
      </c>
      <c r="E197" s="114">
        <v>643</v>
      </c>
      <c r="F197" s="338">
        <f t="shared" si="21"/>
        <v>292</v>
      </c>
      <c r="G197" s="339"/>
      <c r="H197" s="60" t="str">
        <f t="shared" si="22"/>
        <v/>
      </c>
      <c r="I197" s="114">
        <v>224</v>
      </c>
      <c r="J197" s="340"/>
      <c r="K197" s="342">
        <v>68</v>
      </c>
      <c r="L197" s="340"/>
      <c r="M197" s="114">
        <v>324</v>
      </c>
      <c r="N197" s="340"/>
      <c r="O197" s="114">
        <v>27</v>
      </c>
      <c r="P197" s="340"/>
      <c r="Q197" s="297" t="s">
        <v>1903</v>
      </c>
      <c r="R197" s="416">
        <v>1</v>
      </c>
    </row>
    <row r="198" spans="1:18" s="115" customFormat="1" x14ac:dyDescent="0.2">
      <c r="A198" s="110" t="s">
        <v>1987</v>
      </c>
      <c r="B198" s="110" t="s">
        <v>1988</v>
      </c>
      <c r="C198" s="110" t="s">
        <v>1538</v>
      </c>
      <c r="D198" s="110" t="s">
        <v>1539</v>
      </c>
      <c r="E198" s="114">
        <v>1241</v>
      </c>
      <c r="F198" s="338">
        <f t="shared" si="21"/>
        <v>425</v>
      </c>
      <c r="G198" s="339"/>
      <c r="H198" s="60" t="str">
        <f t="shared" si="22"/>
        <v/>
      </c>
      <c r="I198" s="114">
        <v>279</v>
      </c>
      <c r="J198" s="340"/>
      <c r="K198" s="342">
        <v>146</v>
      </c>
      <c r="L198" s="340"/>
      <c r="M198" s="114">
        <v>488</v>
      </c>
      <c r="N198" s="340"/>
      <c r="O198" s="114">
        <v>328</v>
      </c>
      <c r="P198" s="340">
        <f t="shared" si="23"/>
        <v>0.26430298146655923</v>
      </c>
      <c r="Q198" s="297" t="s">
        <v>1921</v>
      </c>
      <c r="R198" s="416">
        <v>0</v>
      </c>
    </row>
    <row r="199" spans="1:18" s="115" customFormat="1" x14ac:dyDescent="0.2">
      <c r="A199" s="110" t="s">
        <v>1989</v>
      </c>
      <c r="B199" s="110" t="s">
        <v>1990</v>
      </c>
      <c r="C199" s="110" t="s">
        <v>1538</v>
      </c>
      <c r="D199" s="110" t="s">
        <v>1539</v>
      </c>
      <c r="E199" s="114">
        <v>437</v>
      </c>
      <c r="F199" s="338">
        <f t="shared" si="21"/>
        <v>217</v>
      </c>
      <c r="G199" s="339"/>
      <c r="H199" s="60" t="str">
        <f t="shared" si="22"/>
        <v/>
      </c>
      <c r="I199" s="114">
        <v>169</v>
      </c>
      <c r="J199" s="340"/>
      <c r="K199" s="342">
        <v>48</v>
      </c>
      <c r="L199" s="340"/>
      <c r="M199" s="114">
        <v>200</v>
      </c>
      <c r="N199" s="340"/>
      <c r="O199" s="114">
        <v>20</v>
      </c>
      <c r="P199" s="340"/>
      <c r="Q199" s="297" t="s">
        <v>1903</v>
      </c>
      <c r="R199" s="416">
        <v>1</v>
      </c>
    </row>
    <row r="200" spans="1:18" s="115" customFormat="1" x14ac:dyDescent="0.2">
      <c r="A200" s="110" t="s">
        <v>1991</v>
      </c>
      <c r="B200" s="110" t="s">
        <v>1992</v>
      </c>
      <c r="C200" s="110" t="s">
        <v>1538</v>
      </c>
      <c r="D200" s="110" t="s">
        <v>1539</v>
      </c>
      <c r="E200" s="114">
        <v>1486</v>
      </c>
      <c r="F200" s="338">
        <f t="shared" si="21"/>
        <v>583</v>
      </c>
      <c r="G200" s="339">
        <f t="shared" si="24"/>
        <v>0.39232839838492595</v>
      </c>
      <c r="H200" s="60" t="str">
        <f t="shared" si="22"/>
        <v>36.8% - 41.7%</v>
      </c>
      <c r="I200" s="114">
        <v>393</v>
      </c>
      <c r="J200" s="340">
        <f t="shared" si="25"/>
        <v>0.26446837146702556</v>
      </c>
      <c r="K200" s="342">
        <v>190</v>
      </c>
      <c r="L200" s="340">
        <f t="shared" si="26"/>
        <v>0.12786002691790041</v>
      </c>
      <c r="M200" s="114">
        <v>900</v>
      </c>
      <c r="N200" s="340">
        <f t="shared" si="27"/>
        <v>0.60565275908479144</v>
      </c>
      <c r="O200" s="114">
        <v>3</v>
      </c>
      <c r="P200" s="340">
        <f t="shared" si="23"/>
        <v>2.018842530282638E-3</v>
      </c>
      <c r="Q200" s="297" t="s">
        <v>1906</v>
      </c>
      <c r="R200" s="416">
        <v>0</v>
      </c>
    </row>
    <row r="201" spans="1:18" s="115" customFormat="1" x14ac:dyDescent="0.2">
      <c r="A201" s="110" t="s">
        <v>1993</v>
      </c>
      <c r="B201" s="110" t="s">
        <v>1994</v>
      </c>
      <c r="C201" s="110" t="s">
        <v>1538</v>
      </c>
      <c r="D201" s="110" t="s">
        <v>1539</v>
      </c>
      <c r="E201" s="114">
        <v>820</v>
      </c>
      <c r="F201" s="338">
        <f t="shared" si="21"/>
        <v>314</v>
      </c>
      <c r="G201" s="339"/>
      <c r="H201" s="60" t="str">
        <f t="shared" si="22"/>
        <v/>
      </c>
      <c r="I201" s="114">
        <v>215</v>
      </c>
      <c r="J201" s="340"/>
      <c r="K201" s="342">
        <v>99</v>
      </c>
      <c r="L201" s="340"/>
      <c r="M201" s="114">
        <v>214</v>
      </c>
      <c r="N201" s="340"/>
      <c r="O201" s="114">
        <v>292</v>
      </c>
      <c r="P201" s="340">
        <f t="shared" si="23"/>
        <v>0.35609756097560974</v>
      </c>
      <c r="Q201" s="297" t="s">
        <v>1921</v>
      </c>
      <c r="R201" s="416">
        <v>1</v>
      </c>
    </row>
    <row r="202" spans="1:18" s="115" customFormat="1" x14ac:dyDescent="0.2">
      <c r="A202" s="110" t="s">
        <v>1995</v>
      </c>
      <c r="B202" s="110" t="s">
        <v>1996</v>
      </c>
      <c r="C202" s="110" t="s">
        <v>1538</v>
      </c>
      <c r="D202" s="110" t="s">
        <v>1539</v>
      </c>
      <c r="E202" s="114">
        <v>2306</v>
      </c>
      <c r="F202" s="338">
        <f t="shared" si="21"/>
        <v>1090</v>
      </c>
      <c r="G202" s="339">
        <f t="shared" si="24"/>
        <v>0.47267996530789247</v>
      </c>
      <c r="H202" s="60" t="str">
        <f t="shared" si="22"/>
        <v>45.2% - 49.3%</v>
      </c>
      <c r="I202" s="114">
        <v>744</v>
      </c>
      <c r="J202" s="340">
        <f t="shared" si="25"/>
        <v>0.32263660017346052</v>
      </c>
      <c r="K202" s="342">
        <v>346</v>
      </c>
      <c r="L202" s="340">
        <f t="shared" si="26"/>
        <v>0.15004336513443192</v>
      </c>
      <c r="M202" s="114">
        <v>1180</v>
      </c>
      <c r="N202" s="340">
        <f t="shared" si="27"/>
        <v>0.51170858629661753</v>
      </c>
      <c r="O202" s="114">
        <v>36</v>
      </c>
      <c r="P202" s="340">
        <f t="shared" si="23"/>
        <v>1.5611448395490026E-2</v>
      </c>
      <c r="Q202" s="297" t="s">
        <v>1997</v>
      </c>
      <c r="R202" s="416">
        <v>0</v>
      </c>
    </row>
    <row r="203" spans="1:18" s="115" customFormat="1" x14ac:dyDescent="0.2">
      <c r="A203" s="110" t="s">
        <v>1998</v>
      </c>
      <c r="B203" s="110" t="s">
        <v>1999</v>
      </c>
      <c r="C203" s="110" t="s">
        <v>1538</v>
      </c>
      <c r="D203" s="110" t="s">
        <v>1539</v>
      </c>
      <c r="E203" s="114">
        <v>907</v>
      </c>
      <c r="F203" s="338">
        <f t="shared" si="21"/>
        <v>500</v>
      </c>
      <c r="G203" s="339"/>
      <c r="H203" s="60" t="str">
        <f t="shared" si="22"/>
        <v/>
      </c>
      <c r="I203" s="114">
        <v>392</v>
      </c>
      <c r="J203" s="340"/>
      <c r="K203" s="342">
        <v>108</v>
      </c>
      <c r="L203" s="340"/>
      <c r="M203" s="114">
        <v>316</v>
      </c>
      <c r="N203" s="340"/>
      <c r="O203" s="114">
        <v>91</v>
      </c>
      <c r="P203" s="340">
        <f t="shared" si="23"/>
        <v>0.10033076074972437</v>
      </c>
      <c r="Q203" s="297" t="s">
        <v>1906</v>
      </c>
      <c r="R203" s="416">
        <v>0</v>
      </c>
    </row>
    <row r="204" spans="1:18" s="115" customFormat="1" x14ac:dyDescent="0.2">
      <c r="A204" s="110" t="s">
        <v>2000</v>
      </c>
      <c r="B204" s="110" t="s">
        <v>2001</v>
      </c>
      <c r="C204" s="110" t="s">
        <v>1538</v>
      </c>
      <c r="D204" s="110" t="s">
        <v>1539</v>
      </c>
      <c r="E204" s="114">
        <v>1458</v>
      </c>
      <c r="F204" s="338">
        <f t="shared" si="21"/>
        <v>444</v>
      </c>
      <c r="G204" s="339"/>
      <c r="H204" s="60" t="str">
        <f t="shared" si="22"/>
        <v/>
      </c>
      <c r="I204" s="114">
        <v>265</v>
      </c>
      <c r="J204" s="340"/>
      <c r="K204" s="342">
        <v>179</v>
      </c>
      <c r="L204" s="340"/>
      <c r="M204" s="114">
        <v>267</v>
      </c>
      <c r="N204" s="340"/>
      <c r="O204" s="114">
        <v>747</v>
      </c>
      <c r="P204" s="340">
        <f t="shared" si="23"/>
        <v>0.51234567901234573</v>
      </c>
      <c r="Q204" s="297" t="s">
        <v>1921</v>
      </c>
      <c r="R204" s="416">
        <v>0</v>
      </c>
    </row>
    <row r="205" spans="1:18" s="115" customFormat="1" x14ac:dyDescent="0.2">
      <c r="A205" s="110" t="s">
        <v>2002</v>
      </c>
      <c r="B205" s="110" t="s">
        <v>2003</v>
      </c>
      <c r="C205" s="110" t="s">
        <v>1538</v>
      </c>
      <c r="D205" s="110" t="s">
        <v>1539</v>
      </c>
      <c r="E205" s="114">
        <v>1257</v>
      </c>
      <c r="F205" s="338">
        <f t="shared" si="21"/>
        <v>620</v>
      </c>
      <c r="G205" s="339">
        <f t="shared" si="24"/>
        <v>0.49323786793953861</v>
      </c>
      <c r="H205" s="60" t="str">
        <f t="shared" si="22"/>
        <v>46.6% - 52.1%</v>
      </c>
      <c r="I205" s="114">
        <v>433</v>
      </c>
      <c r="J205" s="340">
        <f t="shared" si="25"/>
        <v>0.34447096260938742</v>
      </c>
      <c r="K205" s="342">
        <v>187</v>
      </c>
      <c r="L205" s="340">
        <f t="shared" si="26"/>
        <v>0.14876690533015116</v>
      </c>
      <c r="M205" s="114">
        <v>626</v>
      </c>
      <c r="N205" s="340">
        <f t="shared" si="27"/>
        <v>0.49801113762927607</v>
      </c>
      <c r="O205" s="114">
        <v>11</v>
      </c>
      <c r="P205" s="340">
        <f t="shared" si="23"/>
        <v>8.7509944311853615E-3</v>
      </c>
      <c r="Q205" s="297" t="s">
        <v>1903</v>
      </c>
      <c r="R205" s="416">
        <v>0</v>
      </c>
    </row>
    <row r="206" spans="1:18" s="115" customFormat="1" x14ac:dyDescent="0.2">
      <c r="A206" s="110" t="s">
        <v>2004</v>
      </c>
      <c r="B206" s="110" t="s">
        <v>2005</v>
      </c>
      <c r="C206" s="110" t="s">
        <v>1538</v>
      </c>
      <c r="D206" s="110" t="s">
        <v>1539</v>
      </c>
      <c r="E206" s="114">
        <v>1500</v>
      </c>
      <c r="F206" s="338">
        <f t="shared" si="21"/>
        <v>700</v>
      </c>
      <c r="G206" s="339"/>
      <c r="H206" s="60" t="str">
        <f t="shared" si="22"/>
        <v/>
      </c>
      <c r="I206" s="114">
        <v>438</v>
      </c>
      <c r="J206" s="340"/>
      <c r="K206" s="342">
        <v>262</v>
      </c>
      <c r="L206" s="340"/>
      <c r="M206" s="114">
        <v>478</v>
      </c>
      <c r="N206" s="340"/>
      <c r="O206" s="114">
        <v>322</v>
      </c>
      <c r="P206" s="340">
        <f t="shared" si="23"/>
        <v>0.21466666666666667</v>
      </c>
      <c r="Q206" s="297" t="s">
        <v>1921</v>
      </c>
      <c r="R206" s="416">
        <v>0</v>
      </c>
    </row>
    <row r="207" spans="1:18" s="115" customFormat="1" x14ac:dyDescent="0.2">
      <c r="A207" s="110" t="s">
        <v>2006</v>
      </c>
      <c r="B207" s="110" t="s">
        <v>2007</v>
      </c>
      <c r="C207" s="110" t="s">
        <v>1540</v>
      </c>
      <c r="D207" s="110" t="s">
        <v>1421</v>
      </c>
      <c r="E207" s="114">
        <v>4247</v>
      </c>
      <c r="F207" s="338">
        <f t="shared" si="21"/>
        <v>2284</v>
      </c>
      <c r="G207" s="339"/>
      <c r="H207" s="60" t="str">
        <f t="shared" si="22"/>
        <v/>
      </c>
      <c r="I207" s="114">
        <v>1047</v>
      </c>
      <c r="J207" s="340"/>
      <c r="K207" s="342">
        <v>1237</v>
      </c>
      <c r="L207" s="340"/>
      <c r="M207" s="114">
        <v>1460</v>
      </c>
      <c r="N207" s="340"/>
      <c r="O207" s="114">
        <v>503</v>
      </c>
      <c r="P207" s="340">
        <f t="shared" si="23"/>
        <v>0.11843654344242995</v>
      </c>
      <c r="Q207" s="297" t="s">
        <v>2008</v>
      </c>
      <c r="R207" s="416">
        <v>0</v>
      </c>
    </row>
    <row r="208" spans="1:18" s="115" customFormat="1" x14ac:dyDescent="0.2">
      <c r="A208" s="110" t="s">
        <v>2009</v>
      </c>
      <c r="B208" s="110" t="s">
        <v>2010</v>
      </c>
      <c r="C208" s="110" t="s">
        <v>1540</v>
      </c>
      <c r="D208" s="110" t="s">
        <v>1421</v>
      </c>
      <c r="E208" s="114">
        <v>12</v>
      </c>
      <c r="F208" s="338">
        <f t="shared" si="21"/>
        <v>1</v>
      </c>
      <c r="G208" s="339"/>
      <c r="H208" s="60" t="str">
        <f t="shared" si="22"/>
        <v/>
      </c>
      <c r="I208" s="114">
        <v>0</v>
      </c>
      <c r="J208" s="340"/>
      <c r="K208" s="342">
        <v>1</v>
      </c>
      <c r="L208" s="340"/>
      <c r="M208" s="114">
        <v>1</v>
      </c>
      <c r="N208" s="340"/>
      <c r="O208" s="114">
        <v>10</v>
      </c>
      <c r="P208" s="340">
        <f t="shared" si="23"/>
        <v>0.83333333333333337</v>
      </c>
      <c r="Q208" s="297" t="s">
        <v>2011</v>
      </c>
      <c r="R208" s="416">
        <v>1</v>
      </c>
    </row>
    <row r="209" spans="1:19" s="115" customFormat="1" x14ac:dyDescent="0.2">
      <c r="A209" s="110" t="s">
        <v>2012</v>
      </c>
      <c r="B209" s="110" t="s">
        <v>2013</v>
      </c>
      <c r="C209" s="110" t="s">
        <v>1540</v>
      </c>
      <c r="D209" s="110" t="s">
        <v>1421</v>
      </c>
      <c r="E209" s="114">
        <v>2680</v>
      </c>
      <c r="F209" s="338">
        <f t="shared" si="21"/>
        <v>376</v>
      </c>
      <c r="G209" s="339"/>
      <c r="H209" s="60" t="str">
        <f t="shared" si="22"/>
        <v/>
      </c>
      <c r="I209" s="114">
        <v>216</v>
      </c>
      <c r="J209" s="340"/>
      <c r="K209" s="342">
        <v>160</v>
      </c>
      <c r="L209" s="340"/>
      <c r="M209" s="114">
        <v>302</v>
      </c>
      <c r="N209" s="340"/>
      <c r="O209" s="114">
        <v>2002</v>
      </c>
      <c r="P209" s="340">
        <f t="shared" si="23"/>
        <v>0.7470149253731343</v>
      </c>
      <c r="Q209" s="297" t="s">
        <v>2014</v>
      </c>
      <c r="R209" s="416">
        <v>0</v>
      </c>
    </row>
    <row r="210" spans="1:19" s="115" customFormat="1" x14ac:dyDescent="0.2">
      <c r="A210" s="110" t="s">
        <v>2015</v>
      </c>
      <c r="B210" s="110" t="s">
        <v>2016</v>
      </c>
      <c r="C210" s="110" t="s">
        <v>1540</v>
      </c>
      <c r="D210" s="110" t="s">
        <v>1421</v>
      </c>
      <c r="E210" s="114">
        <v>4199</v>
      </c>
      <c r="F210" s="338">
        <f t="shared" si="21"/>
        <v>2844</v>
      </c>
      <c r="G210" s="339"/>
      <c r="H210" s="60" t="str">
        <f t="shared" si="22"/>
        <v/>
      </c>
      <c r="I210" s="114">
        <v>1670</v>
      </c>
      <c r="J210" s="340"/>
      <c r="K210" s="342">
        <v>1174</v>
      </c>
      <c r="L210" s="340"/>
      <c r="M210" s="114">
        <v>656</v>
      </c>
      <c r="N210" s="340"/>
      <c r="O210" s="114">
        <v>699</v>
      </c>
      <c r="P210" s="340">
        <f t="shared" si="23"/>
        <v>0.16646820671588475</v>
      </c>
      <c r="Q210" s="297" t="s">
        <v>2017</v>
      </c>
      <c r="R210" s="416">
        <v>1</v>
      </c>
    </row>
    <row r="211" spans="1:19" s="115" customFormat="1" x14ac:dyDescent="0.2">
      <c r="A211" s="110" t="s">
        <v>2018</v>
      </c>
      <c r="B211" s="110" t="s">
        <v>2019</v>
      </c>
      <c r="C211" s="110" t="s">
        <v>1540</v>
      </c>
      <c r="D211" s="110" t="s">
        <v>1421</v>
      </c>
      <c r="E211" s="114">
        <v>2488</v>
      </c>
      <c r="F211" s="338">
        <f t="shared" ref="F211:F274" si="28">I211+K211</f>
        <v>1519</v>
      </c>
      <c r="G211" s="339"/>
      <c r="H211" s="60" t="str">
        <f t="shared" ref="H211:H274" si="29">IF(ISNUMBER(G211),TEXT(((2*F211)+(1.96^2)-(1.96*((1.96^2)+(4*F211*(100%-G211)))^0.5))/(2*(E211+(1.96^2))),"0.0%")&amp;" - "&amp;TEXT(((2*F211)+(1.96^2)+(1.96*((1.96^2)+(4*F211*(100%-G211)))^0.5))/(2*(E211+(1.96^2))),"0.0%"),"")</f>
        <v/>
      </c>
      <c r="I211" s="114">
        <v>1040</v>
      </c>
      <c r="J211" s="340"/>
      <c r="K211" s="342">
        <v>479</v>
      </c>
      <c r="L211" s="340"/>
      <c r="M211" s="114">
        <v>960</v>
      </c>
      <c r="N211" s="340"/>
      <c r="O211" s="114">
        <v>9</v>
      </c>
      <c r="P211" s="340"/>
      <c r="Q211" s="297" t="s">
        <v>2020</v>
      </c>
      <c r="R211" s="416">
        <v>1</v>
      </c>
    </row>
    <row r="212" spans="1:19" s="115" customFormat="1" x14ac:dyDescent="0.2">
      <c r="A212" s="110" t="s">
        <v>2021</v>
      </c>
      <c r="B212" s="110" t="s">
        <v>2022</v>
      </c>
      <c r="C212" s="110" t="s">
        <v>1540</v>
      </c>
      <c r="D212" s="110" t="s">
        <v>1421</v>
      </c>
      <c r="E212" s="114">
        <v>2332</v>
      </c>
      <c r="F212" s="338">
        <f t="shared" si="28"/>
        <v>1054</v>
      </c>
      <c r="G212" s="339"/>
      <c r="H212" s="60" t="str">
        <f t="shared" si="29"/>
        <v/>
      </c>
      <c r="I212" s="114">
        <v>646</v>
      </c>
      <c r="J212" s="340"/>
      <c r="K212" s="342">
        <v>408</v>
      </c>
      <c r="L212" s="340"/>
      <c r="M212" s="114">
        <v>273</v>
      </c>
      <c r="N212" s="340"/>
      <c r="O212" s="114">
        <v>1005</v>
      </c>
      <c r="P212" s="340">
        <f t="shared" ref="P212:P274" si="30">O212/E212</f>
        <v>0.43096054888507718</v>
      </c>
      <c r="Q212" s="297" t="s">
        <v>2023</v>
      </c>
      <c r="R212" s="416">
        <v>1</v>
      </c>
    </row>
    <row r="213" spans="1:19" s="115" customFormat="1" x14ac:dyDescent="0.2">
      <c r="A213" s="110" t="s">
        <v>2024</v>
      </c>
      <c r="B213" s="110" t="s">
        <v>2025</v>
      </c>
      <c r="C213" s="110" t="s">
        <v>1540</v>
      </c>
      <c r="D213" s="110" t="s">
        <v>1421</v>
      </c>
      <c r="E213" s="114">
        <v>58</v>
      </c>
      <c r="F213" s="338">
        <f t="shared" si="28"/>
        <v>50</v>
      </c>
      <c r="G213" s="339"/>
      <c r="H213" s="60" t="str">
        <f t="shared" si="29"/>
        <v/>
      </c>
      <c r="I213" s="114">
        <v>35</v>
      </c>
      <c r="J213" s="340"/>
      <c r="K213" s="342">
        <v>15</v>
      </c>
      <c r="L213" s="340"/>
      <c r="M213" s="114">
        <v>4</v>
      </c>
      <c r="N213" s="340"/>
      <c r="O213" s="114">
        <v>4</v>
      </c>
      <c r="P213" s="340">
        <f t="shared" si="30"/>
        <v>6.8965517241379309E-2</v>
      </c>
      <c r="Q213" s="297" t="s">
        <v>2026</v>
      </c>
      <c r="R213" s="416">
        <v>0</v>
      </c>
    </row>
    <row r="214" spans="1:19" s="115" customFormat="1" x14ac:dyDescent="0.2">
      <c r="A214" s="110" t="s">
        <v>2027</v>
      </c>
      <c r="B214" s="110" t="s">
        <v>2028</v>
      </c>
      <c r="C214" s="110" t="s">
        <v>1540</v>
      </c>
      <c r="D214" s="110" t="s">
        <v>1421</v>
      </c>
      <c r="E214" s="114">
        <v>5293</v>
      </c>
      <c r="F214" s="338">
        <f t="shared" si="28"/>
        <v>3624</v>
      </c>
      <c r="G214" s="339">
        <f t="shared" ref="G214:G274" si="31">J214+L214</f>
        <v>0.68467787644058187</v>
      </c>
      <c r="H214" s="60" t="str">
        <f t="shared" si="29"/>
        <v>67.2% - 69.7%</v>
      </c>
      <c r="I214" s="114">
        <v>2024</v>
      </c>
      <c r="J214" s="340">
        <f t="shared" ref="J214:J274" si="32">I214/E214</f>
        <v>0.3823918382769696</v>
      </c>
      <c r="K214" s="342">
        <v>1600</v>
      </c>
      <c r="L214" s="340">
        <f t="shared" ref="L214:L274" si="33">K214/E214</f>
        <v>0.30228603816361233</v>
      </c>
      <c r="M214" s="114">
        <v>1439</v>
      </c>
      <c r="N214" s="340">
        <f t="shared" ref="N214:N274" si="34">M214/E214</f>
        <v>0.27186850557339881</v>
      </c>
      <c r="O214" s="114">
        <v>230</v>
      </c>
      <c r="P214" s="340">
        <f t="shared" si="30"/>
        <v>4.3453617986019273E-2</v>
      </c>
      <c r="Q214" s="297" t="s">
        <v>2029</v>
      </c>
      <c r="R214" s="416">
        <v>0</v>
      </c>
    </row>
    <row r="215" spans="1:19" s="115" customFormat="1" x14ac:dyDescent="0.2">
      <c r="A215" s="110" t="s">
        <v>2030</v>
      </c>
      <c r="B215" s="110" t="s">
        <v>2031</v>
      </c>
      <c r="C215" s="110" t="s">
        <v>1540</v>
      </c>
      <c r="D215" s="110" t="s">
        <v>1421</v>
      </c>
      <c r="E215" s="114">
        <v>4317</v>
      </c>
      <c r="F215" s="338">
        <f t="shared" si="28"/>
        <v>55</v>
      </c>
      <c r="G215" s="339"/>
      <c r="H215" s="60" t="str">
        <f t="shared" si="29"/>
        <v/>
      </c>
      <c r="I215" s="114">
        <v>26</v>
      </c>
      <c r="J215" s="340"/>
      <c r="K215" s="342">
        <v>29</v>
      </c>
      <c r="L215" s="340"/>
      <c r="M215" s="114">
        <v>25</v>
      </c>
      <c r="N215" s="340"/>
      <c r="O215" s="114">
        <v>4237</v>
      </c>
      <c r="P215" s="340">
        <f t="shared" si="30"/>
        <v>0.98146861246235817</v>
      </c>
      <c r="Q215" s="297" t="s">
        <v>2032</v>
      </c>
      <c r="R215" s="416">
        <v>1</v>
      </c>
    </row>
    <row r="216" spans="1:19" s="115" customFormat="1" x14ac:dyDescent="0.2">
      <c r="A216" s="110" t="s">
        <v>2033</v>
      </c>
      <c r="B216" s="110" t="s">
        <v>2034</v>
      </c>
      <c r="C216" s="110" t="s">
        <v>1540</v>
      </c>
      <c r="D216" s="110" t="s">
        <v>1421</v>
      </c>
      <c r="E216" s="114">
        <v>3808</v>
      </c>
      <c r="F216" s="338">
        <f t="shared" si="28"/>
        <v>2511</v>
      </c>
      <c r="G216" s="339"/>
      <c r="H216" s="60" t="str">
        <f t="shared" si="29"/>
        <v/>
      </c>
      <c r="I216" s="114">
        <v>1450</v>
      </c>
      <c r="J216" s="340"/>
      <c r="K216" s="342">
        <v>1061</v>
      </c>
      <c r="L216" s="340"/>
      <c r="M216" s="114">
        <v>1228</v>
      </c>
      <c r="N216" s="340"/>
      <c r="O216" s="114">
        <v>69</v>
      </c>
      <c r="P216" s="340"/>
      <c r="Q216" s="297" t="s">
        <v>2035</v>
      </c>
      <c r="R216" s="416">
        <v>1</v>
      </c>
    </row>
    <row r="217" spans="1:19" s="115" customFormat="1" x14ac:dyDescent="0.2">
      <c r="A217" s="110" t="s">
        <v>2036</v>
      </c>
      <c r="B217" s="110" t="s">
        <v>2037</v>
      </c>
      <c r="C217" s="110" t="s">
        <v>1540</v>
      </c>
      <c r="D217" s="110" t="s">
        <v>1421</v>
      </c>
      <c r="E217" s="114">
        <v>4599</v>
      </c>
      <c r="F217" s="338">
        <f t="shared" si="28"/>
        <v>1279</v>
      </c>
      <c r="G217" s="339"/>
      <c r="H217" s="60" t="str">
        <f t="shared" si="29"/>
        <v/>
      </c>
      <c r="I217" s="114">
        <v>793</v>
      </c>
      <c r="J217" s="340"/>
      <c r="K217" s="342">
        <v>486</v>
      </c>
      <c r="L217" s="340"/>
      <c r="M217" s="114">
        <v>584</v>
      </c>
      <c r="N217" s="340"/>
      <c r="O217" s="114">
        <v>2736</v>
      </c>
      <c r="P217" s="340">
        <f t="shared" si="30"/>
        <v>0.59491193737769077</v>
      </c>
      <c r="Q217" s="297" t="s">
        <v>2038</v>
      </c>
      <c r="R217" s="416">
        <v>0</v>
      </c>
    </row>
    <row r="218" spans="1:19" s="115" customFormat="1" x14ac:dyDescent="0.2">
      <c r="A218" s="110" t="s">
        <v>2039</v>
      </c>
      <c r="B218" s="110" t="s">
        <v>2040</v>
      </c>
      <c r="C218" s="110" t="s">
        <v>1540</v>
      </c>
      <c r="D218" s="110" t="s">
        <v>1421</v>
      </c>
      <c r="E218" s="114">
        <v>3961</v>
      </c>
      <c r="F218" s="338">
        <f t="shared" si="28"/>
        <v>3228</v>
      </c>
      <c r="G218" s="339">
        <f t="shared" si="31"/>
        <v>0.81494572077758143</v>
      </c>
      <c r="H218" s="60" t="str">
        <f t="shared" si="29"/>
        <v>80.3% - 82.7%</v>
      </c>
      <c r="I218" s="114">
        <v>1959</v>
      </c>
      <c r="J218" s="340">
        <f t="shared" si="32"/>
        <v>0.49457207775814188</v>
      </c>
      <c r="K218" s="342">
        <v>1269</v>
      </c>
      <c r="L218" s="340">
        <f t="shared" si="33"/>
        <v>0.32037364301943955</v>
      </c>
      <c r="M218" s="114">
        <v>695</v>
      </c>
      <c r="N218" s="340">
        <f t="shared" si="34"/>
        <v>0.17546074223680888</v>
      </c>
      <c r="O218" s="114">
        <v>38</v>
      </c>
      <c r="P218" s="340">
        <f t="shared" si="30"/>
        <v>9.5935369856096943E-3</v>
      </c>
      <c r="Q218" s="297" t="s">
        <v>2041</v>
      </c>
      <c r="R218" s="416">
        <v>0</v>
      </c>
    </row>
    <row r="219" spans="1:19" s="115" customFormat="1" x14ac:dyDescent="0.2">
      <c r="A219" s="110" t="s">
        <v>2042</v>
      </c>
      <c r="B219" s="110" t="s">
        <v>2043</v>
      </c>
      <c r="C219" s="110" t="s">
        <v>1540</v>
      </c>
      <c r="D219" s="110" t="s">
        <v>1421</v>
      </c>
      <c r="E219" s="114">
        <v>1575</v>
      </c>
      <c r="F219" s="338">
        <f t="shared" si="28"/>
        <v>1224</v>
      </c>
      <c r="G219" s="339"/>
      <c r="H219" s="60" t="str">
        <f t="shared" si="29"/>
        <v/>
      </c>
      <c r="I219" s="114">
        <v>811</v>
      </c>
      <c r="J219" s="340"/>
      <c r="K219" s="342">
        <v>413</v>
      </c>
      <c r="L219" s="340"/>
      <c r="M219" s="114">
        <v>321</v>
      </c>
      <c r="N219" s="340"/>
      <c r="O219" s="114">
        <v>30</v>
      </c>
      <c r="P219" s="340"/>
      <c r="Q219" s="297" t="s">
        <v>2044</v>
      </c>
      <c r="R219" s="416">
        <v>1</v>
      </c>
    </row>
    <row r="220" spans="1:19" s="115" customFormat="1" x14ac:dyDescent="0.2">
      <c r="A220" s="110" t="s">
        <v>2045</v>
      </c>
      <c r="B220" s="110" t="s">
        <v>2046</v>
      </c>
      <c r="C220" s="110" t="s">
        <v>1540</v>
      </c>
      <c r="D220" s="110" t="s">
        <v>1421</v>
      </c>
      <c r="E220" s="114">
        <v>1538</v>
      </c>
      <c r="F220" s="338">
        <f t="shared" si="28"/>
        <v>1139</v>
      </c>
      <c r="G220" s="339"/>
      <c r="H220" s="60" t="str">
        <f t="shared" si="29"/>
        <v/>
      </c>
      <c r="I220" s="114">
        <v>722</v>
      </c>
      <c r="J220" s="340"/>
      <c r="K220" s="342">
        <v>417</v>
      </c>
      <c r="L220" s="340"/>
      <c r="M220" s="114">
        <v>303</v>
      </c>
      <c r="N220" s="340"/>
      <c r="O220" s="114">
        <v>96</v>
      </c>
      <c r="P220" s="340">
        <f t="shared" si="30"/>
        <v>6.2418725617685307E-2</v>
      </c>
      <c r="Q220" s="297" t="s">
        <v>2047</v>
      </c>
      <c r="R220" s="416">
        <v>1</v>
      </c>
    </row>
    <row r="221" spans="1:19" s="115" customFormat="1" x14ac:dyDescent="0.2">
      <c r="A221" s="110" t="s">
        <v>2048</v>
      </c>
      <c r="B221" s="110" t="s">
        <v>2049</v>
      </c>
      <c r="C221" s="110" t="s">
        <v>1540</v>
      </c>
      <c r="D221" s="110" t="s">
        <v>1421</v>
      </c>
      <c r="E221" s="114">
        <v>2536</v>
      </c>
      <c r="F221" s="338">
        <f t="shared" si="28"/>
        <v>10</v>
      </c>
      <c r="G221" s="339"/>
      <c r="H221" s="60" t="str">
        <f t="shared" si="29"/>
        <v/>
      </c>
      <c r="I221" s="114">
        <v>6</v>
      </c>
      <c r="J221" s="340"/>
      <c r="K221" s="342">
        <v>4</v>
      </c>
      <c r="L221" s="340"/>
      <c r="M221" s="114">
        <v>1</v>
      </c>
      <c r="N221" s="340"/>
      <c r="O221" s="114">
        <v>2525</v>
      </c>
      <c r="P221" s="340">
        <f t="shared" si="30"/>
        <v>0.99566246056782337</v>
      </c>
      <c r="Q221" s="297" t="s">
        <v>2050</v>
      </c>
      <c r="R221" s="416">
        <v>1</v>
      </c>
    </row>
    <row r="222" spans="1:19" s="115" customFormat="1" x14ac:dyDescent="0.2">
      <c r="A222" s="110" t="s">
        <v>2051</v>
      </c>
      <c r="B222" s="110" t="s">
        <v>2052</v>
      </c>
      <c r="C222" s="110" t="s">
        <v>1540</v>
      </c>
      <c r="D222" s="110" t="s">
        <v>1421</v>
      </c>
      <c r="E222" s="114">
        <v>3403</v>
      </c>
      <c r="F222" s="338">
        <f t="shared" si="28"/>
        <v>1219</v>
      </c>
      <c r="G222" s="339"/>
      <c r="H222" s="60" t="str">
        <f t="shared" si="29"/>
        <v/>
      </c>
      <c r="I222" s="114">
        <v>671</v>
      </c>
      <c r="J222" s="340"/>
      <c r="K222" s="342">
        <v>548</v>
      </c>
      <c r="L222" s="340"/>
      <c r="M222" s="114">
        <v>1432</v>
      </c>
      <c r="N222" s="340"/>
      <c r="O222" s="114">
        <v>752</v>
      </c>
      <c r="P222" s="340">
        <f t="shared" si="30"/>
        <v>0.22098148692330297</v>
      </c>
      <c r="Q222" s="297" t="s">
        <v>2053</v>
      </c>
      <c r="R222" s="416">
        <v>0</v>
      </c>
    </row>
    <row r="223" spans="1:19" x14ac:dyDescent="0.2">
      <c r="A223" s="110" t="s">
        <v>2054</v>
      </c>
      <c r="B223" s="110" t="s">
        <v>2055</v>
      </c>
      <c r="C223" s="110" t="s">
        <v>1540</v>
      </c>
      <c r="D223" s="110" t="s">
        <v>1421</v>
      </c>
      <c r="E223" s="114">
        <v>3972</v>
      </c>
      <c r="F223" s="338">
        <f t="shared" si="28"/>
        <v>2470</v>
      </c>
      <c r="G223" s="339">
        <f t="shared" si="31"/>
        <v>0.621852970795569</v>
      </c>
      <c r="H223" s="60" t="str">
        <f t="shared" si="29"/>
        <v>60.7% - 63.7%</v>
      </c>
      <c r="I223" s="114">
        <v>1504</v>
      </c>
      <c r="J223" s="340">
        <f t="shared" si="32"/>
        <v>0.37865055387713997</v>
      </c>
      <c r="K223" s="342">
        <v>966</v>
      </c>
      <c r="L223" s="340">
        <f t="shared" si="33"/>
        <v>0.243202416918429</v>
      </c>
      <c r="M223" s="114">
        <v>1432</v>
      </c>
      <c r="N223" s="340">
        <f t="shared" si="34"/>
        <v>0.3605236656596173</v>
      </c>
      <c r="O223" s="114">
        <v>70</v>
      </c>
      <c r="P223" s="340">
        <f t="shared" si="30"/>
        <v>1.7623363544813697E-2</v>
      </c>
      <c r="Q223" s="297" t="s">
        <v>2056</v>
      </c>
      <c r="R223" s="416">
        <v>0</v>
      </c>
      <c r="S223" s="115"/>
    </row>
    <row r="224" spans="1:19" x14ac:dyDescent="0.2">
      <c r="A224" s="110" t="s">
        <v>2057</v>
      </c>
      <c r="B224" s="110" t="s">
        <v>2058</v>
      </c>
      <c r="C224" s="110" t="s">
        <v>1540</v>
      </c>
      <c r="D224" s="110" t="s">
        <v>1421</v>
      </c>
      <c r="E224" s="114">
        <v>3183</v>
      </c>
      <c r="F224" s="338">
        <f t="shared" si="28"/>
        <v>1350</v>
      </c>
      <c r="G224" s="339"/>
      <c r="H224" s="60" t="str">
        <f t="shared" si="29"/>
        <v/>
      </c>
      <c r="I224" s="114">
        <v>845</v>
      </c>
      <c r="J224" s="340"/>
      <c r="K224" s="342">
        <v>505</v>
      </c>
      <c r="L224" s="340"/>
      <c r="M224" s="114">
        <v>508</v>
      </c>
      <c r="N224" s="340"/>
      <c r="O224" s="114">
        <v>1325</v>
      </c>
      <c r="P224" s="340">
        <f t="shared" si="30"/>
        <v>0.41627395538799872</v>
      </c>
      <c r="Q224" s="297" t="s">
        <v>2059</v>
      </c>
      <c r="R224" s="416">
        <v>1</v>
      </c>
      <c r="S224" s="115"/>
    </row>
    <row r="225" spans="1:19" x14ac:dyDescent="0.2">
      <c r="A225" s="110" t="s">
        <v>2060</v>
      </c>
      <c r="B225" s="110" t="s">
        <v>2061</v>
      </c>
      <c r="C225" s="110" t="s">
        <v>1540</v>
      </c>
      <c r="D225" s="110" t="s">
        <v>1421</v>
      </c>
      <c r="E225" s="114">
        <v>2599</v>
      </c>
      <c r="F225" s="338">
        <f t="shared" si="28"/>
        <v>1866</v>
      </c>
      <c r="G225" s="339">
        <f t="shared" si="31"/>
        <v>0.7179684494036167</v>
      </c>
      <c r="H225" s="60" t="str">
        <f t="shared" si="29"/>
        <v>70.0% - 73.5%</v>
      </c>
      <c r="I225" s="114">
        <v>1279</v>
      </c>
      <c r="J225" s="340">
        <f t="shared" si="32"/>
        <v>0.49211235090419392</v>
      </c>
      <c r="K225" s="342">
        <v>587</v>
      </c>
      <c r="L225" s="340">
        <f t="shared" si="33"/>
        <v>0.22585609849942284</v>
      </c>
      <c r="M225" s="114">
        <v>619</v>
      </c>
      <c r="N225" s="340">
        <f t="shared" si="34"/>
        <v>0.23816852635629088</v>
      </c>
      <c r="O225" s="114">
        <v>114</v>
      </c>
      <c r="P225" s="340">
        <f t="shared" si="30"/>
        <v>4.3863024240092342E-2</v>
      </c>
      <c r="Q225" s="297" t="s">
        <v>2062</v>
      </c>
      <c r="R225" s="416">
        <v>0</v>
      </c>
      <c r="S225" s="115"/>
    </row>
    <row r="226" spans="1:19" x14ac:dyDescent="0.2">
      <c r="A226" s="110" t="s">
        <v>2063</v>
      </c>
      <c r="B226" s="110" t="s">
        <v>2064</v>
      </c>
      <c r="C226" s="110" t="s">
        <v>1540</v>
      </c>
      <c r="D226" s="110" t="s">
        <v>1421</v>
      </c>
      <c r="E226" s="114">
        <v>1177</v>
      </c>
      <c r="F226" s="338">
        <f t="shared" si="28"/>
        <v>897</v>
      </c>
      <c r="G226" s="339"/>
      <c r="H226" s="60" t="str">
        <f t="shared" si="29"/>
        <v/>
      </c>
      <c r="I226" s="114">
        <v>595</v>
      </c>
      <c r="J226" s="340"/>
      <c r="K226" s="342">
        <v>302</v>
      </c>
      <c r="L226" s="340"/>
      <c r="M226" s="114">
        <v>227</v>
      </c>
      <c r="N226" s="340"/>
      <c r="O226" s="114">
        <v>53</v>
      </c>
      <c r="P226" s="340"/>
      <c r="Q226" s="297" t="s">
        <v>2065</v>
      </c>
      <c r="R226" s="416">
        <v>1</v>
      </c>
      <c r="S226" s="115"/>
    </row>
    <row r="227" spans="1:19" x14ac:dyDescent="0.2">
      <c r="A227" s="110" t="s">
        <v>2066</v>
      </c>
      <c r="B227" s="110" t="s">
        <v>2067</v>
      </c>
      <c r="C227" s="110" t="s">
        <v>1540</v>
      </c>
      <c r="D227" s="110" t="s">
        <v>1421</v>
      </c>
      <c r="E227" s="114">
        <v>2195</v>
      </c>
      <c r="F227" s="338">
        <f t="shared" si="28"/>
        <v>1573</v>
      </c>
      <c r="G227" s="339"/>
      <c r="H227" s="60" t="str">
        <f t="shared" si="29"/>
        <v/>
      </c>
      <c r="I227" s="114">
        <v>1091</v>
      </c>
      <c r="J227" s="340"/>
      <c r="K227" s="342">
        <v>482</v>
      </c>
      <c r="L227" s="340"/>
      <c r="M227" s="114">
        <v>482</v>
      </c>
      <c r="N227" s="340"/>
      <c r="O227" s="114">
        <v>140</v>
      </c>
      <c r="P227" s="340">
        <f t="shared" si="30"/>
        <v>6.3781321184510256E-2</v>
      </c>
      <c r="Q227" s="297" t="s">
        <v>2068</v>
      </c>
      <c r="R227" s="416">
        <v>0</v>
      </c>
      <c r="S227" s="115"/>
    </row>
    <row r="228" spans="1:19" x14ac:dyDescent="0.2">
      <c r="A228" s="110" t="s">
        <v>2069</v>
      </c>
      <c r="B228" s="110" t="s">
        <v>2070</v>
      </c>
      <c r="C228" s="110" t="s">
        <v>1540</v>
      </c>
      <c r="D228" s="110" t="s">
        <v>1421</v>
      </c>
      <c r="E228" s="114">
        <v>4280</v>
      </c>
      <c r="F228" s="338">
        <f t="shared" si="28"/>
        <v>3241</v>
      </c>
      <c r="G228" s="339"/>
      <c r="H228" s="60" t="str">
        <f t="shared" si="29"/>
        <v/>
      </c>
      <c r="I228" s="114">
        <v>2121</v>
      </c>
      <c r="J228" s="340"/>
      <c r="K228" s="342">
        <v>1120</v>
      </c>
      <c r="L228" s="340"/>
      <c r="M228" s="114">
        <v>600</v>
      </c>
      <c r="N228" s="340"/>
      <c r="O228" s="114">
        <v>439</v>
      </c>
      <c r="P228" s="340">
        <f t="shared" si="30"/>
        <v>0.10257009345794392</v>
      </c>
      <c r="Q228" s="297" t="s">
        <v>2071</v>
      </c>
      <c r="R228" s="416">
        <v>0</v>
      </c>
      <c r="S228" s="115"/>
    </row>
    <row r="229" spans="1:19" x14ac:dyDescent="0.2">
      <c r="A229" s="110" t="s">
        <v>2072</v>
      </c>
      <c r="B229" s="110" t="s">
        <v>2073</v>
      </c>
      <c r="C229" s="110" t="s">
        <v>1540</v>
      </c>
      <c r="D229" s="110" t="s">
        <v>1421</v>
      </c>
      <c r="E229" s="114">
        <v>4514</v>
      </c>
      <c r="F229" s="338">
        <f t="shared" si="28"/>
        <v>3352</v>
      </c>
      <c r="G229" s="339">
        <f t="shared" si="31"/>
        <v>0.74257864421798847</v>
      </c>
      <c r="H229" s="60" t="str">
        <f t="shared" si="29"/>
        <v>73.0% - 75.5%</v>
      </c>
      <c r="I229" s="114">
        <v>2068</v>
      </c>
      <c r="J229" s="340">
        <f t="shared" si="32"/>
        <v>0.45813026140894991</v>
      </c>
      <c r="K229" s="342">
        <v>1284</v>
      </c>
      <c r="L229" s="340">
        <f t="shared" si="33"/>
        <v>0.28444838280903856</v>
      </c>
      <c r="M229" s="114">
        <v>1005</v>
      </c>
      <c r="N229" s="340">
        <f t="shared" si="34"/>
        <v>0.22264067346034558</v>
      </c>
      <c r="O229" s="114">
        <v>157</v>
      </c>
      <c r="P229" s="340">
        <f t="shared" si="30"/>
        <v>3.478068232166593E-2</v>
      </c>
      <c r="Q229" s="297" t="s">
        <v>2074</v>
      </c>
      <c r="R229" s="416">
        <v>0</v>
      </c>
      <c r="S229" s="115"/>
    </row>
    <row r="230" spans="1:19" x14ac:dyDescent="0.2">
      <c r="A230" s="110" t="s">
        <v>2075</v>
      </c>
      <c r="B230" s="110" t="s">
        <v>2076</v>
      </c>
      <c r="C230" s="110" t="s">
        <v>1540</v>
      </c>
      <c r="D230" s="110" t="s">
        <v>1421</v>
      </c>
      <c r="E230" s="114">
        <v>2131</v>
      </c>
      <c r="F230" s="338">
        <f t="shared" si="28"/>
        <v>1495</v>
      </c>
      <c r="G230" s="339"/>
      <c r="H230" s="60" t="str">
        <f t="shared" si="29"/>
        <v/>
      </c>
      <c r="I230" s="114">
        <v>1001</v>
      </c>
      <c r="J230" s="340"/>
      <c r="K230" s="342">
        <v>494</v>
      </c>
      <c r="L230" s="340"/>
      <c r="M230" s="114">
        <v>556</v>
      </c>
      <c r="N230" s="340"/>
      <c r="O230" s="114">
        <v>80</v>
      </c>
      <c r="P230" s="340"/>
      <c r="Q230" s="297" t="s">
        <v>2077</v>
      </c>
      <c r="R230" s="416">
        <v>1</v>
      </c>
      <c r="S230" s="115"/>
    </row>
    <row r="231" spans="1:19" x14ac:dyDescent="0.2">
      <c r="A231" s="110" t="s">
        <v>2078</v>
      </c>
      <c r="B231" s="110" t="s">
        <v>2079</v>
      </c>
      <c r="C231" s="110" t="s">
        <v>1540</v>
      </c>
      <c r="D231" s="110" t="s">
        <v>1421</v>
      </c>
      <c r="E231" s="114">
        <v>4105</v>
      </c>
      <c r="F231" s="338">
        <f t="shared" si="28"/>
        <v>1476</v>
      </c>
      <c r="G231" s="339"/>
      <c r="H231" s="60" t="str">
        <f t="shared" si="29"/>
        <v/>
      </c>
      <c r="I231" s="114">
        <v>582</v>
      </c>
      <c r="J231" s="340"/>
      <c r="K231" s="342">
        <v>894</v>
      </c>
      <c r="L231" s="340"/>
      <c r="M231" s="114">
        <v>580</v>
      </c>
      <c r="N231" s="340"/>
      <c r="O231" s="114">
        <v>2049</v>
      </c>
      <c r="P231" s="340">
        <f t="shared" si="30"/>
        <v>0.49914738124238733</v>
      </c>
      <c r="Q231" s="297" t="s">
        <v>2080</v>
      </c>
      <c r="R231" s="416">
        <v>1</v>
      </c>
      <c r="S231" s="115"/>
    </row>
    <row r="232" spans="1:19" x14ac:dyDescent="0.2">
      <c r="A232" s="110" t="s">
        <v>2081</v>
      </c>
      <c r="B232" s="110" t="s">
        <v>2082</v>
      </c>
      <c r="C232" s="110" t="s">
        <v>1540</v>
      </c>
      <c r="D232" s="110" t="s">
        <v>1421</v>
      </c>
      <c r="E232" s="114">
        <v>4856</v>
      </c>
      <c r="F232" s="338">
        <f t="shared" si="28"/>
        <v>3078</v>
      </c>
      <c r="G232" s="339"/>
      <c r="H232" s="60" t="str">
        <f t="shared" si="29"/>
        <v/>
      </c>
      <c r="I232" s="114">
        <v>1545</v>
      </c>
      <c r="J232" s="340"/>
      <c r="K232" s="342">
        <v>1533</v>
      </c>
      <c r="L232" s="340"/>
      <c r="M232" s="114">
        <v>1317</v>
      </c>
      <c r="N232" s="340"/>
      <c r="O232" s="114">
        <v>461</v>
      </c>
      <c r="P232" s="340">
        <f t="shared" si="30"/>
        <v>9.4934102141680396E-2</v>
      </c>
      <c r="Q232" s="297" t="s">
        <v>2083</v>
      </c>
      <c r="R232" s="416">
        <v>0</v>
      </c>
      <c r="S232" s="115"/>
    </row>
    <row r="233" spans="1:19" x14ac:dyDescent="0.2">
      <c r="A233" s="110" t="s">
        <v>2084</v>
      </c>
      <c r="B233" s="110" t="s">
        <v>2085</v>
      </c>
      <c r="C233" s="110" t="s">
        <v>1540</v>
      </c>
      <c r="D233" s="110" t="s">
        <v>1421</v>
      </c>
      <c r="E233" s="114">
        <v>2642</v>
      </c>
      <c r="F233" s="338">
        <f t="shared" si="28"/>
        <v>437</v>
      </c>
      <c r="G233" s="339"/>
      <c r="H233" s="60" t="str">
        <f t="shared" si="29"/>
        <v/>
      </c>
      <c r="I233" s="114">
        <v>312</v>
      </c>
      <c r="J233" s="340"/>
      <c r="K233" s="342">
        <v>125</v>
      </c>
      <c r="L233" s="340"/>
      <c r="M233" s="114">
        <v>128</v>
      </c>
      <c r="N233" s="340"/>
      <c r="O233" s="114">
        <v>2077</v>
      </c>
      <c r="P233" s="340">
        <f t="shared" si="30"/>
        <v>0.7861468584405753</v>
      </c>
      <c r="Q233" s="297" t="s">
        <v>2086</v>
      </c>
      <c r="R233" s="416">
        <v>0</v>
      </c>
      <c r="S233" s="115"/>
    </row>
    <row r="234" spans="1:19" x14ac:dyDescent="0.2">
      <c r="A234" s="110" t="s">
        <v>2087</v>
      </c>
      <c r="B234" s="110" t="s">
        <v>2088</v>
      </c>
      <c r="C234" s="110" t="s">
        <v>1540</v>
      </c>
      <c r="D234" s="110" t="s">
        <v>1421</v>
      </c>
      <c r="E234" s="114">
        <v>4606</v>
      </c>
      <c r="F234" s="338">
        <f t="shared" si="28"/>
        <v>3642</v>
      </c>
      <c r="G234" s="339"/>
      <c r="H234" s="60" t="str">
        <f t="shared" si="29"/>
        <v/>
      </c>
      <c r="I234" s="114">
        <v>2166</v>
      </c>
      <c r="J234" s="340"/>
      <c r="K234" s="342">
        <v>1476</v>
      </c>
      <c r="L234" s="340"/>
      <c r="M234" s="114">
        <v>682</v>
      </c>
      <c r="N234" s="340"/>
      <c r="O234" s="114">
        <v>282</v>
      </c>
      <c r="P234" s="340">
        <f t="shared" si="30"/>
        <v>6.1224489795918366E-2</v>
      </c>
      <c r="Q234" s="297" t="s">
        <v>2089</v>
      </c>
      <c r="R234" s="416">
        <v>0</v>
      </c>
      <c r="S234" s="115"/>
    </row>
    <row r="235" spans="1:19" x14ac:dyDescent="0.2">
      <c r="A235" s="110" t="s">
        <v>2090</v>
      </c>
      <c r="B235" s="110" t="s">
        <v>2091</v>
      </c>
      <c r="C235" s="110" t="s">
        <v>1540</v>
      </c>
      <c r="D235" s="110" t="s">
        <v>1421</v>
      </c>
      <c r="E235" s="114">
        <v>2108</v>
      </c>
      <c r="F235" s="338">
        <f t="shared" si="28"/>
        <v>1180</v>
      </c>
      <c r="G235" s="339"/>
      <c r="H235" s="60" t="str">
        <f t="shared" si="29"/>
        <v/>
      </c>
      <c r="I235" s="114">
        <v>800</v>
      </c>
      <c r="J235" s="340"/>
      <c r="K235" s="342">
        <v>380</v>
      </c>
      <c r="L235" s="340"/>
      <c r="M235" s="114">
        <v>883</v>
      </c>
      <c r="N235" s="340"/>
      <c r="O235" s="114">
        <v>45</v>
      </c>
      <c r="P235" s="340"/>
      <c r="Q235" s="297" t="s">
        <v>2092</v>
      </c>
      <c r="R235" s="416">
        <v>1</v>
      </c>
      <c r="S235" s="115"/>
    </row>
    <row r="236" spans="1:19" x14ac:dyDescent="0.2">
      <c r="A236" s="110" t="s">
        <v>2093</v>
      </c>
      <c r="B236" s="110" t="s">
        <v>2094</v>
      </c>
      <c r="C236" s="110" t="s">
        <v>1540</v>
      </c>
      <c r="D236" s="110" t="s">
        <v>1421</v>
      </c>
      <c r="E236" s="114">
        <v>1123</v>
      </c>
      <c r="F236" s="338">
        <f t="shared" si="28"/>
        <v>740</v>
      </c>
      <c r="G236" s="339"/>
      <c r="H236" s="60" t="str">
        <f t="shared" si="29"/>
        <v/>
      </c>
      <c r="I236" s="114">
        <v>384</v>
      </c>
      <c r="J236" s="340"/>
      <c r="K236" s="342">
        <v>356</v>
      </c>
      <c r="L236" s="340"/>
      <c r="M236" s="114">
        <v>315</v>
      </c>
      <c r="N236" s="340"/>
      <c r="O236" s="114">
        <v>68</v>
      </c>
      <c r="P236" s="340">
        <f t="shared" si="30"/>
        <v>6.0552092609082814E-2</v>
      </c>
      <c r="Q236" s="297" t="s">
        <v>2095</v>
      </c>
      <c r="R236" s="416">
        <v>1</v>
      </c>
      <c r="S236" s="115"/>
    </row>
    <row r="237" spans="1:19" x14ac:dyDescent="0.2">
      <c r="A237" s="110" t="s">
        <v>2096</v>
      </c>
      <c r="B237" s="110" t="s">
        <v>2097</v>
      </c>
      <c r="C237" s="110" t="s">
        <v>1540</v>
      </c>
      <c r="D237" s="110" t="s">
        <v>1421</v>
      </c>
      <c r="E237" s="114">
        <v>3469</v>
      </c>
      <c r="F237" s="338">
        <f t="shared" si="28"/>
        <v>1788</v>
      </c>
      <c r="G237" s="339"/>
      <c r="H237" s="60" t="str">
        <f t="shared" si="29"/>
        <v/>
      </c>
      <c r="I237" s="114">
        <v>960</v>
      </c>
      <c r="J237" s="340"/>
      <c r="K237" s="342">
        <v>828</v>
      </c>
      <c r="L237" s="340"/>
      <c r="M237" s="114">
        <v>695</v>
      </c>
      <c r="N237" s="340"/>
      <c r="O237" s="114">
        <v>986</v>
      </c>
      <c r="P237" s="340">
        <f t="shared" si="30"/>
        <v>0.2842317670798501</v>
      </c>
      <c r="Q237" s="297" t="s">
        <v>2098</v>
      </c>
      <c r="R237" s="416">
        <v>1</v>
      </c>
      <c r="S237" s="115"/>
    </row>
    <row r="238" spans="1:19" x14ac:dyDescent="0.2">
      <c r="A238" s="110" t="s">
        <v>2099</v>
      </c>
      <c r="B238" s="110" t="s">
        <v>2100</v>
      </c>
      <c r="C238" s="110" t="s">
        <v>1540</v>
      </c>
      <c r="D238" s="110" t="s">
        <v>1421</v>
      </c>
      <c r="E238" s="114">
        <v>4823</v>
      </c>
      <c r="F238" s="338">
        <f t="shared" si="28"/>
        <v>2916</v>
      </c>
      <c r="G238" s="339"/>
      <c r="H238" s="60" t="str">
        <f t="shared" si="29"/>
        <v/>
      </c>
      <c r="I238" s="114">
        <v>1966</v>
      </c>
      <c r="J238" s="340"/>
      <c r="K238" s="342">
        <v>950</v>
      </c>
      <c r="L238" s="340"/>
      <c r="M238" s="114">
        <v>788</v>
      </c>
      <c r="N238" s="340"/>
      <c r="O238" s="114">
        <v>1119</v>
      </c>
      <c r="P238" s="340">
        <f t="shared" si="30"/>
        <v>0.23201326974911882</v>
      </c>
      <c r="Q238" s="297" t="s">
        <v>2101</v>
      </c>
      <c r="R238" s="416">
        <v>0</v>
      </c>
      <c r="S238" s="115"/>
    </row>
    <row r="239" spans="1:19" x14ac:dyDescent="0.2">
      <c r="A239" s="110" t="s">
        <v>2102</v>
      </c>
      <c r="B239" s="110" t="s">
        <v>2103</v>
      </c>
      <c r="C239" s="110" t="s">
        <v>1540</v>
      </c>
      <c r="D239" s="110" t="s">
        <v>1421</v>
      </c>
      <c r="E239" s="114">
        <v>1533</v>
      </c>
      <c r="F239" s="338">
        <f t="shared" si="28"/>
        <v>1205</v>
      </c>
      <c r="G239" s="339"/>
      <c r="H239" s="60" t="str">
        <f t="shared" si="29"/>
        <v/>
      </c>
      <c r="I239" s="114">
        <v>777</v>
      </c>
      <c r="J239" s="340"/>
      <c r="K239" s="342">
        <v>428</v>
      </c>
      <c r="L239" s="340"/>
      <c r="M239" s="114">
        <v>282</v>
      </c>
      <c r="N239" s="340"/>
      <c r="O239" s="114">
        <v>46</v>
      </c>
      <c r="P239" s="340"/>
      <c r="Q239" s="297" t="s">
        <v>2104</v>
      </c>
      <c r="R239" s="416">
        <v>1</v>
      </c>
      <c r="S239" s="115"/>
    </row>
    <row r="240" spans="1:19" x14ac:dyDescent="0.2">
      <c r="A240" s="110" t="s">
        <v>2105</v>
      </c>
      <c r="B240" s="110" t="s">
        <v>2106</v>
      </c>
      <c r="C240" s="110" t="s">
        <v>1541</v>
      </c>
      <c r="D240" s="110" t="s">
        <v>1542</v>
      </c>
      <c r="E240" s="114">
        <v>667</v>
      </c>
      <c r="F240" s="338">
        <f t="shared" si="28"/>
        <v>180</v>
      </c>
      <c r="G240" s="339"/>
      <c r="H240" s="60" t="str">
        <f t="shared" si="29"/>
        <v/>
      </c>
      <c r="I240" s="114">
        <v>129</v>
      </c>
      <c r="J240" s="340"/>
      <c r="K240" s="342">
        <v>51</v>
      </c>
      <c r="L240" s="340"/>
      <c r="M240" s="114">
        <v>143</v>
      </c>
      <c r="N240" s="340"/>
      <c r="O240" s="114">
        <v>344</v>
      </c>
      <c r="P240" s="340">
        <f t="shared" si="30"/>
        <v>0.51574212893553228</v>
      </c>
      <c r="Q240" s="297" t="s">
        <v>2107</v>
      </c>
      <c r="R240" s="416">
        <v>0</v>
      </c>
      <c r="S240" s="115"/>
    </row>
    <row r="241" spans="1:19" x14ac:dyDescent="0.2">
      <c r="A241" s="110" t="s">
        <v>2108</v>
      </c>
      <c r="B241" s="110" t="s">
        <v>2109</v>
      </c>
      <c r="C241" s="110" t="s">
        <v>1541</v>
      </c>
      <c r="D241" s="110" t="s">
        <v>1542</v>
      </c>
      <c r="E241" s="114">
        <v>1468</v>
      </c>
      <c r="F241" s="338">
        <f t="shared" si="28"/>
        <v>353</v>
      </c>
      <c r="G241" s="339"/>
      <c r="H241" s="60" t="str">
        <f t="shared" si="29"/>
        <v/>
      </c>
      <c r="I241" s="114">
        <v>254</v>
      </c>
      <c r="J241" s="340"/>
      <c r="K241" s="342">
        <v>99</v>
      </c>
      <c r="L241" s="340"/>
      <c r="M241" s="114">
        <v>353</v>
      </c>
      <c r="N241" s="340"/>
      <c r="O241" s="114">
        <v>762</v>
      </c>
      <c r="P241" s="340">
        <f t="shared" si="30"/>
        <v>0.51907356948228878</v>
      </c>
      <c r="Q241" s="297" t="s">
        <v>2107</v>
      </c>
      <c r="R241" s="416">
        <v>0</v>
      </c>
      <c r="S241" s="115"/>
    </row>
    <row r="242" spans="1:19" x14ac:dyDescent="0.2">
      <c r="A242" s="110" t="s">
        <v>2110</v>
      </c>
      <c r="B242" s="110" t="s">
        <v>2111</v>
      </c>
      <c r="C242" s="110" t="s">
        <v>1541</v>
      </c>
      <c r="D242" s="110" t="s">
        <v>1542</v>
      </c>
      <c r="E242" s="114">
        <v>1406</v>
      </c>
      <c r="F242" s="338">
        <f t="shared" si="28"/>
        <v>427</v>
      </c>
      <c r="G242" s="339"/>
      <c r="H242" s="60" t="str">
        <f t="shared" si="29"/>
        <v/>
      </c>
      <c r="I242" s="114">
        <v>299</v>
      </c>
      <c r="J242" s="340"/>
      <c r="K242" s="342">
        <v>128</v>
      </c>
      <c r="L242" s="340"/>
      <c r="M242" s="114">
        <v>585</v>
      </c>
      <c r="N242" s="340"/>
      <c r="O242" s="114">
        <v>394</v>
      </c>
      <c r="P242" s="340">
        <f t="shared" si="30"/>
        <v>0.2802275960170697</v>
      </c>
      <c r="Q242" s="297" t="s">
        <v>2112</v>
      </c>
      <c r="R242" s="416">
        <v>0</v>
      </c>
      <c r="S242" s="115"/>
    </row>
    <row r="243" spans="1:19" x14ac:dyDescent="0.2">
      <c r="A243" s="110" t="s">
        <v>2113</v>
      </c>
      <c r="B243" s="110" t="s">
        <v>2114</v>
      </c>
      <c r="C243" s="110" t="s">
        <v>1541</v>
      </c>
      <c r="D243" s="110" t="s">
        <v>1542</v>
      </c>
      <c r="E243" s="114">
        <v>2239</v>
      </c>
      <c r="F243" s="338">
        <f t="shared" si="28"/>
        <v>817</v>
      </c>
      <c r="G243" s="339"/>
      <c r="H243" s="60" t="str">
        <f t="shared" si="29"/>
        <v/>
      </c>
      <c r="I243" s="114">
        <v>553</v>
      </c>
      <c r="J243" s="340"/>
      <c r="K243" s="342">
        <v>264</v>
      </c>
      <c r="L243" s="340"/>
      <c r="M243" s="114">
        <v>689</v>
      </c>
      <c r="N243" s="340"/>
      <c r="O243" s="114">
        <v>733</v>
      </c>
      <c r="P243" s="340">
        <f t="shared" si="30"/>
        <v>0.32737829388119694</v>
      </c>
      <c r="Q243" s="297" t="s">
        <v>2115</v>
      </c>
      <c r="R243" s="416">
        <v>0</v>
      </c>
      <c r="S243" s="115"/>
    </row>
    <row r="244" spans="1:19" x14ac:dyDescent="0.2">
      <c r="A244" s="110" t="s">
        <v>2116</v>
      </c>
      <c r="B244" s="110" t="s">
        <v>2117</v>
      </c>
      <c r="C244" s="110" t="s">
        <v>1541</v>
      </c>
      <c r="D244" s="110" t="s">
        <v>1542</v>
      </c>
      <c r="E244" s="114">
        <v>2247</v>
      </c>
      <c r="F244" s="338">
        <f t="shared" si="28"/>
        <v>1181</v>
      </c>
      <c r="G244" s="339">
        <f t="shared" si="31"/>
        <v>0.52558967512238541</v>
      </c>
      <c r="H244" s="60" t="str">
        <f t="shared" si="29"/>
        <v>50.5% - 54.6%</v>
      </c>
      <c r="I244" s="114">
        <v>853</v>
      </c>
      <c r="J244" s="340">
        <f t="shared" si="32"/>
        <v>0.37961726746773478</v>
      </c>
      <c r="K244" s="342">
        <v>328</v>
      </c>
      <c r="L244" s="340">
        <f t="shared" si="33"/>
        <v>0.14597240765465064</v>
      </c>
      <c r="M244" s="114">
        <v>1042</v>
      </c>
      <c r="N244" s="340">
        <f t="shared" si="34"/>
        <v>0.46372941700044507</v>
      </c>
      <c r="O244" s="114">
        <v>24</v>
      </c>
      <c r="P244" s="340">
        <f t="shared" si="30"/>
        <v>1.0680907877169559E-2</v>
      </c>
      <c r="Q244" s="297" t="s">
        <v>2118</v>
      </c>
      <c r="R244" s="416">
        <v>0</v>
      </c>
      <c r="S244" s="115"/>
    </row>
    <row r="245" spans="1:19" x14ac:dyDescent="0.2">
      <c r="A245" s="110" t="s">
        <v>2119</v>
      </c>
      <c r="B245" s="110" t="s">
        <v>2120</v>
      </c>
      <c r="C245" s="110" t="s">
        <v>1541</v>
      </c>
      <c r="D245" s="110" t="s">
        <v>1542</v>
      </c>
      <c r="E245" s="114">
        <v>1444</v>
      </c>
      <c r="F245" s="338">
        <f t="shared" si="28"/>
        <v>685</v>
      </c>
      <c r="G245" s="339"/>
      <c r="H245" s="60" t="str">
        <f t="shared" si="29"/>
        <v/>
      </c>
      <c r="I245" s="114">
        <v>502</v>
      </c>
      <c r="J245" s="340"/>
      <c r="K245" s="342">
        <v>183</v>
      </c>
      <c r="L245" s="340"/>
      <c r="M245" s="114">
        <v>577</v>
      </c>
      <c r="N245" s="340"/>
      <c r="O245" s="114">
        <v>182</v>
      </c>
      <c r="P245" s="340">
        <f t="shared" si="30"/>
        <v>0.12603878116343489</v>
      </c>
      <c r="Q245" s="297" t="s">
        <v>2121</v>
      </c>
      <c r="R245" s="416">
        <v>0</v>
      </c>
      <c r="S245" s="115"/>
    </row>
    <row r="246" spans="1:19" x14ac:dyDescent="0.2">
      <c r="A246" s="110" t="s">
        <v>2122</v>
      </c>
      <c r="B246" s="110" t="s">
        <v>2123</v>
      </c>
      <c r="C246" s="110" t="s">
        <v>1541</v>
      </c>
      <c r="D246" s="110" t="s">
        <v>1542</v>
      </c>
      <c r="E246" s="114">
        <v>2876</v>
      </c>
      <c r="F246" s="338">
        <f t="shared" si="28"/>
        <v>2084</v>
      </c>
      <c r="G246" s="339">
        <f t="shared" si="31"/>
        <v>0.72461752433936022</v>
      </c>
      <c r="H246" s="60" t="str">
        <f t="shared" si="29"/>
        <v>70.8% - 74.1%</v>
      </c>
      <c r="I246" s="114">
        <v>1665</v>
      </c>
      <c r="J246" s="340">
        <f t="shared" si="32"/>
        <v>0.57892906815020861</v>
      </c>
      <c r="K246" s="342">
        <v>419</v>
      </c>
      <c r="L246" s="340">
        <f t="shared" si="33"/>
        <v>0.14568845618915161</v>
      </c>
      <c r="M246" s="114">
        <v>651</v>
      </c>
      <c r="N246" s="340">
        <f t="shared" si="34"/>
        <v>0.22635605006954104</v>
      </c>
      <c r="O246" s="114">
        <v>141</v>
      </c>
      <c r="P246" s="340">
        <f t="shared" si="30"/>
        <v>4.9026425591098745E-2</v>
      </c>
      <c r="Q246" s="297" t="s">
        <v>2124</v>
      </c>
      <c r="R246" s="416">
        <v>0</v>
      </c>
      <c r="S246" s="115"/>
    </row>
    <row r="247" spans="1:19" x14ac:dyDescent="0.2">
      <c r="A247" s="110" t="s">
        <v>2125</v>
      </c>
      <c r="B247" s="110" t="s">
        <v>2126</v>
      </c>
      <c r="C247" s="110" t="s">
        <v>1541</v>
      </c>
      <c r="D247" s="110" t="s">
        <v>1542</v>
      </c>
      <c r="E247" s="114">
        <v>1397</v>
      </c>
      <c r="F247" s="338">
        <f t="shared" si="28"/>
        <v>515</v>
      </c>
      <c r="G247" s="339"/>
      <c r="H247" s="60" t="str">
        <f t="shared" si="29"/>
        <v/>
      </c>
      <c r="I247" s="114">
        <v>362</v>
      </c>
      <c r="J247" s="340"/>
      <c r="K247" s="342">
        <v>153</v>
      </c>
      <c r="L247" s="340"/>
      <c r="M247" s="114">
        <v>508</v>
      </c>
      <c r="N247" s="340"/>
      <c r="O247" s="114">
        <v>374</v>
      </c>
      <c r="P247" s="340">
        <f t="shared" si="30"/>
        <v>0.26771653543307089</v>
      </c>
      <c r="Q247" s="297" t="s">
        <v>2112</v>
      </c>
      <c r="R247" s="416">
        <v>0</v>
      </c>
      <c r="S247" s="115"/>
    </row>
    <row r="248" spans="1:19" x14ac:dyDescent="0.2">
      <c r="A248" s="110" t="s">
        <v>2127</v>
      </c>
      <c r="B248" s="110" t="s">
        <v>2128</v>
      </c>
      <c r="C248" s="110" t="s">
        <v>1541</v>
      </c>
      <c r="D248" s="110" t="s">
        <v>1542</v>
      </c>
      <c r="E248" s="114">
        <v>1823</v>
      </c>
      <c r="F248" s="338">
        <f t="shared" si="28"/>
        <v>1020</v>
      </c>
      <c r="G248" s="339">
        <f t="shared" si="31"/>
        <v>0.55951727921009331</v>
      </c>
      <c r="H248" s="60" t="str">
        <f t="shared" si="29"/>
        <v>53.7% - 58.2%</v>
      </c>
      <c r="I248" s="114">
        <v>755</v>
      </c>
      <c r="J248" s="340">
        <f t="shared" si="32"/>
        <v>0.41415249588590236</v>
      </c>
      <c r="K248" s="342">
        <v>265</v>
      </c>
      <c r="L248" s="340">
        <f t="shared" si="33"/>
        <v>0.14536478332419089</v>
      </c>
      <c r="M248" s="114">
        <v>784</v>
      </c>
      <c r="N248" s="340">
        <f t="shared" si="34"/>
        <v>0.43006034009873834</v>
      </c>
      <c r="O248" s="114">
        <v>19</v>
      </c>
      <c r="P248" s="340">
        <f t="shared" si="30"/>
        <v>1.0422380691168404E-2</v>
      </c>
      <c r="Q248" s="297" t="s">
        <v>2129</v>
      </c>
      <c r="R248" s="416">
        <v>0</v>
      </c>
      <c r="S248" s="115"/>
    </row>
    <row r="249" spans="1:19" x14ac:dyDescent="0.2">
      <c r="A249" s="110" t="s">
        <v>2130</v>
      </c>
      <c r="B249" s="110" t="s">
        <v>2131</v>
      </c>
      <c r="C249" s="110" t="s">
        <v>1541</v>
      </c>
      <c r="D249" s="110" t="s">
        <v>1542</v>
      </c>
      <c r="E249" s="114">
        <v>913</v>
      </c>
      <c r="F249" s="338">
        <f t="shared" si="28"/>
        <v>238</v>
      </c>
      <c r="G249" s="339"/>
      <c r="H249" s="60" t="str">
        <f t="shared" si="29"/>
        <v/>
      </c>
      <c r="I249" s="114">
        <v>187</v>
      </c>
      <c r="J249" s="340"/>
      <c r="K249" s="342">
        <v>51</v>
      </c>
      <c r="L249" s="340"/>
      <c r="M249" s="114">
        <v>211</v>
      </c>
      <c r="N249" s="340"/>
      <c r="O249" s="114">
        <v>464</v>
      </c>
      <c r="P249" s="340">
        <f t="shared" si="30"/>
        <v>0.50821467688937572</v>
      </c>
      <c r="Q249" s="297" t="s">
        <v>2107</v>
      </c>
      <c r="R249" s="416">
        <v>1</v>
      </c>
      <c r="S249" s="115"/>
    </row>
    <row r="250" spans="1:19" x14ac:dyDescent="0.2">
      <c r="A250" s="110" t="s">
        <v>2132</v>
      </c>
      <c r="B250" s="110" t="s">
        <v>2133</v>
      </c>
      <c r="C250" s="110" t="s">
        <v>1541</v>
      </c>
      <c r="D250" s="110" t="s">
        <v>1542</v>
      </c>
      <c r="E250" s="114">
        <v>863</v>
      </c>
      <c r="F250" s="338">
        <f t="shared" si="28"/>
        <v>410</v>
      </c>
      <c r="G250" s="339"/>
      <c r="H250" s="60" t="str">
        <f t="shared" si="29"/>
        <v/>
      </c>
      <c r="I250" s="114">
        <v>270</v>
      </c>
      <c r="J250" s="340"/>
      <c r="K250" s="342">
        <v>140</v>
      </c>
      <c r="L250" s="340"/>
      <c r="M250" s="114">
        <v>218</v>
      </c>
      <c r="N250" s="340"/>
      <c r="O250" s="114">
        <v>235</v>
      </c>
      <c r="P250" s="340">
        <f t="shared" si="30"/>
        <v>0.27230590961761297</v>
      </c>
      <c r="Q250" s="297" t="s">
        <v>2115</v>
      </c>
      <c r="R250" s="416">
        <v>0</v>
      </c>
      <c r="S250" s="115"/>
    </row>
    <row r="251" spans="1:19" x14ac:dyDescent="0.2">
      <c r="A251" s="110" t="s">
        <v>2134</v>
      </c>
      <c r="B251" s="110" t="s">
        <v>2135</v>
      </c>
      <c r="C251" s="110" t="s">
        <v>1541</v>
      </c>
      <c r="D251" s="110" t="s">
        <v>1542</v>
      </c>
      <c r="E251" s="114">
        <v>1618</v>
      </c>
      <c r="F251" s="338">
        <f t="shared" si="28"/>
        <v>516</v>
      </c>
      <c r="G251" s="339"/>
      <c r="H251" s="60" t="str">
        <f t="shared" si="29"/>
        <v/>
      </c>
      <c r="I251" s="114">
        <v>336</v>
      </c>
      <c r="J251" s="340"/>
      <c r="K251" s="342">
        <v>180</v>
      </c>
      <c r="L251" s="340"/>
      <c r="M251" s="114">
        <v>395</v>
      </c>
      <c r="N251" s="340"/>
      <c r="O251" s="114">
        <v>707</v>
      </c>
      <c r="P251" s="340">
        <f t="shared" si="30"/>
        <v>0.43695920889987638</v>
      </c>
      <c r="Q251" s="297" t="s">
        <v>2107</v>
      </c>
      <c r="R251" s="416">
        <v>0</v>
      </c>
    </row>
    <row r="252" spans="1:19" x14ac:dyDescent="0.2">
      <c r="A252" s="110" t="s">
        <v>2136</v>
      </c>
      <c r="B252" s="110" t="s">
        <v>2137</v>
      </c>
      <c r="C252" s="110" t="s">
        <v>1541</v>
      </c>
      <c r="D252" s="110" t="s">
        <v>1542</v>
      </c>
      <c r="E252" s="114">
        <v>1485</v>
      </c>
      <c r="F252" s="338">
        <f t="shared" si="28"/>
        <v>536</v>
      </c>
      <c r="G252" s="339"/>
      <c r="H252" s="60" t="str">
        <f t="shared" si="29"/>
        <v/>
      </c>
      <c r="I252" s="114">
        <v>325</v>
      </c>
      <c r="J252" s="340"/>
      <c r="K252" s="342">
        <v>211</v>
      </c>
      <c r="L252" s="340"/>
      <c r="M252" s="114">
        <v>694</v>
      </c>
      <c r="N252" s="340"/>
      <c r="O252" s="114">
        <v>255</v>
      </c>
      <c r="P252" s="340">
        <f t="shared" si="30"/>
        <v>0.17171717171717171</v>
      </c>
      <c r="Q252" s="297" t="s">
        <v>2112</v>
      </c>
      <c r="R252" s="416">
        <v>0</v>
      </c>
    </row>
    <row r="253" spans="1:19" x14ac:dyDescent="0.2">
      <c r="A253" s="110" t="s">
        <v>2138</v>
      </c>
      <c r="B253" s="110" t="s">
        <v>2139</v>
      </c>
      <c r="C253" s="110" t="s">
        <v>1541</v>
      </c>
      <c r="D253" s="110" t="s">
        <v>1542</v>
      </c>
      <c r="E253" s="114">
        <v>1118</v>
      </c>
      <c r="F253" s="338">
        <f t="shared" si="28"/>
        <v>302</v>
      </c>
      <c r="G253" s="339"/>
      <c r="H253" s="60" t="str">
        <f t="shared" si="29"/>
        <v/>
      </c>
      <c r="I253" s="114">
        <v>226</v>
      </c>
      <c r="J253" s="340"/>
      <c r="K253" s="342">
        <v>76</v>
      </c>
      <c r="L253" s="340"/>
      <c r="M253" s="114">
        <v>471</v>
      </c>
      <c r="N253" s="340"/>
      <c r="O253" s="114">
        <v>345</v>
      </c>
      <c r="P253" s="340">
        <f t="shared" si="30"/>
        <v>0.30858676207513419</v>
      </c>
      <c r="Q253" s="297" t="s">
        <v>2112</v>
      </c>
      <c r="R253" s="416">
        <v>0</v>
      </c>
    </row>
    <row r="254" spans="1:19" x14ac:dyDescent="0.2">
      <c r="A254" s="110" t="s">
        <v>2140</v>
      </c>
      <c r="B254" s="110" t="s">
        <v>2141</v>
      </c>
      <c r="C254" s="110" t="s">
        <v>1541</v>
      </c>
      <c r="D254" s="110" t="s">
        <v>1542</v>
      </c>
      <c r="E254" s="114">
        <v>1158</v>
      </c>
      <c r="F254" s="338">
        <f t="shared" si="28"/>
        <v>636</v>
      </c>
      <c r="G254" s="339">
        <f t="shared" si="31"/>
        <v>0.54922279792746109</v>
      </c>
      <c r="H254" s="60" t="str">
        <f t="shared" si="29"/>
        <v>52.0% - 57.8%</v>
      </c>
      <c r="I254" s="114">
        <v>464</v>
      </c>
      <c r="J254" s="340">
        <f t="shared" si="32"/>
        <v>0.40069084628670121</v>
      </c>
      <c r="K254" s="342">
        <v>172</v>
      </c>
      <c r="L254" s="340">
        <f t="shared" si="33"/>
        <v>0.14853195164075994</v>
      </c>
      <c r="M254" s="114">
        <v>516</v>
      </c>
      <c r="N254" s="340">
        <f t="shared" si="34"/>
        <v>0.44559585492227977</v>
      </c>
      <c r="O254" s="114">
        <v>6</v>
      </c>
      <c r="P254" s="340">
        <f t="shared" si="30"/>
        <v>5.1813471502590676E-3</v>
      </c>
      <c r="Q254" s="297" t="s">
        <v>2118</v>
      </c>
      <c r="R254" s="416">
        <v>0</v>
      </c>
    </row>
    <row r="255" spans="1:19" x14ac:dyDescent="0.2">
      <c r="A255" s="110" t="s">
        <v>2142</v>
      </c>
      <c r="B255" s="110" t="s">
        <v>2143</v>
      </c>
      <c r="C255" s="110" t="s">
        <v>1541</v>
      </c>
      <c r="D255" s="110" t="s">
        <v>1542</v>
      </c>
      <c r="E255" s="114">
        <v>1032</v>
      </c>
      <c r="F255" s="338">
        <f t="shared" si="28"/>
        <v>518</v>
      </c>
      <c r="G255" s="339"/>
      <c r="H255" s="60" t="str">
        <f t="shared" si="29"/>
        <v/>
      </c>
      <c r="I255" s="114">
        <v>406</v>
      </c>
      <c r="J255" s="340"/>
      <c r="K255" s="342">
        <v>112</v>
      </c>
      <c r="L255" s="340"/>
      <c r="M255" s="114">
        <v>383</v>
      </c>
      <c r="N255" s="340"/>
      <c r="O255" s="114">
        <v>131</v>
      </c>
      <c r="P255" s="340">
        <f t="shared" si="30"/>
        <v>0.12693798449612403</v>
      </c>
      <c r="Q255" s="297" t="s">
        <v>2144</v>
      </c>
      <c r="R255" s="416">
        <v>0</v>
      </c>
    </row>
    <row r="256" spans="1:19" x14ac:dyDescent="0.2">
      <c r="A256" s="110" t="s">
        <v>2145</v>
      </c>
      <c r="B256" s="110" t="s">
        <v>2146</v>
      </c>
      <c r="C256" s="110" t="s">
        <v>1541</v>
      </c>
      <c r="D256" s="110" t="s">
        <v>1542</v>
      </c>
      <c r="E256" s="114">
        <v>1672</v>
      </c>
      <c r="F256" s="338">
        <f t="shared" si="28"/>
        <v>792</v>
      </c>
      <c r="G256" s="339">
        <f t="shared" si="31"/>
        <v>0.47368421052631582</v>
      </c>
      <c r="H256" s="60" t="str">
        <f t="shared" si="29"/>
        <v>45.0% - 49.8%</v>
      </c>
      <c r="I256" s="114">
        <v>558</v>
      </c>
      <c r="J256" s="340">
        <f t="shared" si="32"/>
        <v>0.33373205741626794</v>
      </c>
      <c r="K256" s="342">
        <v>234</v>
      </c>
      <c r="L256" s="340">
        <f t="shared" si="33"/>
        <v>0.13995215311004786</v>
      </c>
      <c r="M256" s="114">
        <v>823</v>
      </c>
      <c r="N256" s="340">
        <f t="shared" si="34"/>
        <v>0.49222488038277512</v>
      </c>
      <c r="O256" s="114">
        <v>57</v>
      </c>
      <c r="P256" s="340">
        <f t="shared" si="30"/>
        <v>3.4090909090909088E-2</v>
      </c>
      <c r="Q256" s="297" t="s">
        <v>2118</v>
      </c>
      <c r="R256" s="416">
        <v>0</v>
      </c>
    </row>
    <row r="257" spans="1:18" x14ac:dyDescent="0.2">
      <c r="A257" s="110" t="s">
        <v>2147</v>
      </c>
      <c r="B257" s="110" t="s">
        <v>2148</v>
      </c>
      <c r="C257" s="110" t="s">
        <v>1541</v>
      </c>
      <c r="D257" s="110" t="s">
        <v>1542</v>
      </c>
      <c r="E257" s="114">
        <v>1711</v>
      </c>
      <c r="F257" s="338">
        <f t="shared" si="28"/>
        <v>959</v>
      </c>
      <c r="G257" s="339"/>
      <c r="H257" s="60" t="str">
        <f t="shared" si="29"/>
        <v/>
      </c>
      <c r="I257" s="114">
        <v>683</v>
      </c>
      <c r="J257" s="340"/>
      <c r="K257" s="342">
        <v>276</v>
      </c>
      <c r="L257" s="340"/>
      <c r="M257" s="114">
        <v>501</v>
      </c>
      <c r="N257" s="340"/>
      <c r="O257" s="114">
        <v>251</v>
      </c>
      <c r="P257" s="340">
        <f t="shared" si="30"/>
        <v>0.14669783752191701</v>
      </c>
      <c r="Q257" s="297" t="s">
        <v>2149</v>
      </c>
      <c r="R257" s="416">
        <v>0</v>
      </c>
    </row>
    <row r="258" spans="1:18" x14ac:dyDescent="0.2">
      <c r="A258" s="110" t="s">
        <v>2150</v>
      </c>
      <c r="B258" s="110" t="s">
        <v>2151</v>
      </c>
      <c r="C258" s="110" t="s">
        <v>1541</v>
      </c>
      <c r="D258" s="110" t="s">
        <v>1542</v>
      </c>
      <c r="E258" s="114">
        <v>942</v>
      </c>
      <c r="F258" s="338">
        <f t="shared" si="28"/>
        <v>508</v>
      </c>
      <c r="G258" s="339"/>
      <c r="H258" s="60" t="str">
        <f t="shared" si="29"/>
        <v/>
      </c>
      <c r="I258" s="114">
        <v>386</v>
      </c>
      <c r="J258" s="340"/>
      <c r="K258" s="342">
        <v>122</v>
      </c>
      <c r="L258" s="340"/>
      <c r="M258" s="114">
        <v>381</v>
      </c>
      <c r="N258" s="340"/>
      <c r="O258" s="114">
        <v>53</v>
      </c>
      <c r="P258" s="340">
        <f t="shared" si="30"/>
        <v>5.6263269639065819E-2</v>
      </c>
      <c r="Q258" s="297" t="s">
        <v>2149</v>
      </c>
      <c r="R258" s="416">
        <v>0</v>
      </c>
    </row>
    <row r="259" spans="1:18" x14ac:dyDescent="0.2">
      <c r="A259" s="110" t="s">
        <v>2152</v>
      </c>
      <c r="B259" s="110" t="s">
        <v>2153</v>
      </c>
      <c r="C259" s="110" t="s">
        <v>1541</v>
      </c>
      <c r="D259" s="110" t="s">
        <v>1542</v>
      </c>
      <c r="E259" s="114">
        <v>1156</v>
      </c>
      <c r="F259" s="338">
        <f t="shared" si="28"/>
        <v>529</v>
      </c>
      <c r="G259" s="339">
        <f t="shared" si="31"/>
        <v>0.45761245674740481</v>
      </c>
      <c r="H259" s="60" t="str">
        <f t="shared" si="29"/>
        <v>42.9% - 48.6%</v>
      </c>
      <c r="I259" s="114">
        <v>385</v>
      </c>
      <c r="J259" s="340">
        <f t="shared" si="32"/>
        <v>0.33304498269896193</v>
      </c>
      <c r="K259" s="342">
        <v>144</v>
      </c>
      <c r="L259" s="340">
        <f t="shared" si="33"/>
        <v>0.1245674740484429</v>
      </c>
      <c r="M259" s="114">
        <v>623</v>
      </c>
      <c r="N259" s="340">
        <f t="shared" si="34"/>
        <v>0.53892733564013839</v>
      </c>
      <c r="O259" s="114">
        <v>4</v>
      </c>
      <c r="P259" s="340">
        <f t="shared" si="30"/>
        <v>3.4602076124567475E-3</v>
      </c>
      <c r="Q259" s="297" t="s">
        <v>2118</v>
      </c>
      <c r="R259" s="416">
        <v>0</v>
      </c>
    </row>
    <row r="260" spans="1:18" x14ac:dyDescent="0.2">
      <c r="A260" s="110" t="s">
        <v>2154</v>
      </c>
      <c r="B260" s="110" t="s">
        <v>2155</v>
      </c>
      <c r="C260" s="110" t="s">
        <v>1541</v>
      </c>
      <c r="D260" s="110" t="s">
        <v>1542</v>
      </c>
      <c r="E260" s="114">
        <v>1036</v>
      </c>
      <c r="F260" s="338">
        <f t="shared" si="28"/>
        <v>358</v>
      </c>
      <c r="G260" s="339">
        <f t="shared" si="31"/>
        <v>0.34555984555984554</v>
      </c>
      <c r="H260" s="60" t="str">
        <f t="shared" si="29"/>
        <v>31.7% - 37.5%</v>
      </c>
      <c r="I260" s="114">
        <v>270</v>
      </c>
      <c r="J260" s="340">
        <f t="shared" si="32"/>
        <v>0.2606177606177606</v>
      </c>
      <c r="K260" s="342">
        <v>88</v>
      </c>
      <c r="L260" s="340">
        <f t="shared" si="33"/>
        <v>8.4942084942084939E-2</v>
      </c>
      <c r="M260" s="114">
        <v>674</v>
      </c>
      <c r="N260" s="340">
        <f t="shared" si="34"/>
        <v>0.65057915057915061</v>
      </c>
      <c r="O260" s="114">
        <v>4</v>
      </c>
      <c r="P260" s="340">
        <f t="shared" si="30"/>
        <v>3.8610038610038611E-3</v>
      </c>
      <c r="Q260" s="297" t="s">
        <v>2118</v>
      </c>
      <c r="R260" s="416">
        <v>0</v>
      </c>
    </row>
    <row r="261" spans="1:18" x14ac:dyDescent="0.2">
      <c r="A261" s="110" t="s">
        <v>2156</v>
      </c>
      <c r="B261" s="110" t="s">
        <v>2157</v>
      </c>
      <c r="C261" s="110" t="s">
        <v>1541</v>
      </c>
      <c r="D261" s="110" t="s">
        <v>1542</v>
      </c>
      <c r="E261" s="114">
        <v>1511</v>
      </c>
      <c r="F261" s="338">
        <f t="shared" si="28"/>
        <v>531</v>
      </c>
      <c r="G261" s="339"/>
      <c r="H261" s="60" t="str">
        <f t="shared" si="29"/>
        <v/>
      </c>
      <c r="I261" s="114">
        <v>338</v>
      </c>
      <c r="J261" s="340"/>
      <c r="K261" s="342">
        <v>193</v>
      </c>
      <c r="L261" s="340"/>
      <c r="M261" s="114">
        <v>657</v>
      </c>
      <c r="N261" s="340"/>
      <c r="O261" s="114">
        <v>323</v>
      </c>
      <c r="P261" s="340">
        <f t="shared" si="30"/>
        <v>0.21376571806750497</v>
      </c>
      <c r="Q261" s="297" t="s">
        <v>2112</v>
      </c>
      <c r="R261" s="416">
        <v>0</v>
      </c>
    </row>
    <row r="262" spans="1:18" x14ac:dyDescent="0.2">
      <c r="A262" s="110" t="s">
        <v>2158</v>
      </c>
      <c r="B262" s="110" t="s">
        <v>2159</v>
      </c>
      <c r="C262" s="110" t="s">
        <v>1541</v>
      </c>
      <c r="D262" s="110" t="s">
        <v>1542</v>
      </c>
      <c r="E262" s="114">
        <v>1146</v>
      </c>
      <c r="F262" s="338">
        <f t="shared" si="28"/>
        <v>638</v>
      </c>
      <c r="G262" s="339"/>
      <c r="H262" s="60" t="str">
        <f t="shared" si="29"/>
        <v/>
      </c>
      <c r="I262" s="114">
        <v>447</v>
      </c>
      <c r="J262" s="340"/>
      <c r="K262" s="342">
        <v>191</v>
      </c>
      <c r="L262" s="340"/>
      <c r="M262" s="114">
        <v>315</v>
      </c>
      <c r="N262" s="340"/>
      <c r="O262" s="114">
        <v>193</v>
      </c>
      <c r="P262" s="340">
        <f t="shared" si="30"/>
        <v>0.16841186736474695</v>
      </c>
      <c r="Q262" s="297" t="s">
        <v>2149</v>
      </c>
      <c r="R262" s="416">
        <v>1</v>
      </c>
    </row>
    <row r="263" spans="1:18" x14ac:dyDescent="0.2">
      <c r="A263" s="110" t="s">
        <v>2160</v>
      </c>
      <c r="B263" s="110" t="s">
        <v>2161</v>
      </c>
      <c r="C263" s="110" t="s">
        <v>1541</v>
      </c>
      <c r="D263" s="110" t="s">
        <v>1542</v>
      </c>
      <c r="E263" s="114">
        <v>1175</v>
      </c>
      <c r="F263" s="338">
        <f t="shared" si="28"/>
        <v>660</v>
      </c>
      <c r="G263" s="339"/>
      <c r="H263" s="60" t="str">
        <f t="shared" si="29"/>
        <v/>
      </c>
      <c r="I263" s="114">
        <v>440</v>
      </c>
      <c r="J263" s="340"/>
      <c r="K263" s="342">
        <v>220</v>
      </c>
      <c r="L263" s="340"/>
      <c r="M263" s="114">
        <v>455</v>
      </c>
      <c r="N263" s="340"/>
      <c r="O263" s="114">
        <v>60</v>
      </c>
      <c r="P263" s="340">
        <f t="shared" si="30"/>
        <v>5.106382978723404E-2</v>
      </c>
      <c r="Q263" s="297" t="s">
        <v>2118</v>
      </c>
      <c r="R263" s="416">
        <v>0</v>
      </c>
    </row>
    <row r="264" spans="1:18" x14ac:dyDescent="0.2">
      <c r="A264" s="110" t="s">
        <v>2162</v>
      </c>
      <c r="B264" s="110" t="s">
        <v>2163</v>
      </c>
      <c r="C264" s="110" t="s">
        <v>1541</v>
      </c>
      <c r="D264" s="110" t="s">
        <v>1542</v>
      </c>
      <c r="E264" s="114">
        <v>1078</v>
      </c>
      <c r="F264" s="338">
        <f t="shared" si="28"/>
        <v>414</v>
      </c>
      <c r="G264" s="339"/>
      <c r="H264" s="60" t="str">
        <f t="shared" si="29"/>
        <v/>
      </c>
      <c r="I264" s="114">
        <v>308</v>
      </c>
      <c r="J264" s="340"/>
      <c r="K264" s="342">
        <v>106</v>
      </c>
      <c r="L264" s="340"/>
      <c r="M264" s="114">
        <v>409</v>
      </c>
      <c r="N264" s="340"/>
      <c r="O264" s="114">
        <v>255</v>
      </c>
      <c r="P264" s="340">
        <f t="shared" si="30"/>
        <v>0.23654916512059368</v>
      </c>
      <c r="Q264" s="297" t="s">
        <v>2144</v>
      </c>
      <c r="R264" s="416">
        <v>0</v>
      </c>
    </row>
    <row r="265" spans="1:18" x14ac:dyDescent="0.2">
      <c r="A265" s="110" t="s">
        <v>2164</v>
      </c>
      <c r="B265" s="110" t="s">
        <v>2165</v>
      </c>
      <c r="C265" s="110" t="s">
        <v>1541</v>
      </c>
      <c r="D265" s="110" t="s">
        <v>1542</v>
      </c>
      <c r="E265" s="114">
        <v>1298</v>
      </c>
      <c r="F265" s="338">
        <f t="shared" si="28"/>
        <v>453</v>
      </c>
      <c r="G265" s="339">
        <f t="shared" si="31"/>
        <v>0.34899845916795069</v>
      </c>
      <c r="H265" s="60" t="str">
        <f t="shared" si="29"/>
        <v>32.4% - 37.5%</v>
      </c>
      <c r="I265" s="114">
        <v>315</v>
      </c>
      <c r="J265" s="340">
        <f t="shared" si="32"/>
        <v>0.24268104776579352</v>
      </c>
      <c r="K265" s="342">
        <v>138</v>
      </c>
      <c r="L265" s="340">
        <f t="shared" si="33"/>
        <v>0.10631741140215717</v>
      </c>
      <c r="M265" s="114">
        <v>834</v>
      </c>
      <c r="N265" s="340">
        <f t="shared" si="34"/>
        <v>0.64252696456086289</v>
      </c>
      <c r="O265" s="114">
        <v>11</v>
      </c>
      <c r="P265" s="340">
        <f t="shared" si="30"/>
        <v>8.4745762711864406E-3</v>
      </c>
      <c r="Q265" s="297" t="s">
        <v>2118</v>
      </c>
      <c r="R265" s="416">
        <v>0</v>
      </c>
    </row>
    <row r="266" spans="1:18" x14ac:dyDescent="0.2">
      <c r="A266" s="110" t="s">
        <v>2166</v>
      </c>
      <c r="B266" s="110" t="s">
        <v>2167</v>
      </c>
      <c r="C266" s="110" t="s">
        <v>1541</v>
      </c>
      <c r="D266" s="110" t="s">
        <v>1542</v>
      </c>
      <c r="E266" s="114">
        <v>1179</v>
      </c>
      <c r="F266" s="338">
        <f t="shared" si="28"/>
        <v>396</v>
      </c>
      <c r="G266" s="339"/>
      <c r="H266" s="60" t="str">
        <f t="shared" si="29"/>
        <v/>
      </c>
      <c r="I266" s="114">
        <v>309</v>
      </c>
      <c r="J266" s="340"/>
      <c r="K266" s="342">
        <v>87</v>
      </c>
      <c r="L266" s="340"/>
      <c r="M266" s="114">
        <v>229</v>
      </c>
      <c r="N266" s="340"/>
      <c r="O266" s="114">
        <v>554</v>
      </c>
      <c r="P266" s="340">
        <f t="shared" si="30"/>
        <v>0.46988973706530957</v>
      </c>
      <c r="Q266" s="297" t="s">
        <v>2107</v>
      </c>
      <c r="R266" s="416">
        <v>0</v>
      </c>
    </row>
    <row r="267" spans="1:18" x14ac:dyDescent="0.2">
      <c r="A267" s="110" t="s">
        <v>2168</v>
      </c>
      <c r="B267" s="110" t="s">
        <v>2169</v>
      </c>
      <c r="C267" s="110" t="s">
        <v>1541</v>
      </c>
      <c r="D267" s="110" t="s">
        <v>1542</v>
      </c>
      <c r="E267" s="114">
        <v>1292</v>
      </c>
      <c r="F267" s="338">
        <f t="shared" si="28"/>
        <v>592</v>
      </c>
      <c r="G267" s="339">
        <f t="shared" si="31"/>
        <v>0.45820433436532504</v>
      </c>
      <c r="H267" s="60" t="str">
        <f t="shared" si="29"/>
        <v>43.1% - 48.5%</v>
      </c>
      <c r="I267" s="114">
        <v>446</v>
      </c>
      <c r="J267" s="340">
        <f t="shared" si="32"/>
        <v>0.34520123839009287</v>
      </c>
      <c r="K267" s="342">
        <v>146</v>
      </c>
      <c r="L267" s="340">
        <f t="shared" si="33"/>
        <v>0.1130030959752322</v>
      </c>
      <c r="M267" s="114">
        <v>700</v>
      </c>
      <c r="N267" s="340">
        <f t="shared" si="34"/>
        <v>0.54179566563467496</v>
      </c>
      <c r="O267" s="114">
        <v>0</v>
      </c>
      <c r="P267" s="340">
        <f t="shared" si="30"/>
        <v>0</v>
      </c>
      <c r="Q267" s="297" t="s">
        <v>2170</v>
      </c>
      <c r="R267" s="416">
        <v>0</v>
      </c>
    </row>
    <row r="268" spans="1:18" x14ac:dyDescent="0.2">
      <c r="A268" s="110" t="s">
        <v>2171</v>
      </c>
      <c r="B268" s="110" t="s">
        <v>2172</v>
      </c>
      <c r="C268" s="110" t="s">
        <v>1541</v>
      </c>
      <c r="D268" s="110" t="s">
        <v>1542</v>
      </c>
      <c r="E268" s="114">
        <v>885</v>
      </c>
      <c r="F268" s="338">
        <f t="shared" si="28"/>
        <v>444</v>
      </c>
      <c r="G268" s="339"/>
      <c r="H268" s="60" t="str">
        <f t="shared" si="29"/>
        <v/>
      </c>
      <c r="I268" s="114">
        <v>350</v>
      </c>
      <c r="J268" s="340"/>
      <c r="K268" s="342">
        <v>94</v>
      </c>
      <c r="L268" s="340"/>
      <c r="M268" s="114">
        <v>351</v>
      </c>
      <c r="N268" s="340"/>
      <c r="O268" s="114">
        <v>90</v>
      </c>
      <c r="P268" s="340">
        <f t="shared" si="30"/>
        <v>0.10169491525423729</v>
      </c>
      <c r="Q268" s="297" t="s">
        <v>2144</v>
      </c>
      <c r="R268" s="416">
        <v>0</v>
      </c>
    </row>
    <row r="269" spans="1:18" x14ac:dyDescent="0.2">
      <c r="A269" s="110" t="s">
        <v>2173</v>
      </c>
      <c r="B269" s="110" t="s">
        <v>2174</v>
      </c>
      <c r="C269" s="110" t="s">
        <v>1541</v>
      </c>
      <c r="D269" s="110" t="s">
        <v>1542</v>
      </c>
      <c r="E269" s="114">
        <v>1908</v>
      </c>
      <c r="F269" s="338">
        <f t="shared" si="28"/>
        <v>720</v>
      </c>
      <c r="G269" s="339"/>
      <c r="H269" s="60" t="str">
        <f t="shared" si="29"/>
        <v/>
      </c>
      <c r="I269" s="114">
        <v>499</v>
      </c>
      <c r="J269" s="340"/>
      <c r="K269" s="342">
        <v>221</v>
      </c>
      <c r="L269" s="340"/>
      <c r="M269" s="114">
        <v>733</v>
      </c>
      <c r="N269" s="340"/>
      <c r="O269" s="114">
        <v>455</v>
      </c>
      <c r="P269" s="340">
        <f t="shared" si="30"/>
        <v>0.23846960167714884</v>
      </c>
      <c r="Q269" s="297" t="s">
        <v>2112</v>
      </c>
      <c r="R269" s="416">
        <v>0</v>
      </c>
    </row>
    <row r="270" spans="1:18" x14ac:dyDescent="0.2">
      <c r="A270" s="110" t="s">
        <v>2175</v>
      </c>
      <c r="B270" s="110" t="s">
        <v>2176</v>
      </c>
      <c r="C270" s="110" t="s">
        <v>1541</v>
      </c>
      <c r="D270" s="110" t="s">
        <v>1542</v>
      </c>
      <c r="E270" s="114">
        <v>3637</v>
      </c>
      <c r="F270" s="338">
        <f t="shared" si="28"/>
        <v>1143</v>
      </c>
      <c r="G270" s="339"/>
      <c r="H270" s="60" t="str">
        <f t="shared" si="29"/>
        <v/>
      </c>
      <c r="I270" s="114">
        <v>840</v>
      </c>
      <c r="J270" s="340"/>
      <c r="K270" s="342">
        <v>303</v>
      </c>
      <c r="L270" s="340"/>
      <c r="M270" s="114">
        <v>1277</v>
      </c>
      <c r="N270" s="340"/>
      <c r="O270" s="114">
        <v>1217</v>
      </c>
      <c r="P270" s="340">
        <f t="shared" si="30"/>
        <v>0.33461644212262853</v>
      </c>
      <c r="Q270" s="297" t="s">
        <v>2177</v>
      </c>
      <c r="R270" s="416">
        <v>0</v>
      </c>
    </row>
    <row r="271" spans="1:18" x14ac:dyDescent="0.2">
      <c r="A271" s="110" t="s">
        <v>2178</v>
      </c>
      <c r="B271" s="110" t="s">
        <v>2179</v>
      </c>
      <c r="C271" s="110" t="s">
        <v>1541</v>
      </c>
      <c r="D271" s="110" t="s">
        <v>1542</v>
      </c>
      <c r="E271" s="114">
        <v>1550</v>
      </c>
      <c r="F271" s="338">
        <f t="shared" si="28"/>
        <v>542</v>
      </c>
      <c r="G271" s="339"/>
      <c r="H271" s="60" t="str">
        <f t="shared" si="29"/>
        <v/>
      </c>
      <c r="I271" s="114">
        <v>405</v>
      </c>
      <c r="J271" s="340"/>
      <c r="K271" s="342">
        <v>137</v>
      </c>
      <c r="L271" s="340"/>
      <c r="M271" s="114">
        <v>271</v>
      </c>
      <c r="N271" s="340"/>
      <c r="O271" s="114">
        <v>737</v>
      </c>
      <c r="P271" s="340">
        <f t="shared" si="30"/>
        <v>0.47548387096774192</v>
      </c>
      <c r="Q271" s="297" t="s">
        <v>2107</v>
      </c>
      <c r="R271" s="416">
        <v>0</v>
      </c>
    </row>
    <row r="272" spans="1:18" x14ac:dyDescent="0.2">
      <c r="A272" s="110" t="s">
        <v>2180</v>
      </c>
      <c r="B272" s="110" t="s">
        <v>2181</v>
      </c>
      <c r="C272" s="110" t="s">
        <v>1541</v>
      </c>
      <c r="D272" s="110" t="s">
        <v>1542</v>
      </c>
      <c r="E272" s="114">
        <v>3803</v>
      </c>
      <c r="F272" s="338">
        <f t="shared" si="28"/>
        <v>2005</v>
      </c>
      <c r="G272" s="339"/>
      <c r="H272" s="60" t="str">
        <f t="shared" si="29"/>
        <v/>
      </c>
      <c r="I272" s="114">
        <v>1240</v>
      </c>
      <c r="J272" s="340"/>
      <c r="K272" s="342">
        <v>765</v>
      </c>
      <c r="L272" s="340"/>
      <c r="M272" s="114">
        <v>1519</v>
      </c>
      <c r="N272" s="340"/>
      <c r="O272" s="114">
        <v>279</v>
      </c>
      <c r="P272" s="340">
        <f t="shared" si="30"/>
        <v>7.3363134367604527E-2</v>
      </c>
      <c r="Q272" s="297" t="s">
        <v>2182</v>
      </c>
      <c r="R272" s="416">
        <v>0</v>
      </c>
    </row>
    <row r="273" spans="1:18" x14ac:dyDescent="0.2">
      <c r="A273" s="110" t="s">
        <v>2183</v>
      </c>
      <c r="B273" s="110" t="s">
        <v>2184</v>
      </c>
      <c r="C273" s="110" t="s">
        <v>1541</v>
      </c>
      <c r="D273" s="110" t="s">
        <v>1542</v>
      </c>
      <c r="E273" s="114">
        <v>853</v>
      </c>
      <c r="F273" s="338">
        <f t="shared" si="28"/>
        <v>464</v>
      </c>
      <c r="G273" s="339"/>
      <c r="H273" s="60" t="str">
        <f t="shared" si="29"/>
        <v/>
      </c>
      <c r="I273" s="114">
        <v>347</v>
      </c>
      <c r="J273" s="340"/>
      <c r="K273" s="342">
        <v>117</v>
      </c>
      <c r="L273" s="340"/>
      <c r="M273" s="114">
        <v>316</v>
      </c>
      <c r="N273" s="340"/>
      <c r="O273" s="114">
        <v>73</v>
      </c>
      <c r="P273" s="340">
        <f t="shared" si="30"/>
        <v>8.5580304806565061E-2</v>
      </c>
      <c r="Q273" s="297" t="s">
        <v>2149</v>
      </c>
      <c r="R273" s="416">
        <v>0</v>
      </c>
    </row>
    <row r="274" spans="1:18" x14ac:dyDescent="0.2">
      <c r="A274" s="110" t="s">
        <v>2185</v>
      </c>
      <c r="B274" s="110" t="s">
        <v>2186</v>
      </c>
      <c r="C274" s="110" t="s">
        <v>1541</v>
      </c>
      <c r="D274" s="110" t="s">
        <v>1542</v>
      </c>
      <c r="E274" s="114">
        <v>1692</v>
      </c>
      <c r="F274" s="338">
        <f t="shared" si="28"/>
        <v>814</v>
      </c>
      <c r="G274" s="339">
        <f t="shared" si="31"/>
        <v>0.48108747044917255</v>
      </c>
      <c r="H274" s="60" t="str">
        <f t="shared" si="29"/>
        <v>45.7% - 50.5%</v>
      </c>
      <c r="I274" s="114">
        <v>597</v>
      </c>
      <c r="J274" s="340">
        <f t="shared" si="32"/>
        <v>0.3528368794326241</v>
      </c>
      <c r="K274" s="342">
        <v>217</v>
      </c>
      <c r="L274" s="340">
        <f t="shared" si="33"/>
        <v>0.12825059101654845</v>
      </c>
      <c r="M274" s="114">
        <v>842</v>
      </c>
      <c r="N274" s="340">
        <f t="shared" si="34"/>
        <v>0.49763593380614657</v>
      </c>
      <c r="O274" s="114">
        <v>36</v>
      </c>
      <c r="P274" s="340">
        <f t="shared" si="30"/>
        <v>2.1276595744680851E-2</v>
      </c>
      <c r="Q274" s="297" t="s">
        <v>2118</v>
      </c>
      <c r="R274" s="416">
        <v>0</v>
      </c>
    </row>
    <row r="275" spans="1:18" x14ac:dyDescent="0.2">
      <c r="A275" s="110" t="s">
        <v>2187</v>
      </c>
      <c r="B275" s="110" t="s">
        <v>2188</v>
      </c>
      <c r="C275" s="110" t="s">
        <v>1541</v>
      </c>
      <c r="D275" s="110" t="s">
        <v>1542</v>
      </c>
      <c r="E275" s="114">
        <v>1881</v>
      </c>
      <c r="F275" s="338">
        <f t="shared" ref="F275:F338" si="35">I275+K275</f>
        <v>1307</v>
      </c>
      <c r="G275" s="339">
        <f t="shared" ref="G275:G338" si="36">J275+L275</f>
        <v>0.69484316852737904</v>
      </c>
      <c r="H275" s="60" t="str">
        <f t="shared" ref="H275:H338" si="37">IF(ISNUMBER(G275),TEXT(((2*F275)+(1.96^2)-(1.96*((1.96^2)+(4*F275*(100%-G275)))^0.5))/(2*(E275+(1.96^2))),"0.0%")&amp;" - "&amp;TEXT(((2*F275)+(1.96^2)+(1.96*((1.96^2)+(4*F275*(100%-G275)))^0.5))/(2*(E275+(1.96^2))),"0.0%"),"")</f>
        <v>67.4% - 71.5%</v>
      </c>
      <c r="I275" s="114">
        <v>979</v>
      </c>
      <c r="J275" s="340">
        <f t="shared" ref="J275:J338" si="38">I275/E275</f>
        <v>0.52046783625730997</v>
      </c>
      <c r="K275" s="342">
        <v>328</v>
      </c>
      <c r="L275" s="340">
        <f t="shared" ref="L275:L338" si="39">K275/E275</f>
        <v>0.1743753322700691</v>
      </c>
      <c r="M275" s="114">
        <v>538</v>
      </c>
      <c r="N275" s="340">
        <f t="shared" ref="N275:N338" si="40">M275/E275</f>
        <v>0.28601807549175973</v>
      </c>
      <c r="O275" s="114">
        <v>36</v>
      </c>
      <c r="P275" s="340">
        <f t="shared" ref="P275:P338" si="41">O275/E275</f>
        <v>1.9138755980861243E-2</v>
      </c>
      <c r="Q275" s="297" t="s">
        <v>2129</v>
      </c>
      <c r="R275" s="416">
        <v>0</v>
      </c>
    </row>
    <row r="276" spans="1:18" x14ac:dyDescent="0.2">
      <c r="A276" s="110" t="s">
        <v>2189</v>
      </c>
      <c r="B276" s="110" t="s">
        <v>2190</v>
      </c>
      <c r="C276" s="110" t="s">
        <v>1541</v>
      </c>
      <c r="D276" s="110" t="s">
        <v>1542</v>
      </c>
      <c r="E276" s="114">
        <v>2543</v>
      </c>
      <c r="F276" s="338">
        <f t="shared" si="35"/>
        <v>988</v>
      </c>
      <c r="G276" s="339"/>
      <c r="H276" s="60" t="str">
        <f t="shared" si="37"/>
        <v/>
      </c>
      <c r="I276" s="114">
        <v>683</v>
      </c>
      <c r="J276" s="340"/>
      <c r="K276" s="342">
        <v>305</v>
      </c>
      <c r="L276" s="340"/>
      <c r="M276" s="114">
        <v>1210</v>
      </c>
      <c r="N276" s="340"/>
      <c r="O276" s="114">
        <v>345</v>
      </c>
      <c r="P276" s="340">
        <f t="shared" si="41"/>
        <v>0.13566653558788833</v>
      </c>
      <c r="Q276" s="297" t="s">
        <v>2191</v>
      </c>
      <c r="R276" s="416">
        <v>0</v>
      </c>
    </row>
    <row r="277" spans="1:18" x14ac:dyDescent="0.2">
      <c r="A277" s="110" t="s">
        <v>2192</v>
      </c>
      <c r="B277" s="110" t="s">
        <v>2193</v>
      </c>
      <c r="C277" s="110" t="s">
        <v>1541</v>
      </c>
      <c r="D277" s="110" t="s">
        <v>1542</v>
      </c>
      <c r="E277" s="114">
        <v>2999</v>
      </c>
      <c r="F277" s="338">
        <f t="shared" si="35"/>
        <v>1632</v>
      </c>
      <c r="G277" s="339"/>
      <c r="H277" s="60" t="str">
        <f t="shared" si="37"/>
        <v/>
      </c>
      <c r="I277" s="114">
        <v>1036</v>
      </c>
      <c r="J277" s="340"/>
      <c r="K277" s="342">
        <v>596</v>
      </c>
      <c r="L277" s="340"/>
      <c r="M277" s="114">
        <v>1039</v>
      </c>
      <c r="N277" s="340"/>
      <c r="O277" s="114">
        <v>328</v>
      </c>
      <c r="P277" s="340">
        <f t="shared" si="41"/>
        <v>0.10936978992997666</v>
      </c>
      <c r="Q277" s="297" t="s">
        <v>2194</v>
      </c>
      <c r="R277" s="416">
        <v>0</v>
      </c>
    </row>
    <row r="278" spans="1:18" x14ac:dyDescent="0.2">
      <c r="A278" s="110" t="s">
        <v>2195</v>
      </c>
      <c r="B278" s="110" t="s">
        <v>2196</v>
      </c>
      <c r="C278" s="110" t="s">
        <v>1541</v>
      </c>
      <c r="D278" s="110" t="s">
        <v>1542</v>
      </c>
      <c r="E278" s="114">
        <v>1660</v>
      </c>
      <c r="F278" s="338">
        <f t="shared" si="35"/>
        <v>865</v>
      </c>
      <c r="G278" s="339">
        <f t="shared" si="36"/>
        <v>0.52108433734939763</v>
      </c>
      <c r="H278" s="60" t="str">
        <f t="shared" si="37"/>
        <v>49.7% - 54.5%</v>
      </c>
      <c r="I278" s="114">
        <v>636</v>
      </c>
      <c r="J278" s="340">
        <f t="shared" si="38"/>
        <v>0.38313253012048193</v>
      </c>
      <c r="K278" s="342">
        <v>229</v>
      </c>
      <c r="L278" s="340">
        <f t="shared" si="39"/>
        <v>0.13795180722891567</v>
      </c>
      <c r="M278" s="114">
        <v>720</v>
      </c>
      <c r="N278" s="340">
        <f t="shared" si="40"/>
        <v>0.43373493975903615</v>
      </c>
      <c r="O278" s="114">
        <v>75</v>
      </c>
      <c r="P278" s="340">
        <f t="shared" si="41"/>
        <v>4.5180722891566265E-2</v>
      </c>
      <c r="Q278" s="297" t="s">
        <v>2149</v>
      </c>
      <c r="R278" s="416">
        <v>0</v>
      </c>
    </row>
    <row r="279" spans="1:18" x14ac:dyDescent="0.2">
      <c r="A279" s="110" t="s">
        <v>2197</v>
      </c>
      <c r="B279" s="110" t="s">
        <v>2198</v>
      </c>
      <c r="C279" s="110" t="s">
        <v>1541</v>
      </c>
      <c r="D279" s="110" t="s">
        <v>1542</v>
      </c>
      <c r="E279" s="114">
        <v>660</v>
      </c>
      <c r="F279" s="338">
        <f t="shared" si="35"/>
        <v>253</v>
      </c>
      <c r="G279" s="339"/>
      <c r="H279" s="60" t="str">
        <f t="shared" si="37"/>
        <v/>
      </c>
      <c r="I279" s="114">
        <v>203</v>
      </c>
      <c r="J279" s="340"/>
      <c r="K279" s="342">
        <v>50</v>
      </c>
      <c r="L279" s="340"/>
      <c r="M279" s="114">
        <v>206</v>
      </c>
      <c r="N279" s="340"/>
      <c r="O279" s="114">
        <v>201</v>
      </c>
      <c r="P279" s="340">
        <f t="shared" si="41"/>
        <v>0.30454545454545456</v>
      </c>
      <c r="Q279" s="297" t="s">
        <v>2144</v>
      </c>
      <c r="R279" s="416">
        <v>0</v>
      </c>
    </row>
    <row r="280" spans="1:18" x14ac:dyDescent="0.2">
      <c r="A280" s="110" t="s">
        <v>2199</v>
      </c>
      <c r="B280" s="110" t="s">
        <v>2200</v>
      </c>
      <c r="C280" s="110" t="s">
        <v>1541</v>
      </c>
      <c r="D280" s="110" t="s">
        <v>1542</v>
      </c>
      <c r="E280" s="114">
        <v>871</v>
      </c>
      <c r="F280" s="338">
        <f t="shared" si="35"/>
        <v>379</v>
      </c>
      <c r="G280" s="339"/>
      <c r="H280" s="60" t="str">
        <f t="shared" si="37"/>
        <v/>
      </c>
      <c r="I280" s="114">
        <v>255</v>
      </c>
      <c r="J280" s="340"/>
      <c r="K280" s="342">
        <v>124</v>
      </c>
      <c r="L280" s="340"/>
      <c r="M280" s="114">
        <v>310</v>
      </c>
      <c r="N280" s="340"/>
      <c r="O280" s="114">
        <v>182</v>
      </c>
      <c r="P280" s="340">
        <f t="shared" si="41"/>
        <v>0.20895522388059701</v>
      </c>
      <c r="Q280" s="297" t="s">
        <v>2149</v>
      </c>
      <c r="R280" s="416">
        <v>0</v>
      </c>
    </row>
    <row r="281" spans="1:18" x14ac:dyDescent="0.2">
      <c r="A281" s="110" t="s">
        <v>2201</v>
      </c>
      <c r="B281" s="110" t="s">
        <v>2202</v>
      </c>
      <c r="C281" s="110" t="s">
        <v>1541</v>
      </c>
      <c r="D281" s="110" t="s">
        <v>1542</v>
      </c>
      <c r="E281" s="114">
        <v>1476</v>
      </c>
      <c r="F281" s="338">
        <f t="shared" si="35"/>
        <v>707</v>
      </c>
      <c r="G281" s="339"/>
      <c r="H281" s="60" t="str">
        <f t="shared" si="37"/>
        <v/>
      </c>
      <c r="I281" s="114">
        <v>453</v>
      </c>
      <c r="J281" s="340"/>
      <c r="K281" s="342">
        <v>254</v>
      </c>
      <c r="L281" s="340"/>
      <c r="M281" s="114">
        <v>657</v>
      </c>
      <c r="N281" s="340"/>
      <c r="O281" s="114">
        <v>112</v>
      </c>
      <c r="P281" s="340">
        <f t="shared" si="41"/>
        <v>7.5880758807588072E-2</v>
      </c>
      <c r="Q281" s="297" t="s">
        <v>2118</v>
      </c>
      <c r="R281" s="416">
        <v>0</v>
      </c>
    </row>
    <row r="282" spans="1:18" x14ac:dyDescent="0.2">
      <c r="A282" s="110" t="s">
        <v>2203</v>
      </c>
      <c r="B282" s="110" t="s">
        <v>2204</v>
      </c>
      <c r="C282" s="110" t="s">
        <v>1541</v>
      </c>
      <c r="D282" s="110" t="s">
        <v>1542</v>
      </c>
      <c r="E282" s="114">
        <v>1022</v>
      </c>
      <c r="F282" s="338">
        <f t="shared" si="35"/>
        <v>457</v>
      </c>
      <c r="G282" s="339"/>
      <c r="H282" s="60" t="str">
        <f t="shared" si="37"/>
        <v/>
      </c>
      <c r="I282" s="114">
        <v>328</v>
      </c>
      <c r="J282" s="340"/>
      <c r="K282" s="342">
        <v>129</v>
      </c>
      <c r="L282" s="340"/>
      <c r="M282" s="114">
        <v>351</v>
      </c>
      <c r="N282" s="340"/>
      <c r="O282" s="114">
        <v>214</v>
      </c>
      <c r="P282" s="340">
        <f t="shared" si="41"/>
        <v>0.20939334637964774</v>
      </c>
      <c r="Q282" s="297" t="s">
        <v>2112</v>
      </c>
      <c r="R282" s="416">
        <v>1</v>
      </c>
    </row>
    <row r="283" spans="1:18" x14ac:dyDescent="0.2">
      <c r="A283" s="110" t="s">
        <v>2205</v>
      </c>
      <c r="B283" s="110" t="s">
        <v>2206</v>
      </c>
      <c r="C283" s="110" t="s">
        <v>1541</v>
      </c>
      <c r="D283" s="110" t="s">
        <v>1542</v>
      </c>
      <c r="E283" s="114">
        <v>1108</v>
      </c>
      <c r="F283" s="338">
        <f t="shared" si="35"/>
        <v>326</v>
      </c>
      <c r="G283" s="339"/>
      <c r="H283" s="60" t="str">
        <f t="shared" si="37"/>
        <v/>
      </c>
      <c r="I283" s="114">
        <v>228</v>
      </c>
      <c r="J283" s="340"/>
      <c r="K283" s="342">
        <v>98</v>
      </c>
      <c r="L283" s="340"/>
      <c r="M283" s="114">
        <v>472</v>
      </c>
      <c r="N283" s="340"/>
      <c r="O283" s="114">
        <v>310</v>
      </c>
      <c r="P283" s="340">
        <f t="shared" si="41"/>
        <v>0.27978339350180503</v>
      </c>
      <c r="Q283" s="297" t="s">
        <v>2112</v>
      </c>
      <c r="R283" s="416">
        <v>0</v>
      </c>
    </row>
    <row r="284" spans="1:18" x14ac:dyDescent="0.2">
      <c r="A284" s="110" t="s">
        <v>2207</v>
      </c>
      <c r="B284" s="110" t="s">
        <v>2208</v>
      </c>
      <c r="C284" s="110" t="s">
        <v>1541</v>
      </c>
      <c r="D284" s="110" t="s">
        <v>1542</v>
      </c>
      <c r="E284" s="114">
        <v>2414</v>
      </c>
      <c r="F284" s="338">
        <f t="shared" si="35"/>
        <v>1291</v>
      </c>
      <c r="G284" s="339"/>
      <c r="H284" s="60" t="str">
        <f t="shared" si="37"/>
        <v/>
      </c>
      <c r="I284" s="114">
        <v>661</v>
      </c>
      <c r="J284" s="340"/>
      <c r="K284" s="342">
        <v>630</v>
      </c>
      <c r="L284" s="340"/>
      <c r="M284" s="114">
        <v>844</v>
      </c>
      <c r="N284" s="340"/>
      <c r="O284" s="114">
        <v>279</v>
      </c>
      <c r="P284" s="340">
        <f t="shared" si="41"/>
        <v>0.1155758077879039</v>
      </c>
      <c r="Q284" s="297" t="s">
        <v>2209</v>
      </c>
      <c r="R284" s="416">
        <v>0</v>
      </c>
    </row>
    <row r="285" spans="1:18" x14ac:dyDescent="0.2">
      <c r="A285" s="110" t="s">
        <v>2210</v>
      </c>
      <c r="B285" s="110" t="s">
        <v>2211</v>
      </c>
      <c r="C285" s="110" t="s">
        <v>1541</v>
      </c>
      <c r="D285" s="110" t="s">
        <v>1542</v>
      </c>
      <c r="E285" s="114">
        <v>868</v>
      </c>
      <c r="F285" s="338">
        <f t="shared" si="35"/>
        <v>368</v>
      </c>
      <c r="G285" s="339"/>
      <c r="H285" s="60" t="str">
        <f t="shared" si="37"/>
        <v/>
      </c>
      <c r="I285" s="114">
        <v>245</v>
      </c>
      <c r="J285" s="340"/>
      <c r="K285" s="342">
        <v>123</v>
      </c>
      <c r="L285" s="340"/>
      <c r="M285" s="114">
        <v>251</v>
      </c>
      <c r="N285" s="340"/>
      <c r="O285" s="114">
        <v>249</v>
      </c>
      <c r="P285" s="340">
        <f t="shared" si="41"/>
        <v>0.28686635944700462</v>
      </c>
      <c r="Q285" s="297" t="s">
        <v>2115</v>
      </c>
      <c r="R285" s="416">
        <v>0</v>
      </c>
    </row>
    <row r="286" spans="1:18" x14ac:dyDescent="0.2">
      <c r="A286" s="110" t="s">
        <v>2212</v>
      </c>
      <c r="B286" s="110" t="s">
        <v>2213</v>
      </c>
      <c r="C286" s="110" t="s">
        <v>1541</v>
      </c>
      <c r="D286" s="110" t="s">
        <v>1542</v>
      </c>
      <c r="E286" s="114">
        <v>1431</v>
      </c>
      <c r="F286" s="338">
        <f t="shared" si="35"/>
        <v>883</v>
      </c>
      <c r="G286" s="339">
        <f t="shared" si="36"/>
        <v>0.6170510132774284</v>
      </c>
      <c r="H286" s="60" t="str">
        <f t="shared" si="37"/>
        <v>59.2% - 64.2%</v>
      </c>
      <c r="I286" s="114">
        <v>659</v>
      </c>
      <c r="J286" s="340">
        <f t="shared" si="38"/>
        <v>0.46051712089447938</v>
      </c>
      <c r="K286" s="342">
        <v>224</v>
      </c>
      <c r="L286" s="340">
        <f t="shared" si="39"/>
        <v>0.15653389238294899</v>
      </c>
      <c r="M286" s="114">
        <v>512</v>
      </c>
      <c r="N286" s="340">
        <f t="shared" si="40"/>
        <v>0.35779175401816909</v>
      </c>
      <c r="O286" s="114">
        <v>36</v>
      </c>
      <c r="P286" s="340">
        <f t="shared" si="41"/>
        <v>2.5157232704402517E-2</v>
      </c>
      <c r="Q286" s="297" t="s">
        <v>2129</v>
      </c>
      <c r="R286" s="416">
        <v>0</v>
      </c>
    </row>
    <row r="287" spans="1:18" x14ac:dyDescent="0.2">
      <c r="A287" s="110" t="s">
        <v>2214</v>
      </c>
      <c r="B287" s="110" t="s">
        <v>2215</v>
      </c>
      <c r="C287" s="110" t="s">
        <v>1541</v>
      </c>
      <c r="D287" s="110" t="s">
        <v>1542</v>
      </c>
      <c r="E287" s="114">
        <v>3284</v>
      </c>
      <c r="F287" s="338">
        <f t="shared" si="35"/>
        <v>1417</v>
      </c>
      <c r="G287" s="339"/>
      <c r="H287" s="60" t="str">
        <f t="shared" si="37"/>
        <v/>
      </c>
      <c r="I287" s="114">
        <v>992</v>
      </c>
      <c r="J287" s="340"/>
      <c r="K287" s="342">
        <v>425</v>
      </c>
      <c r="L287" s="340"/>
      <c r="M287" s="114">
        <v>1530</v>
      </c>
      <c r="N287" s="340"/>
      <c r="O287" s="114">
        <v>337</v>
      </c>
      <c r="P287" s="340">
        <f t="shared" si="41"/>
        <v>0.10261875761266748</v>
      </c>
      <c r="Q287" s="297" t="s">
        <v>2216</v>
      </c>
      <c r="R287" s="416">
        <v>0</v>
      </c>
    </row>
    <row r="288" spans="1:18" x14ac:dyDescent="0.2">
      <c r="A288" s="110" t="s">
        <v>2217</v>
      </c>
      <c r="B288" s="110" t="s">
        <v>2218</v>
      </c>
      <c r="C288" s="110" t="s">
        <v>1541</v>
      </c>
      <c r="D288" s="110" t="s">
        <v>1542</v>
      </c>
      <c r="E288" s="114">
        <v>1179</v>
      </c>
      <c r="F288" s="338">
        <f t="shared" si="35"/>
        <v>509</v>
      </c>
      <c r="G288" s="339"/>
      <c r="H288" s="60" t="str">
        <f t="shared" si="37"/>
        <v/>
      </c>
      <c r="I288" s="114">
        <v>358</v>
      </c>
      <c r="J288" s="340"/>
      <c r="K288" s="342">
        <v>151</v>
      </c>
      <c r="L288" s="340"/>
      <c r="M288" s="114">
        <v>388</v>
      </c>
      <c r="N288" s="340"/>
      <c r="O288" s="114">
        <v>282</v>
      </c>
      <c r="P288" s="340">
        <f t="shared" si="41"/>
        <v>0.23918575063613232</v>
      </c>
      <c r="Q288" s="297" t="s">
        <v>2149</v>
      </c>
      <c r="R288" s="416">
        <v>0</v>
      </c>
    </row>
    <row r="289" spans="1:18" x14ac:dyDescent="0.2">
      <c r="A289" s="110" t="s">
        <v>2219</v>
      </c>
      <c r="B289" s="110" t="s">
        <v>2220</v>
      </c>
      <c r="C289" s="110" t="s">
        <v>1541</v>
      </c>
      <c r="D289" s="110" t="s">
        <v>1542</v>
      </c>
      <c r="E289" s="114">
        <v>1029</v>
      </c>
      <c r="F289" s="338">
        <f t="shared" si="35"/>
        <v>441</v>
      </c>
      <c r="G289" s="339"/>
      <c r="H289" s="60" t="str">
        <f t="shared" si="37"/>
        <v/>
      </c>
      <c r="I289" s="114">
        <v>302</v>
      </c>
      <c r="J289" s="340"/>
      <c r="K289" s="342">
        <v>139</v>
      </c>
      <c r="L289" s="340"/>
      <c r="M289" s="114">
        <v>368</v>
      </c>
      <c r="N289" s="340"/>
      <c r="O289" s="114">
        <v>220</v>
      </c>
      <c r="P289" s="340">
        <f t="shared" si="41"/>
        <v>0.21379980563654033</v>
      </c>
      <c r="Q289" s="297" t="s">
        <v>2149</v>
      </c>
      <c r="R289" s="416">
        <v>0</v>
      </c>
    </row>
    <row r="290" spans="1:18" x14ac:dyDescent="0.2">
      <c r="A290" s="110" t="s">
        <v>2221</v>
      </c>
      <c r="B290" s="110" t="s">
        <v>2222</v>
      </c>
      <c r="C290" s="110" t="s">
        <v>1541</v>
      </c>
      <c r="D290" s="110" t="s">
        <v>1542</v>
      </c>
      <c r="E290" s="114">
        <v>1667</v>
      </c>
      <c r="F290" s="338">
        <f t="shared" si="35"/>
        <v>469</v>
      </c>
      <c r="G290" s="339"/>
      <c r="H290" s="60" t="str">
        <f t="shared" si="37"/>
        <v/>
      </c>
      <c r="I290" s="114">
        <v>355</v>
      </c>
      <c r="J290" s="340"/>
      <c r="K290" s="342">
        <v>114</v>
      </c>
      <c r="L290" s="340"/>
      <c r="M290" s="114">
        <v>791</v>
      </c>
      <c r="N290" s="340"/>
      <c r="O290" s="114">
        <v>407</v>
      </c>
      <c r="P290" s="340">
        <f t="shared" si="41"/>
        <v>0.24415116976604678</v>
      </c>
      <c r="Q290" s="297" t="s">
        <v>2112</v>
      </c>
      <c r="R290" s="416">
        <v>0</v>
      </c>
    </row>
    <row r="291" spans="1:18" x14ac:dyDescent="0.2">
      <c r="A291" s="110" t="s">
        <v>2223</v>
      </c>
      <c r="B291" s="110" t="s">
        <v>2224</v>
      </c>
      <c r="C291" s="110" t="s">
        <v>1541</v>
      </c>
      <c r="D291" s="110" t="s">
        <v>1542</v>
      </c>
      <c r="E291" s="114">
        <v>887</v>
      </c>
      <c r="F291" s="338">
        <f t="shared" si="35"/>
        <v>501</v>
      </c>
      <c r="G291" s="339">
        <f t="shared" si="36"/>
        <v>0.56482525366403602</v>
      </c>
      <c r="H291" s="60" t="str">
        <f t="shared" si="37"/>
        <v>53.2% - 59.7%</v>
      </c>
      <c r="I291" s="114">
        <v>371</v>
      </c>
      <c r="J291" s="340">
        <f t="shared" si="38"/>
        <v>0.41826381059751971</v>
      </c>
      <c r="K291" s="342">
        <v>130</v>
      </c>
      <c r="L291" s="340">
        <f t="shared" si="39"/>
        <v>0.14656144306651633</v>
      </c>
      <c r="M291" s="114">
        <v>367</v>
      </c>
      <c r="N291" s="340">
        <f t="shared" si="40"/>
        <v>0.41375422773393461</v>
      </c>
      <c r="O291" s="114">
        <v>19</v>
      </c>
      <c r="P291" s="340">
        <f t="shared" si="41"/>
        <v>2.1420518602029311E-2</v>
      </c>
      <c r="Q291" s="297" t="s">
        <v>2149</v>
      </c>
      <c r="R291" s="416">
        <v>0</v>
      </c>
    </row>
    <row r="292" spans="1:18" x14ac:dyDescent="0.2">
      <c r="A292" s="110" t="s">
        <v>2225</v>
      </c>
      <c r="B292" s="110" t="s">
        <v>2226</v>
      </c>
      <c r="C292" s="110" t="s">
        <v>1541</v>
      </c>
      <c r="D292" s="110" t="s">
        <v>1542</v>
      </c>
      <c r="E292" s="114">
        <v>1217</v>
      </c>
      <c r="F292" s="338">
        <f t="shared" si="35"/>
        <v>592</v>
      </c>
      <c r="G292" s="339">
        <f t="shared" si="36"/>
        <v>0.48644207066557105</v>
      </c>
      <c r="H292" s="60" t="str">
        <f t="shared" si="37"/>
        <v>45.8% - 51.5%</v>
      </c>
      <c r="I292" s="114">
        <v>437</v>
      </c>
      <c r="J292" s="340">
        <f t="shared" si="38"/>
        <v>0.35907970419063268</v>
      </c>
      <c r="K292" s="342">
        <v>155</v>
      </c>
      <c r="L292" s="340">
        <f t="shared" si="39"/>
        <v>0.12736236647493837</v>
      </c>
      <c r="M292" s="114">
        <v>604</v>
      </c>
      <c r="N292" s="340">
        <f t="shared" si="40"/>
        <v>0.49630238290879214</v>
      </c>
      <c r="O292" s="114">
        <v>21</v>
      </c>
      <c r="P292" s="340">
        <f t="shared" si="41"/>
        <v>1.7255546425636811E-2</v>
      </c>
      <c r="Q292" s="297" t="s">
        <v>2118</v>
      </c>
      <c r="R292" s="416">
        <v>0</v>
      </c>
    </row>
    <row r="293" spans="1:18" x14ac:dyDescent="0.2">
      <c r="A293" s="110" t="s">
        <v>2227</v>
      </c>
      <c r="B293" s="110" t="s">
        <v>2228</v>
      </c>
      <c r="C293" s="110" t="s">
        <v>1541</v>
      </c>
      <c r="D293" s="110" t="s">
        <v>1542</v>
      </c>
      <c r="E293" s="114">
        <v>1563</v>
      </c>
      <c r="F293" s="338">
        <f t="shared" si="35"/>
        <v>353</v>
      </c>
      <c r="G293" s="339"/>
      <c r="H293" s="60" t="str">
        <f t="shared" si="37"/>
        <v/>
      </c>
      <c r="I293" s="114">
        <v>250</v>
      </c>
      <c r="J293" s="340"/>
      <c r="K293" s="342">
        <v>103</v>
      </c>
      <c r="L293" s="340"/>
      <c r="M293" s="114">
        <v>648</v>
      </c>
      <c r="N293" s="340"/>
      <c r="O293" s="114">
        <v>562</v>
      </c>
      <c r="P293" s="340">
        <f t="shared" si="41"/>
        <v>0.35956493921944976</v>
      </c>
      <c r="Q293" s="297" t="s">
        <v>2112</v>
      </c>
      <c r="R293" s="416">
        <v>0</v>
      </c>
    </row>
    <row r="294" spans="1:18" x14ac:dyDescent="0.2">
      <c r="A294" s="110" t="s">
        <v>2229</v>
      </c>
      <c r="B294" s="110" t="s">
        <v>2230</v>
      </c>
      <c r="C294" s="110" t="s">
        <v>1541</v>
      </c>
      <c r="D294" s="110" t="s">
        <v>1542</v>
      </c>
      <c r="E294" s="114">
        <v>1430</v>
      </c>
      <c r="F294" s="338">
        <f t="shared" si="35"/>
        <v>559</v>
      </c>
      <c r="G294" s="339"/>
      <c r="H294" s="60" t="str">
        <f t="shared" si="37"/>
        <v/>
      </c>
      <c r="I294" s="114">
        <v>409</v>
      </c>
      <c r="J294" s="340"/>
      <c r="K294" s="342">
        <v>150</v>
      </c>
      <c r="L294" s="340"/>
      <c r="M294" s="114">
        <v>483</v>
      </c>
      <c r="N294" s="340"/>
      <c r="O294" s="114">
        <v>388</v>
      </c>
      <c r="P294" s="340">
        <f t="shared" si="41"/>
        <v>0.27132867132867133</v>
      </c>
      <c r="Q294" s="297" t="s">
        <v>2112</v>
      </c>
      <c r="R294" s="416">
        <v>0</v>
      </c>
    </row>
    <row r="295" spans="1:18" x14ac:dyDescent="0.2">
      <c r="A295" s="110" t="s">
        <v>2231</v>
      </c>
      <c r="B295" s="110" t="s">
        <v>2232</v>
      </c>
      <c r="C295" s="110" t="s">
        <v>1541</v>
      </c>
      <c r="D295" s="110" t="s">
        <v>1542</v>
      </c>
      <c r="E295" s="114">
        <v>1222</v>
      </c>
      <c r="F295" s="338">
        <f t="shared" si="35"/>
        <v>617</v>
      </c>
      <c r="G295" s="339"/>
      <c r="H295" s="60" t="str">
        <f t="shared" si="37"/>
        <v/>
      </c>
      <c r="I295" s="114">
        <v>450</v>
      </c>
      <c r="J295" s="340"/>
      <c r="K295" s="342">
        <v>167</v>
      </c>
      <c r="L295" s="340"/>
      <c r="M295" s="114">
        <v>337</v>
      </c>
      <c r="N295" s="340"/>
      <c r="O295" s="114">
        <v>268</v>
      </c>
      <c r="P295" s="340">
        <f t="shared" si="41"/>
        <v>0.21931260229132571</v>
      </c>
      <c r="Q295" s="297" t="s">
        <v>2112</v>
      </c>
      <c r="R295" s="416">
        <v>0</v>
      </c>
    </row>
    <row r="296" spans="1:18" x14ac:dyDescent="0.2">
      <c r="A296" s="110" t="s">
        <v>2233</v>
      </c>
      <c r="B296" s="110" t="s">
        <v>2234</v>
      </c>
      <c r="C296" s="110" t="s">
        <v>1541</v>
      </c>
      <c r="D296" s="110" t="s">
        <v>1542</v>
      </c>
      <c r="E296" s="114">
        <v>1293</v>
      </c>
      <c r="F296" s="338">
        <f t="shared" si="35"/>
        <v>794</v>
      </c>
      <c r="G296" s="339">
        <f t="shared" si="36"/>
        <v>0.61407579273008506</v>
      </c>
      <c r="H296" s="60" t="str">
        <f t="shared" si="37"/>
        <v>58.7% - 64.0%</v>
      </c>
      <c r="I296" s="114">
        <v>607</v>
      </c>
      <c r="J296" s="340">
        <f t="shared" si="38"/>
        <v>0.46945088940448571</v>
      </c>
      <c r="K296" s="342">
        <v>187</v>
      </c>
      <c r="L296" s="340">
        <f t="shared" si="39"/>
        <v>0.14462490332559938</v>
      </c>
      <c r="M296" s="114">
        <v>484</v>
      </c>
      <c r="N296" s="340">
        <f t="shared" si="40"/>
        <v>0.37432327919566899</v>
      </c>
      <c r="O296" s="114">
        <v>15</v>
      </c>
      <c r="P296" s="340">
        <f t="shared" si="41"/>
        <v>1.1600928074245939E-2</v>
      </c>
      <c r="Q296" s="297" t="s">
        <v>2129</v>
      </c>
      <c r="R296" s="416">
        <v>0</v>
      </c>
    </row>
    <row r="297" spans="1:18" x14ac:dyDescent="0.2">
      <c r="A297" s="110" t="s">
        <v>2235</v>
      </c>
      <c r="B297" s="110" t="s">
        <v>2236</v>
      </c>
      <c r="C297" s="110" t="s">
        <v>1541</v>
      </c>
      <c r="D297" s="110" t="s">
        <v>1542</v>
      </c>
      <c r="E297" s="114">
        <v>1316</v>
      </c>
      <c r="F297" s="338">
        <f t="shared" si="35"/>
        <v>718</v>
      </c>
      <c r="G297" s="339"/>
      <c r="H297" s="60" t="str">
        <f t="shared" si="37"/>
        <v/>
      </c>
      <c r="I297" s="114">
        <v>546</v>
      </c>
      <c r="J297" s="340"/>
      <c r="K297" s="342">
        <v>172</v>
      </c>
      <c r="L297" s="340"/>
      <c r="M297" s="114">
        <v>381</v>
      </c>
      <c r="N297" s="340"/>
      <c r="O297" s="114">
        <v>217</v>
      </c>
      <c r="P297" s="340">
        <f t="shared" si="41"/>
        <v>0.16489361702127658</v>
      </c>
      <c r="Q297" s="297" t="s">
        <v>2149</v>
      </c>
      <c r="R297" s="416">
        <v>0</v>
      </c>
    </row>
    <row r="298" spans="1:18" x14ac:dyDescent="0.2">
      <c r="A298" s="110" t="s">
        <v>2237</v>
      </c>
      <c r="B298" s="110" t="s">
        <v>2238</v>
      </c>
      <c r="C298" s="110" t="s">
        <v>1541</v>
      </c>
      <c r="D298" s="110" t="s">
        <v>1542</v>
      </c>
      <c r="E298" s="114">
        <v>1374</v>
      </c>
      <c r="F298" s="338">
        <f t="shared" si="35"/>
        <v>731</v>
      </c>
      <c r="G298" s="339"/>
      <c r="H298" s="60" t="str">
        <f t="shared" si="37"/>
        <v/>
      </c>
      <c r="I298" s="114">
        <v>576</v>
      </c>
      <c r="J298" s="340"/>
      <c r="K298" s="342">
        <v>155</v>
      </c>
      <c r="L298" s="340"/>
      <c r="M298" s="114">
        <v>504</v>
      </c>
      <c r="N298" s="340"/>
      <c r="O298" s="114">
        <v>139</v>
      </c>
      <c r="P298" s="340">
        <f t="shared" si="41"/>
        <v>0.10116448326055313</v>
      </c>
      <c r="Q298" s="297" t="s">
        <v>2144</v>
      </c>
      <c r="R298" s="416">
        <v>0</v>
      </c>
    </row>
    <row r="299" spans="1:18" x14ac:dyDescent="0.2">
      <c r="A299" s="110" t="s">
        <v>2239</v>
      </c>
      <c r="B299" s="110" t="s">
        <v>2240</v>
      </c>
      <c r="C299" s="110" t="s">
        <v>1541</v>
      </c>
      <c r="D299" s="110" t="s">
        <v>1542</v>
      </c>
      <c r="E299" s="114">
        <v>1709</v>
      </c>
      <c r="F299" s="338">
        <f t="shared" si="35"/>
        <v>857</v>
      </c>
      <c r="G299" s="339"/>
      <c r="H299" s="60" t="str">
        <f t="shared" si="37"/>
        <v/>
      </c>
      <c r="I299" s="114">
        <v>632</v>
      </c>
      <c r="J299" s="340"/>
      <c r="K299" s="342">
        <v>225</v>
      </c>
      <c r="L299" s="340"/>
      <c r="M299" s="114">
        <v>716</v>
      </c>
      <c r="N299" s="340"/>
      <c r="O299" s="114">
        <v>136</v>
      </c>
      <c r="P299" s="340">
        <f t="shared" si="41"/>
        <v>7.9578700994733756E-2</v>
      </c>
      <c r="Q299" s="297" t="s">
        <v>2241</v>
      </c>
      <c r="R299" s="416">
        <v>0</v>
      </c>
    </row>
    <row r="300" spans="1:18" x14ac:dyDescent="0.2">
      <c r="A300" s="110" t="s">
        <v>2242</v>
      </c>
      <c r="B300" s="110" t="s">
        <v>2243</v>
      </c>
      <c r="C300" s="110" t="s">
        <v>1541</v>
      </c>
      <c r="D300" s="110" t="s">
        <v>1542</v>
      </c>
      <c r="E300" s="114">
        <v>1150</v>
      </c>
      <c r="F300" s="338">
        <f t="shared" si="35"/>
        <v>739</v>
      </c>
      <c r="G300" s="339">
        <f t="shared" si="36"/>
        <v>0.64260869565217393</v>
      </c>
      <c r="H300" s="60" t="str">
        <f t="shared" si="37"/>
        <v>61.4% - 67.0%</v>
      </c>
      <c r="I300" s="114">
        <v>559</v>
      </c>
      <c r="J300" s="340">
        <f t="shared" si="38"/>
        <v>0.48608695652173911</v>
      </c>
      <c r="K300" s="342">
        <v>180</v>
      </c>
      <c r="L300" s="340">
        <f t="shared" si="39"/>
        <v>0.15652173913043479</v>
      </c>
      <c r="M300" s="114">
        <v>401</v>
      </c>
      <c r="N300" s="340">
        <f t="shared" si="40"/>
        <v>0.34869565217391302</v>
      </c>
      <c r="O300" s="114">
        <v>10</v>
      </c>
      <c r="P300" s="340">
        <f t="shared" si="41"/>
        <v>8.6956521739130436E-3</v>
      </c>
      <c r="Q300" s="297" t="s">
        <v>2129</v>
      </c>
      <c r="R300" s="416">
        <v>0</v>
      </c>
    </row>
    <row r="301" spans="1:18" x14ac:dyDescent="0.2">
      <c r="A301" s="110" t="s">
        <v>2244</v>
      </c>
      <c r="B301" s="110" t="s">
        <v>2245</v>
      </c>
      <c r="C301" s="110" t="s">
        <v>1541</v>
      </c>
      <c r="D301" s="110" t="s">
        <v>1542</v>
      </c>
      <c r="E301" s="114">
        <v>1243</v>
      </c>
      <c r="F301" s="338">
        <f t="shared" si="35"/>
        <v>780</v>
      </c>
      <c r="G301" s="339">
        <f t="shared" si="36"/>
        <v>0.62751407884151245</v>
      </c>
      <c r="H301" s="60" t="str">
        <f t="shared" si="37"/>
        <v>60.0% - 65.4%</v>
      </c>
      <c r="I301" s="114">
        <v>573</v>
      </c>
      <c r="J301" s="340">
        <f t="shared" si="38"/>
        <v>0.46098149637972646</v>
      </c>
      <c r="K301" s="342">
        <v>207</v>
      </c>
      <c r="L301" s="340">
        <f t="shared" si="39"/>
        <v>0.16653258246178601</v>
      </c>
      <c r="M301" s="114">
        <v>437</v>
      </c>
      <c r="N301" s="340">
        <f t="shared" si="40"/>
        <v>0.35156878519710377</v>
      </c>
      <c r="O301" s="114">
        <v>26</v>
      </c>
      <c r="P301" s="340">
        <f t="shared" si="41"/>
        <v>2.091713596138375E-2</v>
      </c>
      <c r="Q301" s="297" t="s">
        <v>2118</v>
      </c>
      <c r="R301" s="416">
        <v>0</v>
      </c>
    </row>
    <row r="302" spans="1:18" x14ac:dyDescent="0.2">
      <c r="A302" s="110" t="s">
        <v>2246</v>
      </c>
      <c r="B302" s="110" t="s">
        <v>2247</v>
      </c>
      <c r="C302" s="110" t="s">
        <v>1541</v>
      </c>
      <c r="D302" s="110" t="s">
        <v>1542</v>
      </c>
      <c r="E302" s="114">
        <v>1739</v>
      </c>
      <c r="F302" s="338">
        <f t="shared" si="35"/>
        <v>899</v>
      </c>
      <c r="G302" s="339"/>
      <c r="H302" s="60" t="str">
        <f t="shared" si="37"/>
        <v/>
      </c>
      <c r="I302" s="114">
        <v>620</v>
      </c>
      <c r="J302" s="340"/>
      <c r="K302" s="342">
        <v>279</v>
      </c>
      <c r="L302" s="340"/>
      <c r="M302" s="114">
        <v>461</v>
      </c>
      <c r="N302" s="340"/>
      <c r="O302" s="114">
        <v>379</v>
      </c>
      <c r="P302" s="340">
        <f t="shared" si="41"/>
        <v>0.21794134560092007</v>
      </c>
      <c r="Q302" s="297" t="s">
        <v>2248</v>
      </c>
      <c r="R302" s="416">
        <v>0</v>
      </c>
    </row>
    <row r="303" spans="1:18" x14ac:dyDescent="0.2">
      <c r="A303" s="110" t="s">
        <v>2249</v>
      </c>
      <c r="B303" s="110" t="s">
        <v>2250</v>
      </c>
      <c r="C303" s="110" t="s">
        <v>1541</v>
      </c>
      <c r="D303" s="110" t="s">
        <v>1542</v>
      </c>
      <c r="E303" s="114">
        <v>1294</v>
      </c>
      <c r="F303" s="338">
        <f t="shared" si="35"/>
        <v>694</v>
      </c>
      <c r="G303" s="339"/>
      <c r="H303" s="60" t="str">
        <f t="shared" si="37"/>
        <v/>
      </c>
      <c r="I303" s="114">
        <v>496</v>
      </c>
      <c r="J303" s="340"/>
      <c r="K303" s="342">
        <v>198</v>
      </c>
      <c r="L303" s="340"/>
      <c r="M303" s="114">
        <v>347</v>
      </c>
      <c r="N303" s="340"/>
      <c r="O303" s="114">
        <v>253</v>
      </c>
      <c r="P303" s="340">
        <f t="shared" si="41"/>
        <v>0.19551777434312209</v>
      </c>
      <c r="Q303" s="297" t="s">
        <v>2149</v>
      </c>
      <c r="R303" s="416">
        <v>0</v>
      </c>
    </row>
    <row r="304" spans="1:18" x14ac:dyDescent="0.2">
      <c r="A304" s="110" t="s">
        <v>2251</v>
      </c>
      <c r="B304" s="110" t="s">
        <v>2252</v>
      </c>
      <c r="C304" s="110" t="s">
        <v>1541</v>
      </c>
      <c r="D304" s="110" t="s">
        <v>1542</v>
      </c>
      <c r="E304" s="114">
        <v>1525</v>
      </c>
      <c r="F304" s="338">
        <f t="shared" si="35"/>
        <v>835</v>
      </c>
      <c r="G304" s="339"/>
      <c r="H304" s="60" t="str">
        <f t="shared" si="37"/>
        <v/>
      </c>
      <c r="I304" s="114">
        <v>600</v>
      </c>
      <c r="J304" s="340"/>
      <c r="K304" s="342">
        <v>235</v>
      </c>
      <c r="L304" s="340"/>
      <c r="M304" s="114">
        <v>535</v>
      </c>
      <c r="N304" s="340"/>
      <c r="O304" s="114">
        <v>155</v>
      </c>
      <c r="P304" s="340">
        <f t="shared" si="41"/>
        <v>0.10163934426229508</v>
      </c>
      <c r="Q304" s="297" t="s">
        <v>2253</v>
      </c>
      <c r="R304" s="416">
        <v>1</v>
      </c>
    </row>
    <row r="305" spans="1:18" x14ac:dyDescent="0.2">
      <c r="A305" s="110" t="s">
        <v>2254</v>
      </c>
      <c r="B305" s="110" t="s">
        <v>2255</v>
      </c>
      <c r="C305" s="110" t="s">
        <v>1541</v>
      </c>
      <c r="D305" s="110" t="s">
        <v>1542</v>
      </c>
      <c r="E305" s="114">
        <v>1154</v>
      </c>
      <c r="F305" s="338">
        <f t="shared" si="35"/>
        <v>285</v>
      </c>
      <c r="G305" s="339"/>
      <c r="H305" s="60" t="str">
        <f t="shared" si="37"/>
        <v/>
      </c>
      <c r="I305" s="114">
        <v>208</v>
      </c>
      <c r="J305" s="340"/>
      <c r="K305" s="342">
        <v>77</v>
      </c>
      <c r="L305" s="340"/>
      <c r="M305" s="114">
        <v>209</v>
      </c>
      <c r="N305" s="340"/>
      <c r="O305" s="114">
        <v>660</v>
      </c>
      <c r="P305" s="340">
        <f t="shared" si="41"/>
        <v>0.5719237435008665</v>
      </c>
      <c r="Q305" s="297" t="s">
        <v>2107</v>
      </c>
      <c r="R305" s="416">
        <v>0</v>
      </c>
    </row>
    <row r="306" spans="1:18" x14ac:dyDescent="0.2">
      <c r="A306" s="110" t="s">
        <v>2256</v>
      </c>
      <c r="B306" s="110" t="s">
        <v>2257</v>
      </c>
      <c r="C306" s="110" t="s">
        <v>1541</v>
      </c>
      <c r="D306" s="110" t="s">
        <v>1542</v>
      </c>
      <c r="E306" s="114">
        <v>2228</v>
      </c>
      <c r="F306" s="338">
        <f t="shared" si="35"/>
        <v>999</v>
      </c>
      <c r="G306" s="339"/>
      <c r="H306" s="60" t="str">
        <f t="shared" si="37"/>
        <v/>
      </c>
      <c r="I306" s="114">
        <v>657</v>
      </c>
      <c r="J306" s="340"/>
      <c r="K306" s="342">
        <v>342</v>
      </c>
      <c r="L306" s="340"/>
      <c r="M306" s="114">
        <v>792</v>
      </c>
      <c r="N306" s="340"/>
      <c r="O306" s="114">
        <v>437</v>
      </c>
      <c r="P306" s="340">
        <f t="shared" si="41"/>
        <v>0.19614003590664272</v>
      </c>
      <c r="Q306" s="297" t="s">
        <v>2115</v>
      </c>
      <c r="R306" s="416">
        <v>0</v>
      </c>
    </row>
    <row r="307" spans="1:18" x14ac:dyDescent="0.2">
      <c r="A307" s="110" t="s">
        <v>2258</v>
      </c>
      <c r="B307" s="110" t="s">
        <v>2259</v>
      </c>
      <c r="C307" s="110" t="s">
        <v>1543</v>
      </c>
      <c r="D307" s="110" t="s">
        <v>1544</v>
      </c>
      <c r="E307" s="114">
        <v>1805</v>
      </c>
      <c r="F307" s="338">
        <f t="shared" si="35"/>
        <v>896</v>
      </c>
      <c r="G307" s="339"/>
      <c r="H307" s="60" t="str">
        <f t="shared" si="37"/>
        <v/>
      </c>
      <c r="I307" s="114">
        <v>673</v>
      </c>
      <c r="J307" s="340"/>
      <c r="K307" s="342">
        <v>223</v>
      </c>
      <c r="L307" s="340"/>
      <c r="M307" s="114">
        <v>616</v>
      </c>
      <c r="N307" s="340"/>
      <c r="O307" s="114">
        <v>293</v>
      </c>
      <c r="P307" s="340">
        <f t="shared" si="41"/>
        <v>0.16232686980609418</v>
      </c>
      <c r="Q307" s="297" t="s">
        <v>2260</v>
      </c>
      <c r="R307" s="416">
        <v>0</v>
      </c>
    </row>
    <row r="308" spans="1:18" x14ac:dyDescent="0.2">
      <c r="A308" s="110" t="s">
        <v>2261</v>
      </c>
      <c r="B308" s="110" t="s">
        <v>2262</v>
      </c>
      <c r="C308" s="110" t="s">
        <v>1543</v>
      </c>
      <c r="D308" s="110" t="s">
        <v>1544</v>
      </c>
      <c r="E308" s="114">
        <v>2111</v>
      </c>
      <c r="F308" s="338">
        <f t="shared" si="35"/>
        <v>1186</v>
      </c>
      <c r="G308" s="339">
        <f t="shared" si="36"/>
        <v>0.56181904310753195</v>
      </c>
      <c r="H308" s="60" t="str">
        <f t="shared" si="37"/>
        <v>54.1% - 58.3%</v>
      </c>
      <c r="I308" s="114">
        <v>839</v>
      </c>
      <c r="J308" s="340">
        <f t="shared" si="38"/>
        <v>0.39744197063003317</v>
      </c>
      <c r="K308" s="342">
        <v>347</v>
      </c>
      <c r="L308" s="340">
        <f t="shared" si="39"/>
        <v>0.1643770724774988</v>
      </c>
      <c r="M308" s="114">
        <v>844</v>
      </c>
      <c r="N308" s="340">
        <f t="shared" si="40"/>
        <v>0.39981051634296544</v>
      </c>
      <c r="O308" s="114">
        <v>81</v>
      </c>
      <c r="P308" s="340">
        <f t="shared" si="41"/>
        <v>3.8370440549502609E-2</v>
      </c>
      <c r="Q308" s="297" t="s">
        <v>2263</v>
      </c>
      <c r="R308" s="416">
        <v>0</v>
      </c>
    </row>
    <row r="309" spans="1:18" x14ac:dyDescent="0.2">
      <c r="A309" s="110" t="s">
        <v>2264</v>
      </c>
      <c r="B309" s="110" t="s">
        <v>2265</v>
      </c>
      <c r="C309" s="110" t="s">
        <v>1543</v>
      </c>
      <c r="D309" s="110" t="s">
        <v>1544</v>
      </c>
      <c r="E309" s="114">
        <v>6222</v>
      </c>
      <c r="F309" s="338">
        <f t="shared" si="35"/>
        <v>3636</v>
      </c>
      <c r="G309" s="339">
        <f t="shared" si="36"/>
        <v>0.58437801350048213</v>
      </c>
      <c r="H309" s="60" t="str">
        <f t="shared" si="37"/>
        <v>57.2% - 59.7%</v>
      </c>
      <c r="I309" s="114">
        <v>2488</v>
      </c>
      <c r="J309" s="340">
        <f t="shared" si="38"/>
        <v>0.39987142397942782</v>
      </c>
      <c r="K309" s="342">
        <v>1148</v>
      </c>
      <c r="L309" s="340">
        <f t="shared" si="39"/>
        <v>0.18450658952105434</v>
      </c>
      <c r="M309" s="114">
        <v>2490</v>
      </c>
      <c r="N309" s="340">
        <f t="shared" si="40"/>
        <v>0.40019286403085824</v>
      </c>
      <c r="O309" s="114">
        <v>96</v>
      </c>
      <c r="P309" s="340">
        <f t="shared" si="41"/>
        <v>1.5429122468659595E-2</v>
      </c>
      <c r="Q309" s="297" t="s">
        <v>2266</v>
      </c>
      <c r="R309" s="416">
        <v>0</v>
      </c>
    </row>
    <row r="310" spans="1:18" x14ac:dyDescent="0.2">
      <c r="A310" s="110" t="s">
        <v>2267</v>
      </c>
      <c r="B310" s="110" t="s">
        <v>2268</v>
      </c>
      <c r="C310" s="110" t="s">
        <v>1543</v>
      </c>
      <c r="D310" s="110" t="s">
        <v>1544</v>
      </c>
      <c r="E310" s="114">
        <v>1466</v>
      </c>
      <c r="F310" s="338">
        <f t="shared" si="35"/>
        <v>786</v>
      </c>
      <c r="G310" s="339">
        <f t="shared" si="36"/>
        <v>0.53615279672578442</v>
      </c>
      <c r="H310" s="60" t="str">
        <f t="shared" si="37"/>
        <v>51.1% - 56.2%</v>
      </c>
      <c r="I310" s="114">
        <v>603</v>
      </c>
      <c r="J310" s="340">
        <f t="shared" si="38"/>
        <v>0.41132332878581174</v>
      </c>
      <c r="K310" s="342">
        <v>183</v>
      </c>
      <c r="L310" s="340">
        <f t="shared" si="39"/>
        <v>0.12482946793997271</v>
      </c>
      <c r="M310" s="114">
        <v>654</v>
      </c>
      <c r="N310" s="340">
        <f t="shared" si="40"/>
        <v>0.44611186903137789</v>
      </c>
      <c r="O310" s="114">
        <v>26</v>
      </c>
      <c r="P310" s="340">
        <f t="shared" si="41"/>
        <v>1.7735334242837655E-2</v>
      </c>
      <c r="Q310" s="297" t="s">
        <v>2269</v>
      </c>
      <c r="R310" s="416">
        <v>0</v>
      </c>
    </row>
    <row r="311" spans="1:18" x14ac:dyDescent="0.2">
      <c r="A311" s="110" t="s">
        <v>2270</v>
      </c>
      <c r="B311" s="110" t="s">
        <v>2271</v>
      </c>
      <c r="C311" s="110" t="s">
        <v>1543</v>
      </c>
      <c r="D311" s="110" t="s">
        <v>1544</v>
      </c>
      <c r="E311" s="114">
        <v>416</v>
      </c>
      <c r="F311" s="338">
        <f t="shared" si="35"/>
        <v>205</v>
      </c>
      <c r="G311" s="339">
        <f t="shared" si="36"/>
        <v>0.49278846153846151</v>
      </c>
      <c r="H311" s="60" t="str">
        <f t="shared" si="37"/>
        <v>44.5% - 54.1%</v>
      </c>
      <c r="I311" s="114">
        <v>158</v>
      </c>
      <c r="J311" s="340">
        <f t="shared" si="38"/>
        <v>0.37980769230769229</v>
      </c>
      <c r="K311" s="342">
        <v>47</v>
      </c>
      <c r="L311" s="340">
        <f t="shared" si="39"/>
        <v>0.11298076923076923</v>
      </c>
      <c r="M311" s="114">
        <v>196</v>
      </c>
      <c r="N311" s="340">
        <f t="shared" si="40"/>
        <v>0.47115384615384615</v>
      </c>
      <c r="O311" s="114">
        <v>15</v>
      </c>
      <c r="P311" s="340">
        <f t="shared" si="41"/>
        <v>3.6057692307692304E-2</v>
      </c>
      <c r="Q311" s="297" t="s">
        <v>2272</v>
      </c>
      <c r="R311" s="416">
        <v>0</v>
      </c>
    </row>
    <row r="312" spans="1:18" x14ac:dyDescent="0.2">
      <c r="A312" s="110" t="s">
        <v>2273</v>
      </c>
      <c r="B312" s="110" t="s">
        <v>2274</v>
      </c>
      <c r="C312" s="110" t="s">
        <v>1543</v>
      </c>
      <c r="D312" s="110" t="s">
        <v>1544</v>
      </c>
      <c r="E312" s="114">
        <v>4794</v>
      </c>
      <c r="F312" s="338">
        <f t="shared" si="35"/>
        <v>1560</v>
      </c>
      <c r="G312" s="339"/>
      <c r="H312" s="60" t="str">
        <f t="shared" si="37"/>
        <v/>
      </c>
      <c r="I312" s="114">
        <v>1214</v>
      </c>
      <c r="J312" s="340"/>
      <c r="K312" s="342">
        <v>346</v>
      </c>
      <c r="L312" s="340"/>
      <c r="M312" s="114">
        <v>1556</v>
      </c>
      <c r="N312" s="340"/>
      <c r="O312" s="114">
        <v>1678</v>
      </c>
      <c r="P312" s="340">
        <f t="shared" si="41"/>
        <v>0.35002085940759281</v>
      </c>
      <c r="Q312" s="297" t="s">
        <v>2275</v>
      </c>
      <c r="R312" s="416">
        <v>1</v>
      </c>
    </row>
    <row r="313" spans="1:18" x14ac:dyDescent="0.2">
      <c r="A313" s="110" t="s">
        <v>2276</v>
      </c>
      <c r="B313" s="110" t="s">
        <v>2277</v>
      </c>
      <c r="C313" s="110" t="s">
        <v>1543</v>
      </c>
      <c r="D313" s="110" t="s">
        <v>1544</v>
      </c>
      <c r="E313" s="114">
        <v>659</v>
      </c>
      <c r="F313" s="338">
        <f t="shared" si="35"/>
        <v>356</v>
      </c>
      <c r="G313" s="339">
        <f t="shared" si="36"/>
        <v>0.54021244309559935</v>
      </c>
      <c r="H313" s="60" t="str">
        <f t="shared" si="37"/>
        <v>50.2% - 57.8%</v>
      </c>
      <c r="I313" s="114">
        <v>271</v>
      </c>
      <c r="J313" s="340">
        <f t="shared" si="38"/>
        <v>0.41122913505311076</v>
      </c>
      <c r="K313" s="342">
        <v>85</v>
      </c>
      <c r="L313" s="340">
        <f t="shared" si="39"/>
        <v>0.12898330804248861</v>
      </c>
      <c r="M313" s="114">
        <v>303</v>
      </c>
      <c r="N313" s="340">
        <f t="shared" si="40"/>
        <v>0.4597875569044006</v>
      </c>
      <c r="O313" s="114">
        <v>0</v>
      </c>
      <c r="P313" s="340">
        <f t="shared" si="41"/>
        <v>0</v>
      </c>
      <c r="Q313" s="297" t="s">
        <v>2269</v>
      </c>
      <c r="R313" s="416">
        <v>0</v>
      </c>
    </row>
    <row r="314" spans="1:18" x14ac:dyDescent="0.2">
      <c r="A314" s="110" t="s">
        <v>2278</v>
      </c>
      <c r="B314" s="110" t="s">
        <v>2279</v>
      </c>
      <c r="C314" s="110" t="s">
        <v>1543</v>
      </c>
      <c r="D314" s="110" t="s">
        <v>1544</v>
      </c>
      <c r="E314" s="114">
        <v>925</v>
      </c>
      <c r="F314" s="338">
        <f t="shared" si="35"/>
        <v>507</v>
      </c>
      <c r="G314" s="339"/>
      <c r="H314" s="60" t="str">
        <f t="shared" si="37"/>
        <v/>
      </c>
      <c r="I314" s="114">
        <v>401</v>
      </c>
      <c r="J314" s="340"/>
      <c r="K314" s="342">
        <v>106</v>
      </c>
      <c r="L314" s="340"/>
      <c r="M314" s="114">
        <v>392</v>
      </c>
      <c r="N314" s="340"/>
      <c r="O314" s="114">
        <v>26</v>
      </c>
      <c r="P314" s="340"/>
      <c r="Q314" s="297" t="s">
        <v>2280</v>
      </c>
      <c r="R314" s="416">
        <v>1</v>
      </c>
    </row>
    <row r="315" spans="1:18" x14ac:dyDescent="0.2">
      <c r="A315" s="110" t="s">
        <v>2281</v>
      </c>
      <c r="B315" s="110" t="s">
        <v>2282</v>
      </c>
      <c r="C315" s="110" t="s">
        <v>1543</v>
      </c>
      <c r="D315" s="110" t="s">
        <v>1544</v>
      </c>
      <c r="E315" s="114">
        <v>489</v>
      </c>
      <c r="F315" s="338">
        <f t="shared" si="35"/>
        <v>237</v>
      </c>
      <c r="G315" s="339"/>
      <c r="H315" s="60" t="str">
        <f t="shared" si="37"/>
        <v/>
      </c>
      <c r="I315" s="114">
        <v>175</v>
      </c>
      <c r="J315" s="340"/>
      <c r="K315" s="342">
        <v>62</v>
      </c>
      <c r="L315" s="340"/>
      <c r="M315" s="114">
        <v>207</v>
      </c>
      <c r="N315" s="340"/>
      <c r="O315" s="114">
        <v>45</v>
      </c>
      <c r="P315" s="340">
        <f t="shared" si="41"/>
        <v>9.202453987730061E-2</v>
      </c>
      <c r="Q315" s="297" t="s">
        <v>2272</v>
      </c>
      <c r="R315" s="416">
        <v>1</v>
      </c>
    </row>
    <row r="316" spans="1:18" x14ac:dyDescent="0.2">
      <c r="A316" s="110" t="s">
        <v>2283</v>
      </c>
      <c r="B316" s="110" t="s">
        <v>2284</v>
      </c>
      <c r="C316" s="110" t="s">
        <v>1543</v>
      </c>
      <c r="D316" s="110" t="s">
        <v>1544</v>
      </c>
      <c r="E316" s="114">
        <v>1431</v>
      </c>
      <c r="F316" s="338">
        <f t="shared" si="35"/>
        <v>788</v>
      </c>
      <c r="G316" s="339">
        <f t="shared" si="36"/>
        <v>0.55066387141858841</v>
      </c>
      <c r="H316" s="60" t="str">
        <f t="shared" si="37"/>
        <v>52.5% - 57.6%</v>
      </c>
      <c r="I316" s="114">
        <v>654</v>
      </c>
      <c r="J316" s="340">
        <f t="shared" si="38"/>
        <v>0.45702306079664567</v>
      </c>
      <c r="K316" s="342">
        <v>134</v>
      </c>
      <c r="L316" s="340">
        <f t="shared" si="39"/>
        <v>9.3640810621942697E-2</v>
      </c>
      <c r="M316" s="114">
        <v>591</v>
      </c>
      <c r="N316" s="340">
        <f t="shared" si="40"/>
        <v>0.41299790356394128</v>
      </c>
      <c r="O316" s="114">
        <v>52</v>
      </c>
      <c r="P316" s="340">
        <f t="shared" si="41"/>
        <v>3.6338225017470298E-2</v>
      </c>
      <c r="Q316" s="297" t="s">
        <v>2280</v>
      </c>
      <c r="R316" s="416">
        <v>0</v>
      </c>
    </row>
    <row r="317" spans="1:18" x14ac:dyDescent="0.2">
      <c r="A317" s="110" t="s">
        <v>2285</v>
      </c>
      <c r="B317" s="110" t="s">
        <v>2286</v>
      </c>
      <c r="C317" s="110" t="s">
        <v>1543</v>
      </c>
      <c r="D317" s="110" t="s">
        <v>1544</v>
      </c>
      <c r="E317" s="114">
        <v>706</v>
      </c>
      <c r="F317" s="338">
        <f t="shared" si="35"/>
        <v>307</v>
      </c>
      <c r="G317" s="339">
        <f t="shared" si="36"/>
        <v>0.43484419263456092</v>
      </c>
      <c r="H317" s="60" t="str">
        <f t="shared" si="37"/>
        <v>39.9% - 47.2%</v>
      </c>
      <c r="I317" s="114">
        <v>218</v>
      </c>
      <c r="J317" s="340">
        <f t="shared" si="38"/>
        <v>0.30878186968838528</v>
      </c>
      <c r="K317" s="342">
        <v>89</v>
      </c>
      <c r="L317" s="340">
        <f t="shared" si="39"/>
        <v>0.12606232294617564</v>
      </c>
      <c r="M317" s="114">
        <v>387</v>
      </c>
      <c r="N317" s="340">
        <f t="shared" si="40"/>
        <v>0.54815864022662886</v>
      </c>
      <c r="O317" s="114">
        <v>12</v>
      </c>
      <c r="P317" s="340">
        <f t="shared" si="41"/>
        <v>1.69971671388102E-2</v>
      </c>
      <c r="Q317" s="297" t="s">
        <v>2269</v>
      </c>
      <c r="R317" s="416">
        <v>0</v>
      </c>
    </row>
    <row r="318" spans="1:18" x14ac:dyDescent="0.2">
      <c r="A318" s="110" t="s">
        <v>2287</v>
      </c>
      <c r="B318" s="110" t="s">
        <v>2288</v>
      </c>
      <c r="C318" s="110" t="s">
        <v>1543</v>
      </c>
      <c r="D318" s="110" t="s">
        <v>1544</v>
      </c>
      <c r="E318" s="114">
        <v>1796</v>
      </c>
      <c r="F318" s="338">
        <f t="shared" si="35"/>
        <v>760</v>
      </c>
      <c r="G318" s="339">
        <f t="shared" si="36"/>
        <v>0.42316258351893099</v>
      </c>
      <c r="H318" s="60" t="str">
        <f t="shared" si="37"/>
        <v>40.1% - 44.6%</v>
      </c>
      <c r="I318" s="114">
        <v>542</v>
      </c>
      <c r="J318" s="340">
        <f t="shared" si="38"/>
        <v>0.30178173719376394</v>
      </c>
      <c r="K318" s="342">
        <v>218</v>
      </c>
      <c r="L318" s="340">
        <f t="shared" si="39"/>
        <v>0.12138084632516703</v>
      </c>
      <c r="M318" s="114">
        <v>987</v>
      </c>
      <c r="N318" s="340">
        <f t="shared" si="40"/>
        <v>0.54955456570155903</v>
      </c>
      <c r="O318" s="114">
        <v>49</v>
      </c>
      <c r="P318" s="340">
        <f t="shared" si="41"/>
        <v>2.7282850779510023E-2</v>
      </c>
      <c r="Q318" s="297" t="s">
        <v>2269</v>
      </c>
      <c r="R318" s="416">
        <v>0</v>
      </c>
    </row>
    <row r="319" spans="1:18" x14ac:dyDescent="0.2">
      <c r="A319" s="110" t="s">
        <v>2289</v>
      </c>
      <c r="B319" s="110" t="s">
        <v>2290</v>
      </c>
      <c r="C319" s="110" t="s">
        <v>1543</v>
      </c>
      <c r="D319" s="110" t="s">
        <v>1544</v>
      </c>
      <c r="E319" s="114">
        <v>23</v>
      </c>
      <c r="F319" s="338">
        <f t="shared" si="35"/>
        <v>13</v>
      </c>
      <c r="G319" s="339"/>
      <c r="H319" s="60" t="str">
        <f t="shared" si="37"/>
        <v/>
      </c>
      <c r="I319" s="114">
        <v>12</v>
      </c>
      <c r="J319" s="340"/>
      <c r="K319" s="342">
        <v>1</v>
      </c>
      <c r="L319" s="340"/>
      <c r="M319" s="114">
        <v>2</v>
      </c>
      <c r="N319" s="340"/>
      <c r="O319" s="114">
        <v>8</v>
      </c>
      <c r="P319" s="340">
        <f t="shared" si="41"/>
        <v>0.34782608695652173</v>
      </c>
      <c r="Q319" s="297" t="s">
        <v>2291</v>
      </c>
      <c r="R319" s="416">
        <v>0</v>
      </c>
    </row>
    <row r="320" spans="1:18" x14ac:dyDescent="0.2">
      <c r="A320" s="110" t="s">
        <v>2292</v>
      </c>
      <c r="B320" s="110" t="s">
        <v>2293</v>
      </c>
      <c r="C320" s="110" t="s">
        <v>1543</v>
      </c>
      <c r="D320" s="110" t="s">
        <v>1544</v>
      </c>
      <c r="E320" s="114">
        <v>1066</v>
      </c>
      <c r="F320" s="338">
        <f t="shared" si="35"/>
        <v>559</v>
      </c>
      <c r="G320" s="339">
        <f t="shared" si="36"/>
        <v>0.52439024390243905</v>
      </c>
      <c r="H320" s="60" t="str">
        <f t="shared" si="37"/>
        <v>49.4% - 55.4%</v>
      </c>
      <c r="I320" s="114">
        <v>436</v>
      </c>
      <c r="J320" s="340">
        <f t="shared" si="38"/>
        <v>0.40900562851782363</v>
      </c>
      <c r="K320" s="342">
        <v>123</v>
      </c>
      <c r="L320" s="340">
        <f t="shared" si="39"/>
        <v>0.11538461538461539</v>
      </c>
      <c r="M320" s="114">
        <v>488</v>
      </c>
      <c r="N320" s="340">
        <f t="shared" si="40"/>
        <v>0.45778611632270166</v>
      </c>
      <c r="O320" s="114">
        <v>19</v>
      </c>
      <c r="P320" s="340">
        <f t="shared" si="41"/>
        <v>1.7823639774859287E-2</v>
      </c>
      <c r="Q320" s="297" t="s">
        <v>2294</v>
      </c>
      <c r="R320" s="416">
        <v>0</v>
      </c>
    </row>
    <row r="321" spans="1:18" x14ac:dyDescent="0.2">
      <c r="A321" s="110" t="s">
        <v>2295</v>
      </c>
      <c r="B321" s="110" t="s">
        <v>2296</v>
      </c>
      <c r="C321" s="110" t="s">
        <v>1543</v>
      </c>
      <c r="D321" s="110" t="s">
        <v>1544</v>
      </c>
      <c r="E321" s="114">
        <v>781</v>
      </c>
      <c r="F321" s="338">
        <f t="shared" si="35"/>
        <v>368</v>
      </c>
      <c r="G321" s="339">
        <f t="shared" si="36"/>
        <v>0.47119078104993595</v>
      </c>
      <c r="H321" s="60" t="str">
        <f t="shared" si="37"/>
        <v>43.6% - 50.6%</v>
      </c>
      <c r="I321" s="114">
        <v>291</v>
      </c>
      <c r="J321" s="340">
        <f t="shared" si="38"/>
        <v>0.37259923175416132</v>
      </c>
      <c r="K321" s="342">
        <v>77</v>
      </c>
      <c r="L321" s="340">
        <f t="shared" si="39"/>
        <v>9.8591549295774641E-2</v>
      </c>
      <c r="M321" s="114">
        <v>376</v>
      </c>
      <c r="N321" s="340">
        <f t="shared" si="40"/>
        <v>0.48143405889884761</v>
      </c>
      <c r="O321" s="114">
        <v>37</v>
      </c>
      <c r="P321" s="340">
        <f t="shared" si="41"/>
        <v>4.7375160051216392E-2</v>
      </c>
      <c r="Q321" s="297" t="s">
        <v>2280</v>
      </c>
      <c r="R321" s="416">
        <v>0</v>
      </c>
    </row>
    <row r="322" spans="1:18" x14ac:dyDescent="0.2">
      <c r="A322" s="110" t="s">
        <v>2297</v>
      </c>
      <c r="B322" s="110" t="s">
        <v>2298</v>
      </c>
      <c r="C322" s="110" t="s">
        <v>1543</v>
      </c>
      <c r="D322" s="110" t="s">
        <v>1544</v>
      </c>
      <c r="E322" s="114">
        <v>966</v>
      </c>
      <c r="F322" s="338">
        <f t="shared" si="35"/>
        <v>533</v>
      </c>
      <c r="G322" s="339">
        <f t="shared" si="36"/>
        <v>0.55175983436853004</v>
      </c>
      <c r="H322" s="60" t="str">
        <f t="shared" si="37"/>
        <v>52.0% - 58.3%</v>
      </c>
      <c r="I322" s="114">
        <v>397</v>
      </c>
      <c r="J322" s="340">
        <f t="shared" si="38"/>
        <v>0.41097308488612838</v>
      </c>
      <c r="K322" s="342">
        <v>136</v>
      </c>
      <c r="L322" s="340">
        <f t="shared" si="39"/>
        <v>0.14078674948240166</v>
      </c>
      <c r="M322" s="114">
        <v>431</v>
      </c>
      <c r="N322" s="340">
        <f t="shared" si="40"/>
        <v>0.44616977225672877</v>
      </c>
      <c r="O322" s="114">
        <v>2</v>
      </c>
      <c r="P322" s="340">
        <f t="shared" si="41"/>
        <v>2.070393374741201E-3</v>
      </c>
      <c r="Q322" s="297" t="s">
        <v>2280</v>
      </c>
      <c r="R322" s="416">
        <v>0</v>
      </c>
    </row>
    <row r="323" spans="1:18" x14ac:dyDescent="0.2">
      <c r="A323" s="110" t="s">
        <v>2299</v>
      </c>
      <c r="B323" s="110" t="s">
        <v>2300</v>
      </c>
      <c r="C323" s="110" t="s">
        <v>1543</v>
      </c>
      <c r="D323" s="110" t="s">
        <v>1544</v>
      </c>
      <c r="E323" s="114">
        <v>626</v>
      </c>
      <c r="F323" s="338">
        <f t="shared" si="35"/>
        <v>353</v>
      </c>
      <c r="G323" s="339"/>
      <c r="H323" s="60" t="str">
        <f t="shared" si="37"/>
        <v/>
      </c>
      <c r="I323" s="114">
        <v>276</v>
      </c>
      <c r="J323" s="340"/>
      <c r="K323" s="342">
        <v>77</v>
      </c>
      <c r="L323" s="340"/>
      <c r="M323" s="114">
        <v>237</v>
      </c>
      <c r="N323" s="340"/>
      <c r="O323" s="114">
        <v>36</v>
      </c>
      <c r="P323" s="340">
        <f t="shared" si="41"/>
        <v>5.7507987220447282E-2</v>
      </c>
      <c r="Q323" s="297" t="s">
        <v>2272</v>
      </c>
      <c r="R323" s="416">
        <v>0</v>
      </c>
    </row>
    <row r="324" spans="1:18" x14ac:dyDescent="0.2">
      <c r="A324" s="110" t="s">
        <v>2301</v>
      </c>
      <c r="B324" s="110" t="s">
        <v>2302</v>
      </c>
      <c r="C324" s="110" t="s">
        <v>1543</v>
      </c>
      <c r="D324" s="110" t="s">
        <v>1544</v>
      </c>
      <c r="E324" s="114">
        <v>2111</v>
      </c>
      <c r="F324" s="338">
        <f t="shared" si="35"/>
        <v>1068</v>
      </c>
      <c r="G324" s="339">
        <f t="shared" si="36"/>
        <v>0.50592136428233059</v>
      </c>
      <c r="H324" s="60" t="str">
        <f t="shared" si="37"/>
        <v>48.5% - 52.7%</v>
      </c>
      <c r="I324" s="114">
        <v>770</v>
      </c>
      <c r="J324" s="340">
        <f t="shared" si="38"/>
        <v>0.36475603979156795</v>
      </c>
      <c r="K324" s="342">
        <v>298</v>
      </c>
      <c r="L324" s="340">
        <f t="shared" si="39"/>
        <v>0.14116532449076266</v>
      </c>
      <c r="M324" s="114">
        <v>1015</v>
      </c>
      <c r="N324" s="340">
        <f t="shared" si="40"/>
        <v>0.48081477972524872</v>
      </c>
      <c r="O324" s="114">
        <v>28</v>
      </c>
      <c r="P324" s="340">
        <f t="shared" si="41"/>
        <v>1.3263855992420654E-2</v>
      </c>
      <c r="Q324" s="297" t="s">
        <v>2303</v>
      </c>
      <c r="R324" s="416">
        <v>0</v>
      </c>
    </row>
    <row r="325" spans="1:18" x14ac:dyDescent="0.2">
      <c r="A325" s="110" t="s">
        <v>2304</v>
      </c>
      <c r="B325" s="110" t="s">
        <v>2305</v>
      </c>
      <c r="C325" s="110" t="s">
        <v>1543</v>
      </c>
      <c r="D325" s="110" t="s">
        <v>1544</v>
      </c>
      <c r="E325" s="114">
        <v>2901</v>
      </c>
      <c r="F325" s="338">
        <f t="shared" si="35"/>
        <v>1109</v>
      </c>
      <c r="G325" s="339">
        <f t="shared" si="36"/>
        <v>0.3822819717338849</v>
      </c>
      <c r="H325" s="60" t="str">
        <f t="shared" si="37"/>
        <v>36.5% - 40.0%</v>
      </c>
      <c r="I325" s="114">
        <v>827</v>
      </c>
      <c r="J325" s="340">
        <f t="shared" si="38"/>
        <v>0.2850741123750431</v>
      </c>
      <c r="K325" s="342">
        <v>282</v>
      </c>
      <c r="L325" s="340">
        <f t="shared" si="39"/>
        <v>9.7207859358841783E-2</v>
      </c>
      <c r="M325" s="114">
        <v>1745</v>
      </c>
      <c r="N325" s="340">
        <f t="shared" si="40"/>
        <v>0.60151671837297482</v>
      </c>
      <c r="O325" s="114">
        <v>47</v>
      </c>
      <c r="P325" s="340">
        <f t="shared" si="41"/>
        <v>1.6201309893140295E-2</v>
      </c>
      <c r="Q325" s="297" t="s">
        <v>2306</v>
      </c>
      <c r="R325" s="416">
        <v>0</v>
      </c>
    </row>
    <row r="326" spans="1:18" x14ac:dyDescent="0.2">
      <c r="A326" s="110" t="s">
        <v>2307</v>
      </c>
      <c r="B326" s="110" t="s">
        <v>2308</v>
      </c>
      <c r="C326" s="110" t="s">
        <v>1543</v>
      </c>
      <c r="D326" s="110" t="s">
        <v>1544</v>
      </c>
      <c r="E326" s="114">
        <v>1801</v>
      </c>
      <c r="F326" s="338">
        <f t="shared" si="35"/>
        <v>846</v>
      </c>
      <c r="G326" s="339">
        <f t="shared" si="36"/>
        <v>0.46973903387007215</v>
      </c>
      <c r="H326" s="60" t="str">
        <f t="shared" si="37"/>
        <v>44.7% - 49.3%</v>
      </c>
      <c r="I326" s="114">
        <v>619</v>
      </c>
      <c r="J326" s="340">
        <f t="shared" si="38"/>
        <v>0.34369794558578565</v>
      </c>
      <c r="K326" s="342">
        <v>227</v>
      </c>
      <c r="L326" s="340">
        <f t="shared" si="39"/>
        <v>0.12604108828428651</v>
      </c>
      <c r="M326" s="114">
        <v>873</v>
      </c>
      <c r="N326" s="340">
        <f t="shared" si="40"/>
        <v>0.4847307051637979</v>
      </c>
      <c r="O326" s="114">
        <v>82</v>
      </c>
      <c r="P326" s="340">
        <f t="shared" si="41"/>
        <v>4.5530260966129929E-2</v>
      </c>
      <c r="Q326" s="297" t="s">
        <v>2309</v>
      </c>
      <c r="R326" s="416">
        <v>0</v>
      </c>
    </row>
    <row r="327" spans="1:18" x14ac:dyDescent="0.2">
      <c r="A327" s="110" t="s">
        <v>2310</v>
      </c>
      <c r="B327" s="110" t="s">
        <v>2311</v>
      </c>
      <c r="C327" s="110" t="s">
        <v>1543</v>
      </c>
      <c r="D327" s="110" t="s">
        <v>1544</v>
      </c>
      <c r="E327" s="114">
        <v>246</v>
      </c>
      <c r="F327" s="338">
        <f t="shared" si="35"/>
        <v>113</v>
      </c>
      <c r="G327" s="339"/>
      <c r="H327" s="60" t="str">
        <f t="shared" si="37"/>
        <v/>
      </c>
      <c r="I327" s="114">
        <v>94</v>
      </c>
      <c r="J327" s="340"/>
      <c r="K327" s="342">
        <v>19</v>
      </c>
      <c r="L327" s="340"/>
      <c r="M327" s="114">
        <v>114</v>
      </c>
      <c r="N327" s="340"/>
      <c r="O327" s="114">
        <v>19</v>
      </c>
      <c r="P327" s="340">
        <f t="shared" si="41"/>
        <v>7.7235772357723581E-2</v>
      </c>
      <c r="Q327" s="297" t="s">
        <v>2272</v>
      </c>
      <c r="R327" s="416">
        <v>1</v>
      </c>
    </row>
    <row r="328" spans="1:18" x14ac:dyDescent="0.2">
      <c r="A328" s="110" t="s">
        <v>2312</v>
      </c>
      <c r="B328" s="110" t="s">
        <v>2313</v>
      </c>
      <c r="C328" s="110" t="s">
        <v>1543</v>
      </c>
      <c r="D328" s="110" t="s">
        <v>1544</v>
      </c>
      <c r="E328" s="114">
        <v>1209</v>
      </c>
      <c r="F328" s="338">
        <f t="shared" si="35"/>
        <v>499</v>
      </c>
      <c r="G328" s="339">
        <f t="shared" si="36"/>
        <v>0.41273779983457404</v>
      </c>
      <c r="H328" s="60" t="str">
        <f t="shared" si="37"/>
        <v>38.5% - 44.1%</v>
      </c>
      <c r="I328" s="114">
        <v>366</v>
      </c>
      <c r="J328" s="340">
        <f t="shared" si="38"/>
        <v>0.30272952853598017</v>
      </c>
      <c r="K328" s="342">
        <v>133</v>
      </c>
      <c r="L328" s="340">
        <f t="shared" si="39"/>
        <v>0.11000827129859388</v>
      </c>
      <c r="M328" s="114">
        <v>686</v>
      </c>
      <c r="N328" s="340">
        <f t="shared" si="40"/>
        <v>0.56741108354011582</v>
      </c>
      <c r="O328" s="114">
        <v>24</v>
      </c>
      <c r="P328" s="340">
        <f t="shared" si="41"/>
        <v>1.9851116625310174E-2</v>
      </c>
      <c r="Q328" s="297" t="s">
        <v>2294</v>
      </c>
      <c r="R328" s="416">
        <v>0</v>
      </c>
    </row>
    <row r="329" spans="1:18" x14ac:dyDescent="0.2">
      <c r="A329" s="110" t="s">
        <v>2314</v>
      </c>
      <c r="B329" s="110" t="s">
        <v>2315</v>
      </c>
      <c r="C329" s="110" t="s">
        <v>1543</v>
      </c>
      <c r="D329" s="110" t="s">
        <v>1544</v>
      </c>
      <c r="E329" s="114">
        <v>2933</v>
      </c>
      <c r="F329" s="338">
        <f t="shared" si="35"/>
        <v>1402</v>
      </c>
      <c r="G329" s="339">
        <f t="shared" si="36"/>
        <v>0.47800886464370951</v>
      </c>
      <c r="H329" s="60" t="str">
        <f t="shared" si="37"/>
        <v>46.0% - 49.6%</v>
      </c>
      <c r="I329" s="114">
        <v>1034</v>
      </c>
      <c r="J329" s="340">
        <f t="shared" si="38"/>
        <v>0.35254006137061028</v>
      </c>
      <c r="K329" s="342">
        <v>368</v>
      </c>
      <c r="L329" s="340">
        <f t="shared" si="39"/>
        <v>0.12546880327309923</v>
      </c>
      <c r="M329" s="114">
        <v>1495</v>
      </c>
      <c r="N329" s="340">
        <f t="shared" si="40"/>
        <v>0.50971701329696562</v>
      </c>
      <c r="O329" s="114">
        <v>36</v>
      </c>
      <c r="P329" s="340">
        <f t="shared" si="41"/>
        <v>1.2274122059324924E-2</v>
      </c>
      <c r="Q329" s="297" t="s">
        <v>2316</v>
      </c>
      <c r="R329" s="416">
        <v>0</v>
      </c>
    </row>
    <row r="330" spans="1:18" x14ac:dyDescent="0.2">
      <c r="A330" s="110" t="s">
        <v>2317</v>
      </c>
      <c r="B330" s="110" t="s">
        <v>2318</v>
      </c>
      <c r="C330" s="110" t="s">
        <v>1543</v>
      </c>
      <c r="D330" s="110" t="s">
        <v>1544</v>
      </c>
      <c r="E330" s="114">
        <v>806</v>
      </c>
      <c r="F330" s="338">
        <f t="shared" si="35"/>
        <v>425</v>
      </c>
      <c r="G330" s="339"/>
      <c r="H330" s="60" t="str">
        <f t="shared" si="37"/>
        <v/>
      </c>
      <c r="I330" s="114">
        <v>331</v>
      </c>
      <c r="J330" s="340"/>
      <c r="K330" s="342">
        <v>94</v>
      </c>
      <c r="L330" s="340"/>
      <c r="M330" s="114">
        <v>336</v>
      </c>
      <c r="N330" s="340"/>
      <c r="O330" s="114">
        <v>45</v>
      </c>
      <c r="P330" s="340">
        <f t="shared" si="41"/>
        <v>5.5831265508684863E-2</v>
      </c>
      <c r="Q330" s="297" t="s">
        <v>2280</v>
      </c>
      <c r="R330" s="416">
        <v>0</v>
      </c>
    </row>
    <row r="331" spans="1:18" x14ac:dyDescent="0.2">
      <c r="A331" s="110" t="s">
        <v>2319</v>
      </c>
      <c r="B331" s="110" t="s">
        <v>2320</v>
      </c>
      <c r="C331" s="110" t="s">
        <v>1543</v>
      </c>
      <c r="D331" s="110" t="s">
        <v>1544</v>
      </c>
      <c r="E331" s="114">
        <v>1563</v>
      </c>
      <c r="F331" s="338">
        <f t="shared" si="35"/>
        <v>772</v>
      </c>
      <c r="G331" s="339">
        <f t="shared" si="36"/>
        <v>0.49392194497760716</v>
      </c>
      <c r="H331" s="60" t="str">
        <f t="shared" si="37"/>
        <v>46.9% - 51.9%</v>
      </c>
      <c r="I331" s="114">
        <v>606</v>
      </c>
      <c r="J331" s="340">
        <f t="shared" si="38"/>
        <v>0.38771593090211132</v>
      </c>
      <c r="K331" s="342">
        <v>166</v>
      </c>
      <c r="L331" s="340">
        <f t="shared" si="39"/>
        <v>0.10620601407549585</v>
      </c>
      <c r="M331" s="114">
        <v>770</v>
      </c>
      <c r="N331" s="340">
        <f t="shared" si="40"/>
        <v>0.49264235444657711</v>
      </c>
      <c r="O331" s="114">
        <v>21</v>
      </c>
      <c r="P331" s="340">
        <f t="shared" si="41"/>
        <v>1.3435700575815739E-2</v>
      </c>
      <c r="Q331" s="297" t="s">
        <v>2294</v>
      </c>
      <c r="R331" s="416">
        <v>0</v>
      </c>
    </row>
    <row r="332" spans="1:18" x14ac:dyDescent="0.2">
      <c r="A332" s="110" t="s">
        <v>2321</v>
      </c>
      <c r="B332" s="110" t="s">
        <v>2322</v>
      </c>
      <c r="C332" s="110" t="s">
        <v>1543</v>
      </c>
      <c r="D332" s="110" t="s">
        <v>1544</v>
      </c>
      <c r="E332" s="114">
        <v>962</v>
      </c>
      <c r="F332" s="338">
        <f t="shared" si="35"/>
        <v>536</v>
      </c>
      <c r="G332" s="339"/>
      <c r="H332" s="60" t="str">
        <f t="shared" si="37"/>
        <v/>
      </c>
      <c r="I332" s="114">
        <v>450</v>
      </c>
      <c r="J332" s="340"/>
      <c r="K332" s="342">
        <v>86</v>
      </c>
      <c r="L332" s="340"/>
      <c r="M332" s="114">
        <v>409</v>
      </c>
      <c r="N332" s="340"/>
      <c r="O332" s="114">
        <v>17</v>
      </c>
      <c r="P332" s="340"/>
      <c r="Q332" s="297" t="s">
        <v>2269</v>
      </c>
      <c r="R332" s="416">
        <v>1</v>
      </c>
    </row>
    <row r="333" spans="1:18" x14ac:dyDescent="0.2">
      <c r="A333" s="110" t="s">
        <v>2323</v>
      </c>
      <c r="B333" s="110" t="s">
        <v>2324</v>
      </c>
      <c r="C333" s="110" t="s">
        <v>1543</v>
      </c>
      <c r="D333" s="110" t="s">
        <v>1544</v>
      </c>
      <c r="E333" s="114">
        <v>2872</v>
      </c>
      <c r="F333" s="338">
        <f t="shared" si="35"/>
        <v>1324</v>
      </c>
      <c r="G333" s="339">
        <f t="shared" si="36"/>
        <v>0.46100278551532037</v>
      </c>
      <c r="H333" s="60" t="str">
        <f t="shared" si="37"/>
        <v>44.3% - 47.9%</v>
      </c>
      <c r="I333" s="114">
        <v>872</v>
      </c>
      <c r="J333" s="340">
        <f t="shared" si="38"/>
        <v>0.30362116991643456</v>
      </c>
      <c r="K333" s="342">
        <v>452</v>
      </c>
      <c r="L333" s="340">
        <f t="shared" si="39"/>
        <v>0.1573816155988858</v>
      </c>
      <c r="M333" s="114">
        <v>1431</v>
      </c>
      <c r="N333" s="340">
        <f t="shared" si="40"/>
        <v>0.49825905292479111</v>
      </c>
      <c r="O333" s="114">
        <v>117</v>
      </c>
      <c r="P333" s="340">
        <f t="shared" si="41"/>
        <v>4.0738161559888582E-2</v>
      </c>
      <c r="Q333" s="297" t="s">
        <v>2325</v>
      </c>
      <c r="R333" s="416">
        <v>0</v>
      </c>
    </row>
    <row r="334" spans="1:18" x14ac:dyDescent="0.2">
      <c r="A334" s="110" t="s">
        <v>2326</v>
      </c>
      <c r="B334" s="110" t="s">
        <v>2327</v>
      </c>
      <c r="C334" s="110" t="s">
        <v>1543</v>
      </c>
      <c r="D334" s="110" t="s">
        <v>1544</v>
      </c>
      <c r="E334" s="114">
        <v>1225</v>
      </c>
      <c r="F334" s="338">
        <f t="shared" si="35"/>
        <v>667</v>
      </c>
      <c r="G334" s="339">
        <f t="shared" si="36"/>
        <v>0.54448979591836733</v>
      </c>
      <c r="H334" s="60" t="str">
        <f t="shared" si="37"/>
        <v>51.7% - 57.2%</v>
      </c>
      <c r="I334" s="114">
        <v>528</v>
      </c>
      <c r="J334" s="340">
        <f t="shared" si="38"/>
        <v>0.43102040816326531</v>
      </c>
      <c r="K334" s="342">
        <v>139</v>
      </c>
      <c r="L334" s="340">
        <f t="shared" si="39"/>
        <v>0.11346938775510204</v>
      </c>
      <c r="M334" s="114">
        <v>546</v>
      </c>
      <c r="N334" s="340">
        <f t="shared" si="40"/>
        <v>0.44571428571428573</v>
      </c>
      <c r="O334" s="114">
        <v>12</v>
      </c>
      <c r="P334" s="340">
        <f t="shared" si="41"/>
        <v>9.7959183673469383E-3</v>
      </c>
      <c r="Q334" s="297" t="s">
        <v>2294</v>
      </c>
      <c r="R334" s="416">
        <v>0</v>
      </c>
    </row>
    <row r="335" spans="1:18" x14ac:dyDescent="0.2">
      <c r="A335" s="110" t="s">
        <v>2328</v>
      </c>
      <c r="B335" s="110" t="s">
        <v>2329</v>
      </c>
      <c r="C335" s="110" t="s">
        <v>1543</v>
      </c>
      <c r="D335" s="110" t="s">
        <v>1544</v>
      </c>
      <c r="E335" s="114">
        <v>1121</v>
      </c>
      <c r="F335" s="338">
        <f t="shared" si="35"/>
        <v>551</v>
      </c>
      <c r="G335" s="339"/>
      <c r="H335" s="60" t="str">
        <f t="shared" si="37"/>
        <v/>
      </c>
      <c r="I335" s="114">
        <v>424</v>
      </c>
      <c r="J335" s="340"/>
      <c r="K335" s="342">
        <v>127</v>
      </c>
      <c r="L335" s="340"/>
      <c r="M335" s="114">
        <v>510</v>
      </c>
      <c r="N335" s="340"/>
      <c r="O335" s="114">
        <v>60</v>
      </c>
      <c r="P335" s="340">
        <f t="shared" si="41"/>
        <v>5.352363960749331E-2</v>
      </c>
      <c r="Q335" s="297" t="s">
        <v>2280</v>
      </c>
      <c r="R335" s="416">
        <v>0</v>
      </c>
    </row>
    <row r="336" spans="1:18" x14ac:dyDescent="0.2">
      <c r="A336" s="110" t="s">
        <v>2330</v>
      </c>
      <c r="B336" s="110" t="s">
        <v>2331</v>
      </c>
      <c r="C336" s="110" t="s">
        <v>1543</v>
      </c>
      <c r="D336" s="110" t="s">
        <v>1544</v>
      </c>
      <c r="E336" s="114">
        <v>705</v>
      </c>
      <c r="F336" s="338">
        <f t="shared" si="35"/>
        <v>350</v>
      </c>
      <c r="G336" s="339"/>
      <c r="H336" s="60" t="str">
        <f t="shared" si="37"/>
        <v/>
      </c>
      <c r="I336" s="114">
        <v>261</v>
      </c>
      <c r="J336" s="340"/>
      <c r="K336" s="342">
        <v>89</v>
      </c>
      <c r="L336" s="340"/>
      <c r="M336" s="114">
        <v>343</v>
      </c>
      <c r="N336" s="340"/>
      <c r="O336" s="114">
        <v>12</v>
      </c>
      <c r="P336" s="340"/>
      <c r="Q336" s="297" t="s">
        <v>2269</v>
      </c>
      <c r="R336" s="416">
        <v>1</v>
      </c>
    </row>
    <row r="337" spans="1:18" x14ac:dyDescent="0.2">
      <c r="A337" s="110" t="s">
        <v>2332</v>
      </c>
      <c r="B337" s="110" t="s">
        <v>2333</v>
      </c>
      <c r="C337" s="110" t="s">
        <v>1543</v>
      </c>
      <c r="D337" s="110" t="s">
        <v>1544</v>
      </c>
      <c r="E337" s="114">
        <v>1451</v>
      </c>
      <c r="F337" s="338">
        <f t="shared" si="35"/>
        <v>518</v>
      </c>
      <c r="G337" s="339">
        <f t="shared" si="36"/>
        <v>0.35699517574086836</v>
      </c>
      <c r="H337" s="60" t="str">
        <f t="shared" si="37"/>
        <v>33.3% - 38.2%</v>
      </c>
      <c r="I337" s="114">
        <v>405</v>
      </c>
      <c r="J337" s="340">
        <f t="shared" si="38"/>
        <v>0.27911784975878706</v>
      </c>
      <c r="K337" s="342">
        <v>113</v>
      </c>
      <c r="L337" s="340">
        <f t="shared" si="39"/>
        <v>7.7877325982081316E-2</v>
      </c>
      <c r="M337" s="114">
        <v>896</v>
      </c>
      <c r="N337" s="340">
        <f t="shared" si="40"/>
        <v>0.61750516884906959</v>
      </c>
      <c r="O337" s="114">
        <v>37</v>
      </c>
      <c r="P337" s="340">
        <f t="shared" si="41"/>
        <v>2.5499655410062026E-2</v>
      </c>
      <c r="Q337" s="297" t="s">
        <v>2334</v>
      </c>
      <c r="R337" s="416">
        <v>0</v>
      </c>
    </row>
    <row r="338" spans="1:18" x14ac:dyDescent="0.2">
      <c r="A338" s="110" t="s">
        <v>2335</v>
      </c>
      <c r="B338" s="110" t="s">
        <v>2336</v>
      </c>
      <c r="C338" s="110" t="s">
        <v>1543</v>
      </c>
      <c r="D338" s="110" t="s">
        <v>1544</v>
      </c>
      <c r="E338" s="114">
        <v>585</v>
      </c>
      <c r="F338" s="338">
        <f t="shared" si="35"/>
        <v>301</v>
      </c>
      <c r="G338" s="339">
        <f t="shared" si="36"/>
        <v>0.51452991452991448</v>
      </c>
      <c r="H338" s="60" t="str">
        <f t="shared" si="37"/>
        <v>47.4% - 55.5%</v>
      </c>
      <c r="I338" s="114">
        <v>231</v>
      </c>
      <c r="J338" s="340">
        <f t="shared" si="38"/>
        <v>0.39487179487179486</v>
      </c>
      <c r="K338" s="342">
        <v>70</v>
      </c>
      <c r="L338" s="340">
        <f t="shared" si="39"/>
        <v>0.11965811965811966</v>
      </c>
      <c r="M338" s="114">
        <v>284</v>
      </c>
      <c r="N338" s="340">
        <f t="shared" si="40"/>
        <v>0.48547008547008547</v>
      </c>
      <c r="O338" s="114">
        <v>0</v>
      </c>
      <c r="P338" s="340">
        <f t="shared" si="41"/>
        <v>0</v>
      </c>
      <c r="Q338" s="297" t="s">
        <v>2280</v>
      </c>
      <c r="R338" s="416">
        <v>0</v>
      </c>
    </row>
    <row r="339" spans="1:18" x14ac:dyDescent="0.2">
      <c r="A339" s="110" t="s">
        <v>2337</v>
      </c>
      <c r="B339" s="110" t="s">
        <v>2338</v>
      </c>
      <c r="C339" s="110" t="s">
        <v>1543</v>
      </c>
      <c r="D339" s="110" t="s">
        <v>1544</v>
      </c>
      <c r="E339" s="114">
        <v>446</v>
      </c>
      <c r="F339" s="338">
        <f t="shared" ref="F339:F343" si="42">I339+K339</f>
        <v>230</v>
      </c>
      <c r="G339" s="339">
        <f t="shared" ref="G339:G343" si="43">J339+L339</f>
        <v>0.51569506726457404</v>
      </c>
      <c r="H339" s="60" t="str">
        <f t="shared" ref="H339:H343" si="44">IF(ISNUMBER(G339),TEXT(((2*F339)+(1.96^2)-(1.96*((1.96^2)+(4*F339*(100%-G339)))^0.5))/(2*(E339+(1.96^2))),"0.0%")&amp;" - "&amp;TEXT(((2*F339)+(1.96^2)+(1.96*((1.96^2)+(4*F339*(100%-G339)))^0.5))/(2*(E339+(1.96^2))),"0.0%"),"")</f>
        <v>46.9% - 56.2%</v>
      </c>
      <c r="I339" s="114">
        <v>181</v>
      </c>
      <c r="J339" s="340">
        <f t="shared" ref="J339:J343" si="45">I339/E339</f>
        <v>0.40582959641255606</v>
      </c>
      <c r="K339" s="342">
        <v>49</v>
      </c>
      <c r="L339" s="340">
        <f t="shared" ref="L339:L343" si="46">K339/E339</f>
        <v>0.10986547085201794</v>
      </c>
      <c r="M339" s="114">
        <v>200</v>
      </c>
      <c r="N339" s="340">
        <f t="shared" ref="N339:N343" si="47">M339/E339</f>
        <v>0.44843049327354262</v>
      </c>
      <c r="O339" s="114">
        <v>16</v>
      </c>
      <c r="P339" s="340">
        <f t="shared" ref="P339:P343" si="48">O339/E339</f>
        <v>3.5874439461883408E-2</v>
      </c>
      <c r="Q339" s="297" t="s">
        <v>2280</v>
      </c>
      <c r="R339" s="416">
        <v>0</v>
      </c>
    </row>
    <row r="340" spans="1:18" x14ac:dyDescent="0.2">
      <c r="A340" s="110" t="s">
        <v>2339</v>
      </c>
      <c r="B340" s="110" t="s">
        <v>2340</v>
      </c>
      <c r="C340" s="110" t="s">
        <v>1543</v>
      </c>
      <c r="D340" s="110" t="s">
        <v>1544</v>
      </c>
      <c r="E340" s="114">
        <v>727</v>
      </c>
      <c r="F340" s="338">
        <f t="shared" si="42"/>
        <v>354</v>
      </c>
      <c r="G340" s="339"/>
      <c r="H340" s="60" t="str">
        <f t="shared" si="44"/>
        <v/>
      </c>
      <c r="I340" s="114">
        <v>283</v>
      </c>
      <c r="J340" s="340"/>
      <c r="K340" s="342">
        <v>71</v>
      </c>
      <c r="L340" s="340"/>
      <c r="M340" s="114">
        <v>285</v>
      </c>
      <c r="N340" s="340"/>
      <c r="O340" s="114">
        <v>88</v>
      </c>
      <c r="P340" s="340">
        <f t="shared" si="48"/>
        <v>0.12104539202200826</v>
      </c>
      <c r="Q340" s="297" t="s">
        <v>2272</v>
      </c>
      <c r="R340" s="416">
        <v>0</v>
      </c>
    </row>
    <row r="341" spans="1:18" x14ac:dyDescent="0.2">
      <c r="A341" s="110" t="s">
        <v>2341</v>
      </c>
      <c r="B341" s="110" t="s">
        <v>2342</v>
      </c>
      <c r="C341" s="110" t="s">
        <v>1543</v>
      </c>
      <c r="D341" s="110" t="s">
        <v>1544</v>
      </c>
      <c r="E341" s="114">
        <v>220</v>
      </c>
      <c r="F341" s="338">
        <f t="shared" si="42"/>
        <v>115</v>
      </c>
      <c r="G341" s="339"/>
      <c r="H341" s="60" t="str">
        <f t="shared" si="44"/>
        <v/>
      </c>
      <c r="I341" s="114">
        <v>83</v>
      </c>
      <c r="J341" s="340"/>
      <c r="K341" s="342">
        <v>32</v>
      </c>
      <c r="L341" s="340"/>
      <c r="M341" s="114">
        <v>102</v>
      </c>
      <c r="N341" s="340"/>
      <c r="O341" s="114">
        <v>3</v>
      </c>
      <c r="P341" s="340"/>
      <c r="Q341" s="297" t="s">
        <v>2294</v>
      </c>
      <c r="R341" s="416">
        <v>1</v>
      </c>
    </row>
    <row r="342" spans="1:18" x14ac:dyDescent="0.2">
      <c r="A342" s="110" t="s">
        <v>2343</v>
      </c>
      <c r="B342" s="110" t="s">
        <v>2344</v>
      </c>
      <c r="C342" s="110" t="s">
        <v>1543</v>
      </c>
      <c r="D342" s="110" t="s">
        <v>1544</v>
      </c>
      <c r="E342" s="114">
        <v>693</v>
      </c>
      <c r="F342" s="338">
        <f t="shared" si="42"/>
        <v>251</v>
      </c>
      <c r="G342" s="339"/>
      <c r="H342" s="60" t="str">
        <f t="shared" si="44"/>
        <v/>
      </c>
      <c r="I342" s="114">
        <v>196</v>
      </c>
      <c r="J342" s="340"/>
      <c r="K342" s="342">
        <v>55</v>
      </c>
      <c r="L342" s="340"/>
      <c r="M342" s="114">
        <v>373</v>
      </c>
      <c r="N342" s="340"/>
      <c r="O342" s="114">
        <v>69</v>
      </c>
      <c r="P342" s="340">
        <f t="shared" si="48"/>
        <v>9.9567099567099568E-2</v>
      </c>
      <c r="Q342" s="297" t="s">
        <v>2272</v>
      </c>
      <c r="R342" s="416">
        <v>0</v>
      </c>
    </row>
    <row r="343" spans="1:18" x14ac:dyDescent="0.2">
      <c r="A343" s="345" t="s">
        <v>2345</v>
      </c>
      <c r="B343" s="345" t="s">
        <v>2346</v>
      </c>
      <c r="C343" s="345" t="s">
        <v>1543</v>
      </c>
      <c r="D343" s="345" t="s">
        <v>1544</v>
      </c>
      <c r="E343" s="349">
        <v>5190</v>
      </c>
      <c r="F343" s="346">
        <f t="shared" si="42"/>
        <v>2564</v>
      </c>
      <c r="G343" s="347">
        <f t="shared" si="43"/>
        <v>0.49402697495183046</v>
      </c>
      <c r="H343" s="348" t="str">
        <f t="shared" si="44"/>
        <v>48.0% - 50.8%</v>
      </c>
      <c r="I343" s="349">
        <v>1931</v>
      </c>
      <c r="J343" s="350">
        <f t="shared" si="45"/>
        <v>0.37206165703275529</v>
      </c>
      <c r="K343" s="356">
        <v>633</v>
      </c>
      <c r="L343" s="350">
        <f t="shared" si="46"/>
        <v>0.12196531791907514</v>
      </c>
      <c r="M343" s="349">
        <v>2409</v>
      </c>
      <c r="N343" s="350">
        <f t="shared" si="47"/>
        <v>0.46416184971098268</v>
      </c>
      <c r="O343" s="349">
        <v>217</v>
      </c>
      <c r="P343" s="350">
        <f t="shared" si="48"/>
        <v>4.1811175337186895E-2</v>
      </c>
      <c r="Q343" s="297" t="s">
        <v>2347</v>
      </c>
      <c r="R343" s="416">
        <v>0</v>
      </c>
    </row>
    <row r="344" spans="1:18" x14ac:dyDescent="0.2">
      <c r="A344" s="110"/>
      <c r="B344" s="110"/>
      <c r="C344" s="110"/>
      <c r="D344" s="110"/>
      <c r="E344" s="351"/>
      <c r="F344" s="351"/>
      <c r="G344" s="351"/>
      <c r="H344" s="351"/>
      <c r="I344" s="351"/>
      <c r="J344" s="351"/>
      <c r="K344" s="351"/>
      <c r="L344" s="351"/>
      <c r="M344" s="351"/>
      <c r="N344" s="351"/>
      <c r="O344" s="351"/>
      <c r="P344" s="351"/>
      <c r="Q344" s="110"/>
    </row>
    <row r="345" spans="1:18" x14ac:dyDescent="0.2">
      <c r="A345" s="112" t="s">
        <v>42</v>
      </c>
      <c r="B345" s="110"/>
      <c r="C345" s="116"/>
      <c r="D345" s="116"/>
      <c r="E345" s="110"/>
      <c r="F345" s="110"/>
      <c r="G345" s="110"/>
      <c r="H345" s="110"/>
      <c r="I345" s="110"/>
      <c r="J345" s="110"/>
      <c r="K345" s="110"/>
      <c r="L345" s="110"/>
      <c r="M345" s="110"/>
      <c r="N345" s="110"/>
      <c r="O345" s="110"/>
      <c r="P345" s="110"/>
      <c r="Q345" s="329"/>
    </row>
    <row r="346" spans="1:18" x14ac:dyDescent="0.2">
      <c r="A346" s="114"/>
      <c r="B346" s="116" t="s">
        <v>1321</v>
      </c>
      <c r="C346" s="116"/>
      <c r="D346" s="116"/>
      <c r="E346" s="116"/>
      <c r="F346" s="116"/>
      <c r="G346" s="116"/>
      <c r="H346" s="116"/>
      <c r="I346" s="116"/>
      <c r="J346" s="116"/>
      <c r="K346" s="110"/>
      <c r="L346" s="110"/>
      <c r="M346" s="353"/>
      <c r="N346" s="110"/>
      <c r="O346" s="110"/>
      <c r="P346" s="110"/>
      <c r="Q346" s="110"/>
    </row>
    <row r="347" spans="1:18" x14ac:dyDescent="0.2">
      <c r="A347" s="115"/>
      <c r="B347" s="116" t="s">
        <v>1322</v>
      </c>
      <c r="C347" s="116"/>
      <c r="D347" s="116"/>
      <c r="E347" s="116"/>
      <c r="F347" s="116"/>
      <c r="G347" s="116"/>
      <c r="H347" s="116"/>
      <c r="I347" s="116"/>
      <c r="J347" s="116"/>
      <c r="K347" s="110"/>
      <c r="L347" s="110"/>
      <c r="M347" s="353"/>
      <c r="N347" s="110"/>
      <c r="O347" s="110"/>
      <c r="P347" s="110"/>
      <c r="Q347" s="110"/>
    </row>
    <row r="348" spans="1:18" x14ac:dyDescent="0.2">
      <c r="A348" s="354"/>
      <c r="B348" s="116" t="s">
        <v>1323</v>
      </c>
      <c r="C348" s="116"/>
      <c r="D348" s="116"/>
      <c r="E348" s="116"/>
      <c r="F348" s="116"/>
      <c r="G348" s="116"/>
      <c r="H348" s="116"/>
      <c r="I348" s="116"/>
      <c r="J348" s="116"/>
      <c r="K348" s="116"/>
      <c r="L348" s="116"/>
      <c r="M348" s="353"/>
      <c r="N348" s="110"/>
      <c r="O348" s="110"/>
      <c r="P348" s="110"/>
      <c r="Q348" s="110"/>
      <c r="R348" s="415"/>
    </row>
    <row r="349" spans="1:18" x14ac:dyDescent="0.2">
      <c r="B349" s="273" t="s">
        <v>2348</v>
      </c>
    </row>
    <row r="350" spans="1:18" x14ac:dyDescent="0.2">
      <c r="A350" s="208">
        <v>1</v>
      </c>
    </row>
  </sheetData>
  <mergeCells count="5">
    <mergeCell ref="F6:G6"/>
    <mergeCell ref="I6:J6"/>
    <mergeCell ref="K6:L6"/>
    <mergeCell ref="M6:N6"/>
    <mergeCell ref="O6:P6"/>
  </mergeCells>
  <conditionalFormatting sqref="A346">
    <cfRule type="expression" dxfId="7" priority="4" stopIfTrue="1">
      <formula>A350=1</formula>
    </cfRule>
  </conditionalFormatting>
  <conditionalFormatting sqref="E18:E343">
    <cfRule type="expression" dxfId="6" priority="5" stopIfTrue="1">
      <formula>R18=1</formula>
    </cfRule>
  </conditionalFormatting>
  <conditionalFormatting sqref="I18:I343 M18:M343">
    <cfRule type="expression" dxfId="5" priority="6" stopIfTrue="1">
      <formula>#REF!=1</formula>
    </cfRule>
  </conditionalFormatting>
  <conditionalFormatting sqref="E8:E16">
    <cfRule type="expression" dxfId="4" priority="1">
      <formula>R8=1</formula>
    </cfRule>
  </conditionalFormatting>
  <conditionalFormatting sqref="P18:P343 P8:P16">
    <cfRule type="cellIs" dxfId="3" priority="7" stopIfTrue="1" operator="lessThan">
      <formula>0</formula>
    </cfRule>
    <cfRule type="cellIs" dxfId="2" priority="8" stopIfTrue="1" operator="greaterThan">
      <formula>0.05</formula>
    </cfRule>
  </conditionalFormatting>
  <printOptions horizontalCentered="1"/>
  <pageMargins left="0.39370078740157483" right="0.39370078740157483" top="0.39370078740157483" bottom="0.39370078740157483" header="0.51181102362204722" footer="0.51181102362204722"/>
  <pageSetup paperSize="9" scale="43" fitToHeight="4" orientation="landscape" r:id="rId1"/>
  <headerFooter alignWithMargins="0">
    <oddFooter>&amp;L&amp;6&amp;F &amp;A&amp;R&amp;6Standards and Quality Analytical Team (SAT)</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pageSetUpPr fitToPage="1"/>
  </sheetPr>
  <dimension ref="A1:G252"/>
  <sheetViews>
    <sheetView showGridLines="0" zoomScaleNormal="100" workbookViewId="0">
      <pane xSplit="2" ySplit="7" topLeftCell="C8" activePane="bottomRight" state="frozen"/>
      <selection pane="topRight" activeCell="C1" sqref="C1"/>
      <selection pane="bottomLeft" activeCell="A8" sqref="A8"/>
      <selection pane="bottomRight"/>
    </sheetView>
  </sheetViews>
  <sheetFormatPr defaultRowHeight="15" x14ac:dyDescent="0.25"/>
  <cols>
    <col min="1" max="1" width="5.28515625" style="361" bestFit="1" customWidth="1"/>
    <col min="2" max="2" width="63.85546875" style="361" bestFit="1" customWidth="1"/>
    <col min="3" max="3" width="5.28515625" style="361" bestFit="1" customWidth="1"/>
    <col min="4" max="4" width="63.85546875" style="361" bestFit="1" customWidth="1"/>
    <col min="5" max="7" width="14.85546875" style="360" customWidth="1"/>
    <col min="8" max="16384" width="9.140625" style="361"/>
  </cols>
  <sheetData>
    <row r="1" spans="1:7" ht="18" x14ac:dyDescent="0.25">
      <c r="A1" s="272" t="s">
        <v>2361</v>
      </c>
      <c r="B1" s="359"/>
      <c r="C1" s="359"/>
      <c r="D1" s="359"/>
    </row>
    <row r="2" spans="1:7" x14ac:dyDescent="0.25">
      <c r="A2" s="359"/>
      <c r="B2" s="359"/>
      <c r="C2" s="359"/>
      <c r="D2" s="359"/>
    </row>
    <row r="3" spans="1:7" x14ac:dyDescent="0.25">
      <c r="A3" s="362" t="s">
        <v>1374</v>
      </c>
      <c r="B3" s="359"/>
      <c r="C3" s="359"/>
      <c r="D3" s="359"/>
    </row>
    <row r="4" spans="1:7" x14ac:dyDescent="0.25">
      <c r="A4" s="359" t="s">
        <v>1451</v>
      </c>
      <c r="B4" s="359"/>
      <c r="C4" s="359"/>
      <c r="D4" s="359"/>
    </row>
    <row r="5" spans="1:7" x14ac:dyDescent="0.25">
      <c r="A5" s="359"/>
      <c r="B5" s="359"/>
      <c r="C5" s="359"/>
      <c r="D5" s="359"/>
    </row>
    <row r="6" spans="1:7" x14ac:dyDescent="0.25">
      <c r="A6" s="363"/>
      <c r="B6" s="363"/>
      <c r="C6" s="363"/>
      <c r="D6" s="363"/>
    </row>
    <row r="7" spans="1:7" ht="54" customHeight="1" thickBot="1" x14ac:dyDescent="0.3">
      <c r="A7" s="364" t="s">
        <v>69</v>
      </c>
      <c r="B7" s="364" t="s">
        <v>70</v>
      </c>
      <c r="C7" s="364" t="s">
        <v>69</v>
      </c>
      <c r="D7" s="364" t="s">
        <v>440</v>
      </c>
      <c r="E7" s="365" t="s">
        <v>2357</v>
      </c>
      <c r="F7" s="366" t="s">
        <v>2362</v>
      </c>
      <c r="G7" s="367" t="s">
        <v>2363</v>
      </c>
    </row>
    <row r="8" spans="1:7" x14ac:dyDescent="0.25">
      <c r="A8" s="368" t="s">
        <v>1375</v>
      </c>
      <c r="B8" s="368" t="s">
        <v>1376</v>
      </c>
      <c r="C8" s="368"/>
      <c r="D8" s="368"/>
      <c r="E8" s="369">
        <f>T3_DropOff_National!I21</f>
        <v>0.40672175964885049</v>
      </c>
      <c r="F8" s="370">
        <f>T3_DropOff_National!I22</f>
        <v>0.41466824238068506</v>
      </c>
      <c r="G8" s="371">
        <f>T3_DropOff_National!I23</f>
        <v>0.42084249627175213</v>
      </c>
    </row>
    <row r="9" spans="1:7" x14ac:dyDescent="0.25">
      <c r="A9" s="368"/>
      <c r="B9" s="368"/>
      <c r="C9" s="368"/>
      <c r="D9" s="368"/>
      <c r="E9" s="369"/>
      <c r="F9" s="370"/>
      <c r="G9" s="371"/>
    </row>
    <row r="10" spans="1:7" x14ac:dyDescent="0.25">
      <c r="A10" s="368" t="s">
        <v>444</v>
      </c>
      <c r="B10" s="368" t="s">
        <v>1130</v>
      </c>
      <c r="C10" s="368"/>
      <c r="D10" s="368"/>
      <c r="E10" s="369">
        <f>(T6_CCGBFI_201415!K11-T10_Prev68CCG_1415Q2!G10)/T6_CCGBFI_201415!K11</f>
        <v>0.43412253082932456</v>
      </c>
      <c r="F10" s="370">
        <f>(T6_CCGBFI_201415!O11-T11_Prev68CCG_1415Q3!G10)/T6_CCGBFI_201415!O11</f>
        <v>0.46748942614459016</v>
      </c>
      <c r="G10" s="371">
        <f>(T6_CCGBFI_201415!S11-T12_Prev68CCG_1415Q4!G10)/T6_CCGBFI_201415!S11</f>
        <v>0.43676349749601723</v>
      </c>
    </row>
    <row r="11" spans="1:7" x14ac:dyDescent="0.25">
      <c r="A11" s="368" t="s">
        <v>464</v>
      </c>
      <c r="B11" s="368" t="s">
        <v>1128</v>
      </c>
      <c r="C11" s="368"/>
      <c r="D11" s="368"/>
      <c r="E11" s="369">
        <f>(T6_CCGBFI_201415!K12-T10_Prev68CCG_1415Q2!G11)/T6_CCGBFI_201415!K12</f>
        <v>0.50241364605543715</v>
      </c>
      <c r="F11" s="370">
        <f>(T6_CCGBFI_201415!O12-T11_Prev68CCG_1415Q3!G11)/T6_CCGBFI_201415!O12</f>
        <v>0.50533724996832707</v>
      </c>
      <c r="G11" s="371">
        <f>(T6_CCGBFI_201415!S12-T12_Prev68CCG_1415Q4!G11)/T6_CCGBFI_201415!S12</f>
        <v>0.49339107997382475</v>
      </c>
    </row>
    <row r="12" spans="1:7" x14ac:dyDescent="0.25">
      <c r="A12" s="368" t="s">
        <v>481</v>
      </c>
      <c r="B12" s="368" t="s">
        <v>482</v>
      </c>
      <c r="C12" s="368"/>
      <c r="D12" s="368"/>
      <c r="E12" s="369">
        <f>(T6_CCGBFI_201415!K13-T10_Prev68CCG_1415Q2!G12)/T6_CCGBFI_201415!K13</f>
        <v>1</v>
      </c>
      <c r="F12" s="370">
        <f>(T6_CCGBFI_201415!O13-T11_Prev68CCG_1415Q3!G12)/T6_CCGBFI_201415!O13</f>
        <v>1</v>
      </c>
      <c r="G12" s="371">
        <f>(T6_CCGBFI_201415!S13-T12_Prev68CCG_1415Q4!G12)/T6_CCGBFI_201415!S13</f>
        <v>1</v>
      </c>
    </row>
    <row r="13" spans="1:7" x14ac:dyDescent="0.25">
      <c r="A13" s="368" t="s">
        <v>519</v>
      </c>
      <c r="B13" s="368" t="s">
        <v>520</v>
      </c>
      <c r="C13" s="368"/>
      <c r="D13" s="368"/>
      <c r="E13" s="369">
        <f>(T6_CCGBFI_201415!K14-T10_Prev68CCG_1415Q2!G13)/T6_CCGBFI_201415!K14</f>
        <v>1</v>
      </c>
      <c r="F13" s="370">
        <f>(T6_CCGBFI_201415!O14-T11_Prev68CCG_1415Q3!G13)/T6_CCGBFI_201415!O14</f>
        <v>1</v>
      </c>
      <c r="G13" s="371">
        <f>(T6_CCGBFI_201415!S14-T12_Prev68CCG_1415Q4!G13)/T6_CCGBFI_201415!S14</f>
        <v>1</v>
      </c>
    </row>
    <row r="14" spans="1:7" x14ac:dyDescent="0.25">
      <c r="A14" s="368" t="s">
        <v>545</v>
      </c>
      <c r="B14" s="368" t="s">
        <v>546</v>
      </c>
      <c r="C14" s="368"/>
      <c r="D14" s="368"/>
      <c r="E14" s="369">
        <f>(T6_CCGBFI_201415!K15-T10_Prev68CCG_1415Q2!G14)/T6_CCGBFI_201415!K15</f>
        <v>1</v>
      </c>
      <c r="F14" s="370">
        <f>(T6_CCGBFI_201415!O15-T11_Prev68CCG_1415Q3!G14)/T6_CCGBFI_201415!O15</f>
        <v>0.49356770399459143</v>
      </c>
      <c r="G14" s="371">
        <f>(T6_CCGBFI_201415!S15-T12_Prev68CCG_1415Q4!G14)/T6_CCGBFI_201415!S15</f>
        <v>0.48077384341894891</v>
      </c>
    </row>
    <row r="15" spans="1:7" x14ac:dyDescent="0.25">
      <c r="A15" s="368" t="s">
        <v>565</v>
      </c>
      <c r="B15" s="368" t="s">
        <v>1162</v>
      </c>
      <c r="C15" s="368"/>
      <c r="D15" s="368"/>
      <c r="E15" s="369">
        <f>(T6_CCGBFI_201415!K16-T10_Prev68CCG_1415Q2!G15)/T6_CCGBFI_201415!K16</f>
        <v>1</v>
      </c>
      <c r="F15" s="370">
        <f>(T6_CCGBFI_201415!O16-T11_Prev68CCG_1415Q3!G15)/T6_CCGBFI_201415!O16</f>
        <v>1</v>
      </c>
      <c r="G15" s="371">
        <f>(T6_CCGBFI_201415!S16-T12_Prev68CCG_1415Q4!G15)/T6_CCGBFI_201415!S16</f>
        <v>1</v>
      </c>
    </row>
    <row r="16" spans="1:7" x14ac:dyDescent="0.25">
      <c r="A16" s="368" t="s">
        <v>591</v>
      </c>
      <c r="B16" s="368" t="s">
        <v>1157</v>
      </c>
      <c r="C16" s="368"/>
      <c r="D16" s="368"/>
      <c r="E16" s="369">
        <f>(T6_CCGBFI_201415!K17-T10_Prev68CCG_1415Q2!G16)/T6_CCGBFI_201415!K17</f>
        <v>1</v>
      </c>
      <c r="F16" s="370">
        <f>(T6_CCGBFI_201415!O17-T11_Prev68CCG_1415Q3!G16)/T6_CCGBFI_201415!O17</f>
        <v>1</v>
      </c>
      <c r="G16" s="371">
        <f>(T6_CCGBFI_201415!S17-T12_Prev68CCG_1415Q4!G16)/T6_CCGBFI_201415!S17</f>
        <v>1</v>
      </c>
    </row>
    <row r="17" spans="1:7" x14ac:dyDescent="0.25">
      <c r="A17" s="368" t="s">
        <v>617</v>
      </c>
      <c r="B17" s="368" t="s">
        <v>1135</v>
      </c>
      <c r="C17" s="368"/>
      <c r="D17" s="368"/>
      <c r="E17" s="369">
        <f>(T6_CCGBFI_201415!K18-T10_Prev68CCG_1415Q2!G17)/T6_CCGBFI_201415!K18</f>
        <v>0.34778168525409209</v>
      </c>
      <c r="F17" s="370">
        <f>(T6_CCGBFI_201415!O18-T11_Prev68CCG_1415Q3!G17)/T6_CCGBFI_201415!O18</f>
        <v>0.30553694199670772</v>
      </c>
      <c r="G17" s="371">
        <f>(T6_CCGBFI_201415!S18-T12_Prev68CCG_1415Q4!G17)/T6_CCGBFI_201415!S18</f>
        <v>1</v>
      </c>
    </row>
    <row r="18" spans="1:7" x14ac:dyDescent="0.25">
      <c r="A18" s="368" t="s">
        <v>634</v>
      </c>
      <c r="B18" s="368" t="s">
        <v>635</v>
      </c>
      <c r="C18" s="368"/>
      <c r="D18" s="368"/>
      <c r="E18" s="369">
        <f>(T6_CCGBFI_201415!K19-T10_Prev68CCG_1415Q2!G18)/T6_CCGBFI_201415!K19</f>
        <v>0.41227641937353227</v>
      </c>
      <c r="F18" s="370">
        <f>(T6_CCGBFI_201415!O19-T11_Prev68CCG_1415Q3!G18)/T6_CCGBFI_201415!O19</f>
        <v>0.38145399749800979</v>
      </c>
      <c r="G18" s="371">
        <f>(T6_CCGBFI_201415!S19-T12_Prev68CCG_1415Q4!G18)/T6_CCGBFI_201415!S19</f>
        <v>0.41881427845921892</v>
      </c>
    </row>
    <row r="19" spans="1:7" x14ac:dyDescent="0.25">
      <c r="A19" s="368" t="s">
        <v>666</v>
      </c>
      <c r="B19" s="368" t="s">
        <v>1132</v>
      </c>
      <c r="C19" s="368"/>
      <c r="D19" s="368"/>
      <c r="E19" s="369">
        <f>(T6_CCGBFI_201415!K20-T10_Prev68CCG_1415Q2!G19)/T6_CCGBFI_201415!K20</f>
        <v>0.36916172197001718</v>
      </c>
      <c r="F19" s="370">
        <f>(T6_CCGBFI_201415!O20-T11_Prev68CCG_1415Q3!G19)/T6_CCGBFI_201415!O20</f>
        <v>0.39929736798503002</v>
      </c>
      <c r="G19" s="371">
        <f>(T6_CCGBFI_201415!S20-T12_Prev68CCG_1415Q4!G19)/T6_CCGBFI_201415!S20</f>
        <v>0.31916628425331056</v>
      </c>
    </row>
    <row r="20" spans="1:7" x14ac:dyDescent="0.25">
      <c r="A20" s="368" t="s">
        <v>689</v>
      </c>
      <c r="B20" s="368" t="s">
        <v>1138</v>
      </c>
      <c r="C20" s="368"/>
      <c r="D20" s="368"/>
      <c r="E20" s="369" t="e">
        <f>(T6_CCGBFI_201415!K21-T10_Prev68CCG_1415Q2!G20)/T6_CCGBFI_201415!K21</f>
        <v>#DIV/0!</v>
      </c>
      <c r="F20" s="370">
        <f>(T6_CCGBFI_201415!O21-T11_Prev68CCG_1415Q3!G20)/T6_CCGBFI_201415!O21</f>
        <v>1</v>
      </c>
      <c r="G20" s="371">
        <f>(T6_CCGBFI_201415!S21-T12_Prev68CCG_1415Q4!G20)/T6_CCGBFI_201415!S21</f>
        <v>1</v>
      </c>
    </row>
    <row r="21" spans="1:7" x14ac:dyDescent="0.25">
      <c r="A21" s="368" t="s">
        <v>712</v>
      </c>
      <c r="B21" s="368" t="s">
        <v>1147</v>
      </c>
      <c r="C21" s="368"/>
      <c r="D21" s="368"/>
      <c r="E21" s="369">
        <f>(T6_CCGBFI_201415!K22-T10_Prev68CCG_1415Q2!G21)/T6_CCGBFI_201415!K22</f>
        <v>1</v>
      </c>
      <c r="F21" s="370">
        <f>(T6_CCGBFI_201415!O22-T11_Prev68CCG_1415Q3!G21)/T6_CCGBFI_201415!O22</f>
        <v>1</v>
      </c>
      <c r="G21" s="371">
        <f>(T6_CCGBFI_201415!S22-T12_Prev68CCG_1415Q4!G21)/T6_CCGBFI_201415!S22</f>
        <v>1</v>
      </c>
    </row>
    <row r="22" spans="1:7" x14ac:dyDescent="0.25">
      <c r="A22" s="368" t="s">
        <v>744</v>
      </c>
      <c r="B22" s="368" t="s">
        <v>745</v>
      </c>
      <c r="C22" s="368"/>
      <c r="D22" s="368"/>
      <c r="E22" s="369">
        <f>(T6_CCGBFI_201415!K23-T10_Prev68CCG_1415Q2!G22)/T6_CCGBFI_201415!K23</f>
        <v>1</v>
      </c>
      <c r="F22" s="370">
        <f>(T6_CCGBFI_201415!O23-T11_Prev68CCG_1415Q3!G22)/T6_CCGBFI_201415!O23</f>
        <v>0.38442491147440028</v>
      </c>
      <c r="G22" s="371" t="e">
        <f>(T6_CCGBFI_201415!S23-T12_Prev68CCG_1415Q4!G22)/T6_CCGBFI_201415!S23</f>
        <v>#DIV/0!</v>
      </c>
    </row>
    <row r="23" spans="1:7" x14ac:dyDescent="0.25">
      <c r="A23" s="368" t="s">
        <v>770</v>
      </c>
      <c r="B23" s="368" t="s">
        <v>771</v>
      </c>
      <c r="C23" s="368"/>
      <c r="D23" s="368"/>
      <c r="E23" s="369">
        <f>(T6_CCGBFI_201415!K24-T10_Prev68CCG_1415Q2!G23)/T6_CCGBFI_201415!K24</f>
        <v>0.39131891175961292</v>
      </c>
      <c r="F23" s="370">
        <f>(T6_CCGBFI_201415!O24-T11_Prev68CCG_1415Q3!G23)/T6_CCGBFI_201415!O24</f>
        <v>1</v>
      </c>
      <c r="G23" s="371">
        <f>(T6_CCGBFI_201415!S24-T12_Prev68CCG_1415Q4!G23)/T6_CCGBFI_201415!S24</f>
        <v>1</v>
      </c>
    </row>
    <row r="24" spans="1:7" x14ac:dyDescent="0.25">
      <c r="A24" s="368" t="s">
        <v>793</v>
      </c>
      <c r="B24" s="368" t="s">
        <v>1145</v>
      </c>
      <c r="C24" s="368"/>
      <c r="D24" s="368"/>
      <c r="E24" s="369">
        <f>(T6_CCGBFI_201415!K25-T10_Prev68CCG_1415Q2!G24)/T6_CCGBFI_201415!K25</f>
        <v>1</v>
      </c>
      <c r="F24" s="370">
        <f>(T6_CCGBFI_201415!O25-T11_Prev68CCG_1415Q3!G24)/T6_CCGBFI_201415!O25</f>
        <v>1</v>
      </c>
      <c r="G24" s="371">
        <f>(T6_CCGBFI_201415!S25-T12_Prev68CCG_1415Q4!G24)/T6_CCGBFI_201415!S25</f>
        <v>1</v>
      </c>
    </row>
    <row r="25" spans="1:7" x14ac:dyDescent="0.25">
      <c r="A25" s="368" t="s">
        <v>816</v>
      </c>
      <c r="B25" s="368" t="s">
        <v>1186</v>
      </c>
      <c r="C25" s="368"/>
      <c r="D25" s="368"/>
      <c r="E25" s="369" t="e">
        <f>(T6_CCGBFI_201415!K26-T10_Prev68CCG_1415Q2!G25)/T6_CCGBFI_201415!K26</f>
        <v>#DIV/0!</v>
      </c>
      <c r="F25" s="370">
        <f>(T6_CCGBFI_201415!O26-T11_Prev68CCG_1415Q3!G25)/T6_CCGBFI_201415!O26</f>
        <v>0.33434815986006844</v>
      </c>
      <c r="G25" s="371">
        <f>(T6_CCGBFI_201415!S26-T12_Prev68CCG_1415Q4!G25)/T6_CCGBFI_201415!S26</f>
        <v>0.33315924157849841</v>
      </c>
    </row>
    <row r="26" spans="1:7" x14ac:dyDescent="0.25">
      <c r="A26" s="368" t="s">
        <v>839</v>
      </c>
      <c r="B26" s="368" t="s">
        <v>1150</v>
      </c>
      <c r="C26" s="368"/>
      <c r="D26" s="368"/>
      <c r="E26" s="369">
        <f>(T6_CCGBFI_201415!K27-T10_Prev68CCG_1415Q2!G26)/T6_CCGBFI_201415!K27</f>
        <v>1</v>
      </c>
      <c r="F26" s="370">
        <f>(T6_CCGBFI_201415!O27-T11_Prev68CCG_1415Q3!G26)/T6_CCGBFI_201415!O27</f>
        <v>1</v>
      </c>
      <c r="G26" s="371">
        <f>(T6_CCGBFI_201415!S27-T12_Prev68CCG_1415Q4!G26)/T6_CCGBFI_201415!S27</f>
        <v>1</v>
      </c>
    </row>
    <row r="27" spans="1:7" x14ac:dyDescent="0.25">
      <c r="A27" s="368" t="s">
        <v>865</v>
      </c>
      <c r="B27" s="368" t="s">
        <v>1164</v>
      </c>
      <c r="C27" s="368"/>
      <c r="D27" s="368"/>
      <c r="E27" s="369">
        <f>(T6_CCGBFI_201415!K28-T10_Prev68CCG_1415Q2!G27)/T6_CCGBFI_201415!K28</f>
        <v>1</v>
      </c>
      <c r="F27" s="370">
        <f>(T6_CCGBFI_201415!O28-T11_Prev68CCG_1415Q3!G27)/T6_CCGBFI_201415!O28</f>
        <v>0.40012129774314847</v>
      </c>
      <c r="G27" s="371">
        <f>(T6_CCGBFI_201415!S28-T12_Prev68CCG_1415Q4!G27)/T6_CCGBFI_201415!S28</f>
        <v>0.36782548851777264</v>
      </c>
    </row>
    <row r="28" spans="1:7" x14ac:dyDescent="0.25">
      <c r="A28" s="368" t="s">
        <v>879</v>
      </c>
      <c r="B28" s="368" t="s">
        <v>1199</v>
      </c>
      <c r="C28" s="368"/>
      <c r="D28" s="368"/>
      <c r="E28" s="369">
        <f>(T6_CCGBFI_201415!K29-T10_Prev68CCG_1415Q2!G28)/T6_CCGBFI_201415!K29</f>
        <v>0.37128010754450963</v>
      </c>
      <c r="F28" s="370">
        <f>(T6_CCGBFI_201415!O29-T11_Prev68CCG_1415Q3!G28)/T6_CCGBFI_201415!O29</f>
        <v>0.34365392601456035</v>
      </c>
      <c r="G28" s="371">
        <f>(T6_CCGBFI_201415!S29-T12_Prev68CCG_1415Q4!G28)/T6_CCGBFI_201415!S29</f>
        <v>1</v>
      </c>
    </row>
    <row r="29" spans="1:7" x14ac:dyDescent="0.25">
      <c r="A29" s="368" t="s">
        <v>893</v>
      </c>
      <c r="B29" s="368" t="s">
        <v>1209</v>
      </c>
      <c r="C29" s="368"/>
      <c r="D29" s="368"/>
      <c r="E29" s="369">
        <f>(T6_CCGBFI_201415!K30-T10_Prev68CCG_1415Q2!G29)/T6_CCGBFI_201415!K30</f>
        <v>1</v>
      </c>
      <c r="F29" s="370">
        <f>(T6_CCGBFI_201415!O30-T11_Prev68CCG_1415Q3!G29)/T6_CCGBFI_201415!O30</f>
        <v>1</v>
      </c>
      <c r="G29" s="371">
        <f>(T6_CCGBFI_201415!S30-T12_Prev68CCG_1415Q4!G29)/T6_CCGBFI_201415!S30</f>
        <v>1</v>
      </c>
    </row>
    <row r="30" spans="1:7" x14ac:dyDescent="0.25">
      <c r="A30" s="368" t="s">
        <v>904</v>
      </c>
      <c r="B30" s="368" t="s">
        <v>1207</v>
      </c>
      <c r="C30" s="368"/>
      <c r="D30" s="368"/>
      <c r="E30" s="369">
        <f>(T6_CCGBFI_201415!K31-T10_Prev68CCG_1415Q2!G30)/T6_CCGBFI_201415!K31</f>
        <v>1</v>
      </c>
      <c r="F30" s="370" t="e">
        <f>(T6_CCGBFI_201415!O31-T11_Prev68CCG_1415Q3!G30)/T6_CCGBFI_201415!O31</f>
        <v>#DIV/0!</v>
      </c>
      <c r="G30" s="371">
        <f>(T6_CCGBFI_201415!S31-T12_Prev68CCG_1415Q4!G30)/T6_CCGBFI_201415!S31</f>
        <v>1</v>
      </c>
    </row>
    <row r="31" spans="1:7" x14ac:dyDescent="0.25">
      <c r="A31" s="368" t="s">
        <v>930</v>
      </c>
      <c r="B31" s="368" t="s">
        <v>1169</v>
      </c>
      <c r="C31" s="368"/>
      <c r="D31" s="368"/>
      <c r="E31" s="369">
        <f>(T6_CCGBFI_201415!K32-T10_Prev68CCG_1415Q2!G31)/T6_CCGBFI_201415!K32</f>
        <v>1</v>
      </c>
      <c r="F31" s="370">
        <f>(T6_CCGBFI_201415!O32-T11_Prev68CCG_1415Q3!G31)/T6_CCGBFI_201415!O32</f>
        <v>1</v>
      </c>
      <c r="G31" s="371">
        <f>(T6_CCGBFI_201415!S32-T12_Prev68CCG_1415Q4!G31)/T6_CCGBFI_201415!S32</f>
        <v>1</v>
      </c>
    </row>
    <row r="32" spans="1:7" x14ac:dyDescent="0.25">
      <c r="A32" s="368" t="s">
        <v>968</v>
      </c>
      <c r="B32" s="368" t="s">
        <v>969</v>
      </c>
      <c r="C32" s="368"/>
      <c r="D32" s="368"/>
      <c r="E32" s="369">
        <f>(T6_CCGBFI_201415!K33-T10_Prev68CCG_1415Q2!G32)/T6_CCGBFI_201415!K33</f>
        <v>1</v>
      </c>
      <c r="F32" s="370">
        <f>(T6_CCGBFI_201415!O33-T11_Prev68CCG_1415Q3!G32)/T6_CCGBFI_201415!O33</f>
        <v>1</v>
      </c>
      <c r="G32" s="371">
        <f>(T6_CCGBFI_201415!S33-T12_Prev68CCG_1415Q4!G32)/T6_CCGBFI_201415!S33</f>
        <v>1</v>
      </c>
    </row>
    <row r="33" spans="1:7" x14ac:dyDescent="0.25">
      <c r="A33" s="368" t="s">
        <v>1000</v>
      </c>
      <c r="B33" s="368" t="s">
        <v>1001</v>
      </c>
      <c r="C33" s="368"/>
      <c r="D33" s="368"/>
      <c r="E33" s="369">
        <f>(T6_CCGBFI_201415!K34-T10_Prev68CCG_1415Q2!G33)/T6_CCGBFI_201415!K34</f>
        <v>1</v>
      </c>
      <c r="F33" s="370">
        <f>(T6_CCGBFI_201415!O34-T11_Prev68CCG_1415Q3!G33)/T6_CCGBFI_201415!O34</f>
        <v>0.3585876586125582</v>
      </c>
      <c r="G33" s="371">
        <f>(T6_CCGBFI_201415!S34-T12_Prev68CCG_1415Q4!G33)/T6_CCGBFI_201415!S34</f>
        <v>0.3982465908305477</v>
      </c>
    </row>
    <row r="34" spans="1:7" x14ac:dyDescent="0.25">
      <c r="A34" s="368" t="s">
        <v>1029</v>
      </c>
      <c r="B34" s="368" t="s">
        <v>1030</v>
      </c>
      <c r="C34" s="368"/>
      <c r="D34" s="368"/>
      <c r="E34" s="369">
        <f>(T6_CCGBFI_201415!K35-T10_Prev68CCG_1415Q2!G34)/T6_CCGBFI_201415!K35</f>
        <v>1</v>
      </c>
      <c r="F34" s="370">
        <f>(T6_CCGBFI_201415!O35-T11_Prev68CCG_1415Q3!G34)/T6_CCGBFI_201415!O35</f>
        <v>1</v>
      </c>
      <c r="G34" s="371">
        <f>(T6_CCGBFI_201415!S35-T12_Prev68CCG_1415Q4!G34)/T6_CCGBFI_201415!S35</f>
        <v>1</v>
      </c>
    </row>
    <row r="35" spans="1:7" x14ac:dyDescent="0.25">
      <c r="A35" s="363"/>
      <c r="B35" s="363"/>
      <c r="C35" s="363"/>
      <c r="D35" s="363"/>
      <c r="E35" s="369"/>
      <c r="F35" s="372"/>
      <c r="G35" s="373"/>
    </row>
    <row r="36" spans="1:7" x14ac:dyDescent="0.25">
      <c r="A36" s="374" t="s">
        <v>442</v>
      </c>
      <c r="B36" s="374" t="s">
        <v>443</v>
      </c>
      <c r="C36" s="374" t="s">
        <v>444</v>
      </c>
      <c r="D36" s="374" t="s">
        <v>1130</v>
      </c>
      <c r="E36" s="369">
        <f>(T6_CCGBFI_201415!K37-T10_Prev68CCG_1415Q2!G36)/T6_CCGBFI_201415!K37</f>
        <v>0.26469967174092501</v>
      </c>
      <c r="F36" s="370">
        <f>(T6_CCGBFI_201415!O37-T11_Prev68CCG_1415Q3!G36)/T6_CCGBFI_201415!O37</f>
        <v>0.28277308112689875</v>
      </c>
      <c r="G36" s="371" t="e">
        <f>(T6_CCGBFI_201415!S37-T12_Prev68CCG_1415Q4!G36)/T6_CCGBFI_201415!S37</f>
        <v>#DIV/0!</v>
      </c>
    </row>
    <row r="37" spans="1:7" x14ac:dyDescent="0.25">
      <c r="A37" s="374" t="s">
        <v>447</v>
      </c>
      <c r="B37" s="374" t="s">
        <v>448</v>
      </c>
      <c r="C37" s="374" t="s">
        <v>444</v>
      </c>
      <c r="D37" s="374" t="s">
        <v>1130</v>
      </c>
      <c r="E37" s="369">
        <f>(T6_CCGBFI_201415!K38-T10_Prev68CCG_1415Q2!G37)/T6_CCGBFI_201415!K38</f>
        <v>0.48606707825796763</v>
      </c>
      <c r="F37" s="370">
        <f>(T6_CCGBFI_201415!O38-T11_Prev68CCG_1415Q3!G37)/T6_CCGBFI_201415!O38</f>
        <v>0.58070386869184643</v>
      </c>
      <c r="G37" s="371">
        <f>(T6_CCGBFI_201415!S38-T12_Prev68CCG_1415Q4!G37)/T6_CCGBFI_201415!S38</f>
        <v>0.4476740249187432</v>
      </c>
    </row>
    <row r="38" spans="1:7" x14ac:dyDescent="0.25">
      <c r="A38" s="374" t="s">
        <v>450</v>
      </c>
      <c r="B38" s="374" t="s">
        <v>451</v>
      </c>
      <c r="C38" s="374" t="s">
        <v>444</v>
      </c>
      <c r="D38" s="374" t="s">
        <v>1130</v>
      </c>
      <c r="E38" s="369">
        <f>(T6_CCGBFI_201415!K39-T10_Prev68CCG_1415Q2!G38)/T6_CCGBFI_201415!K39</f>
        <v>0.49749617471136459</v>
      </c>
      <c r="F38" s="370">
        <f>(T6_CCGBFI_201415!O39-T11_Prev68CCG_1415Q3!G38)/T6_CCGBFI_201415!O39</f>
        <v>0.61036060573047168</v>
      </c>
      <c r="G38" s="371">
        <f>(T6_CCGBFI_201415!S39-T12_Prev68CCG_1415Q4!G38)/T6_CCGBFI_201415!S39</f>
        <v>0.5494230769230769</v>
      </c>
    </row>
    <row r="39" spans="1:7" x14ac:dyDescent="0.25">
      <c r="A39" s="374" t="s">
        <v>453</v>
      </c>
      <c r="B39" s="374" t="s">
        <v>454</v>
      </c>
      <c r="C39" s="374" t="s">
        <v>444</v>
      </c>
      <c r="D39" s="374" t="s">
        <v>1130</v>
      </c>
      <c r="E39" s="369">
        <f>(T6_CCGBFI_201415!K40-T10_Prev68CCG_1415Q2!G39)/T6_CCGBFI_201415!K40</f>
        <v>0.44108920554362679</v>
      </c>
      <c r="F39" s="370">
        <f>(T6_CCGBFI_201415!O40-T11_Prev68CCG_1415Q3!G39)/T6_CCGBFI_201415!O40</f>
        <v>0.51204777385650457</v>
      </c>
      <c r="G39" s="371">
        <f>(T6_CCGBFI_201415!S40-T12_Prev68CCG_1415Q4!G39)/T6_CCGBFI_201415!S40</f>
        <v>0.39288070393874913</v>
      </c>
    </row>
    <row r="40" spans="1:7" x14ac:dyDescent="0.25">
      <c r="A40" s="374" t="s">
        <v>456</v>
      </c>
      <c r="B40" s="374" t="s">
        <v>457</v>
      </c>
      <c r="C40" s="374" t="s">
        <v>444</v>
      </c>
      <c r="D40" s="374" t="s">
        <v>1130</v>
      </c>
      <c r="E40" s="369">
        <f>(T6_CCGBFI_201415!K41-T10_Prev68CCG_1415Q2!G40)/T6_CCGBFI_201415!K41</f>
        <v>0.46964977851605755</v>
      </c>
      <c r="F40" s="370">
        <f>(T6_CCGBFI_201415!O41-T11_Prev68CCG_1415Q3!G40)/T6_CCGBFI_201415!O41</f>
        <v>0.40336832191144206</v>
      </c>
      <c r="G40" s="371">
        <f>(T6_CCGBFI_201415!S41-T12_Prev68CCG_1415Q4!G40)/T6_CCGBFI_201415!S41</f>
        <v>0.45549973357692009</v>
      </c>
    </row>
    <row r="41" spans="1:7" x14ac:dyDescent="0.25">
      <c r="A41" s="374" t="s">
        <v>459</v>
      </c>
      <c r="B41" s="374" t="s">
        <v>460</v>
      </c>
      <c r="C41" s="374" t="s">
        <v>444</v>
      </c>
      <c r="D41" s="374" t="s">
        <v>1130</v>
      </c>
      <c r="E41" s="369">
        <f>(T6_CCGBFI_201415!K42-T10_Prev68CCG_1415Q2!G41)/T6_CCGBFI_201415!K42</f>
        <v>0.44448324784459242</v>
      </c>
      <c r="F41" s="370">
        <f>(T6_CCGBFI_201415!O42-T11_Prev68CCG_1415Q3!G41)/T6_CCGBFI_201415!O42</f>
        <v>0.44781845845352847</v>
      </c>
      <c r="G41" s="371">
        <f>(T6_CCGBFI_201415!S42-T12_Prev68CCG_1415Q4!G41)/T6_CCGBFI_201415!S42</f>
        <v>0.44294003868471954</v>
      </c>
    </row>
    <row r="42" spans="1:7" x14ac:dyDescent="0.25">
      <c r="A42" s="374" t="s">
        <v>462</v>
      </c>
      <c r="B42" s="374" t="s">
        <v>463</v>
      </c>
      <c r="C42" s="374" t="s">
        <v>464</v>
      </c>
      <c r="D42" s="374" t="s">
        <v>1128</v>
      </c>
      <c r="E42" s="369">
        <f>(T6_CCGBFI_201415!K43-T10_Prev68CCG_1415Q2!G42)/T6_CCGBFI_201415!K43</f>
        <v>0.42805916629314206</v>
      </c>
      <c r="F42" s="370">
        <f>(T6_CCGBFI_201415!O43-T11_Prev68CCG_1415Q3!G42)/T6_CCGBFI_201415!O43</f>
        <v>0.49440589151678233</v>
      </c>
      <c r="G42" s="371">
        <f>(T6_CCGBFI_201415!S43-T12_Prev68CCG_1415Q4!G42)/T6_CCGBFI_201415!S43</f>
        <v>0.44427852441789717</v>
      </c>
    </row>
    <row r="43" spans="1:7" x14ac:dyDescent="0.25">
      <c r="A43" s="374" t="s">
        <v>467</v>
      </c>
      <c r="B43" s="374" t="s">
        <v>468</v>
      </c>
      <c r="C43" s="374" t="s">
        <v>464</v>
      </c>
      <c r="D43" s="374" t="s">
        <v>1128</v>
      </c>
      <c r="E43" s="369">
        <f>(T6_CCGBFI_201415!K44-T10_Prev68CCG_1415Q2!G43)/T6_CCGBFI_201415!K44</f>
        <v>0.5264592323415852</v>
      </c>
      <c r="F43" s="370">
        <f>(T6_CCGBFI_201415!O44-T11_Prev68CCG_1415Q3!G43)/T6_CCGBFI_201415!O44</f>
        <v>0.53834422657952063</v>
      </c>
      <c r="G43" s="371">
        <f>(T6_CCGBFI_201415!S44-T12_Prev68CCG_1415Q4!G43)/T6_CCGBFI_201415!S44</f>
        <v>0.56578752517474229</v>
      </c>
    </row>
    <row r="44" spans="1:7" x14ac:dyDescent="0.25">
      <c r="A44" s="374" t="s">
        <v>470</v>
      </c>
      <c r="B44" s="374" t="s">
        <v>471</v>
      </c>
      <c r="C44" s="374" t="s">
        <v>464</v>
      </c>
      <c r="D44" s="374" t="s">
        <v>1128</v>
      </c>
      <c r="E44" s="369">
        <f>(T6_CCGBFI_201415!K45-T10_Prev68CCG_1415Q2!G44)/T6_CCGBFI_201415!K45</f>
        <v>0.52867087358989928</v>
      </c>
      <c r="F44" s="370">
        <f>(T6_CCGBFI_201415!O45-T11_Prev68CCG_1415Q3!G44)/T6_CCGBFI_201415!O45</f>
        <v>0.51646703413186346</v>
      </c>
      <c r="G44" s="371">
        <f>(T6_CCGBFI_201415!S45-T12_Prev68CCG_1415Q4!G44)/T6_CCGBFI_201415!S45</f>
        <v>0.50975753991720874</v>
      </c>
    </row>
    <row r="45" spans="1:7" x14ac:dyDescent="0.25">
      <c r="A45" s="374" t="s">
        <v>473</v>
      </c>
      <c r="B45" s="374" t="s">
        <v>474</v>
      </c>
      <c r="C45" s="374" t="s">
        <v>464</v>
      </c>
      <c r="D45" s="374" t="s">
        <v>1128</v>
      </c>
      <c r="E45" s="369">
        <f>(T6_CCGBFI_201415!K46-T10_Prev68CCG_1415Q2!G45)/T6_CCGBFI_201415!K46</f>
        <v>0.45901088792302031</v>
      </c>
      <c r="F45" s="370">
        <f>(T6_CCGBFI_201415!O46-T11_Prev68CCG_1415Q3!G45)/T6_CCGBFI_201415!O46</f>
        <v>0.47234189875365429</v>
      </c>
      <c r="G45" s="371">
        <f>(T6_CCGBFI_201415!S46-T12_Prev68CCG_1415Q4!G45)/T6_CCGBFI_201415!S46</f>
        <v>0.40995527213143784</v>
      </c>
    </row>
    <row r="46" spans="1:7" x14ac:dyDescent="0.25">
      <c r="A46" s="374" t="s">
        <v>476</v>
      </c>
      <c r="B46" s="374" t="s">
        <v>477</v>
      </c>
      <c r="C46" s="374" t="s">
        <v>464</v>
      </c>
      <c r="D46" s="374" t="s">
        <v>1128</v>
      </c>
      <c r="E46" s="369">
        <f>(T6_CCGBFI_201415!K47-T10_Prev68CCG_1415Q2!G46)/T6_CCGBFI_201415!K47</f>
        <v>0.51132921659237451</v>
      </c>
      <c r="F46" s="370">
        <f>(T6_CCGBFI_201415!O47-T11_Prev68CCG_1415Q3!G46)/T6_CCGBFI_201415!O47</f>
        <v>0.49705115479156237</v>
      </c>
      <c r="G46" s="371">
        <f>(T6_CCGBFI_201415!S47-T12_Prev68CCG_1415Q4!G46)/T6_CCGBFI_201415!S47</f>
        <v>0.49259407157118723</v>
      </c>
    </row>
    <row r="47" spans="1:7" x14ac:dyDescent="0.25">
      <c r="A47" s="374" t="s">
        <v>479</v>
      </c>
      <c r="B47" s="374" t="s">
        <v>480</v>
      </c>
      <c r="C47" s="374" t="s">
        <v>481</v>
      </c>
      <c r="D47" s="374" t="s">
        <v>482</v>
      </c>
      <c r="E47" s="369">
        <f>(T6_CCGBFI_201415!K48-T10_Prev68CCG_1415Q2!G47)/T6_CCGBFI_201415!K48</f>
        <v>0.41031894934333962</v>
      </c>
      <c r="F47" s="370">
        <f>(T6_CCGBFI_201415!O48-T11_Prev68CCG_1415Q3!G47)/T6_CCGBFI_201415!O48</f>
        <v>0.41523367184572191</v>
      </c>
      <c r="G47" s="371">
        <f>(T6_CCGBFI_201415!S48-T12_Prev68CCG_1415Q4!G47)/T6_CCGBFI_201415!S48</f>
        <v>0.39162199150057103</v>
      </c>
    </row>
    <row r="48" spans="1:7" x14ac:dyDescent="0.25">
      <c r="A48" s="374" t="s">
        <v>484</v>
      </c>
      <c r="B48" s="374" t="s">
        <v>485</v>
      </c>
      <c r="C48" s="374" t="s">
        <v>481</v>
      </c>
      <c r="D48" s="374" t="s">
        <v>482</v>
      </c>
      <c r="E48" s="369">
        <f>(T6_CCGBFI_201415!K49-T10_Prev68CCG_1415Q2!G48)/T6_CCGBFI_201415!K49</f>
        <v>0.39531951150241412</v>
      </c>
      <c r="F48" s="370">
        <f>(T6_CCGBFI_201415!O49-T11_Prev68CCG_1415Q3!G48)/T6_CCGBFI_201415!O49</f>
        <v>0.46562286235464012</v>
      </c>
      <c r="G48" s="371">
        <f>(T6_CCGBFI_201415!S49-T12_Prev68CCG_1415Q4!G48)/T6_CCGBFI_201415!S49</f>
        <v>0.43378443347502604</v>
      </c>
    </row>
    <row r="49" spans="1:7" x14ac:dyDescent="0.25">
      <c r="A49" s="374" t="s">
        <v>487</v>
      </c>
      <c r="B49" s="374" t="s">
        <v>488</v>
      </c>
      <c r="C49" s="374" t="s">
        <v>481</v>
      </c>
      <c r="D49" s="374" t="s">
        <v>482</v>
      </c>
      <c r="E49" s="369">
        <f>(T6_CCGBFI_201415!K50-T10_Prev68CCG_1415Q2!G49)/T6_CCGBFI_201415!K50</f>
        <v>1</v>
      </c>
      <c r="F49" s="370">
        <f>(T6_CCGBFI_201415!O50-T11_Prev68CCG_1415Q3!G49)/T6_CCGBFI_201415!O50</f>
        <v>1</v>
      </c>
      <c r="G49" s="371">
        <f>(T6_CCGBFI_201415!S50-T12_Prev68CCG_1415Q4!G49)/T6_CCGBFI_201415!S50</f>
        <v>1</v>
      </c>
    </row>
    <row r="50" spans="1:7" x14ac:dyDescent="0.25">
      <c r="A50" s="374" t="s">
        <v>490</v>
      </c>
      <c r="B50" s="374" t="s">
        <v>491</v>
      </c>
      <c r="C50" s="374" t="s">
        <v>481</v>
      </c>
      <c r="D50" s="374" t="s">
        <v>482</v>
      </c>
      <c r="E50" s="369">
        <f>(T6_CCGBFI_201415!K51-T10_Prev68CCG_1415Q2!G50)/T6_CCGBFI_201415!K51</f>
        <v>1</v>
      </c>
      <c r="F50" s="370" t="e">
        <f>(T6_CCGBFI_201415!O51-T11_Prev68CCG_1415Q3!G50)/T6_CCGBFI_201415!O51</f>
        <v>#DIV/0!</v>
      </c>
      <c r="G50" s="371">
        <f>(T6_CCGBFI_201415!S51-T12_Prev68CCG_1415Q4!G50)/T6_CCGBFI_201415!S51</f>
        <v>0.46813518552341821</v>
      </c>
    </row>
    <row r="51" spans="1:7" x14ac:dyDescent="0.25">
      <c r="A51" s="374" t="s">
        <v>493</v>
      </c>
      <c r="B51" s="374" t="s">
        <v>494</v>
      </c>
      <c r="C51" s="374" t="s">
        <v>481</v>
      </c>
      <c r="D51" s="374" t="s">
        <v>482</v>
      </c>
      <c r="E51" s="369">
        <f>(T6_CCGBFI_201415!K52-T10_Prev68CCG_1415Q2!G51)/T6_CCGBFI_201415!K52</f>
        <v>1</v>
      </c>
      <c r="F51" s="370">
        <f>(T6_CCGBFI_201415!O52-T11_Prev68CCG_1415Q3!G51)/T6_CCGBFI_201415!O52</f>
        <v>1</v>
      </c>
      <c r="G51" s="371">
        <f>(T6_CCGBFI_201415!S52-T12_Prev68CCG_1415Q4!G51)/T6_CCGBFI_201415!S52</f>
        <v>1</v>
      </c>
    </row>
    <row r="52" spans="1:7" x14ac:dyDescent="0.25">
      <c r="A52" s="374" t="s">
        <v>496</v>
      </c>
      <c r="B52" s="374" t="s">
        <v>497</v>
      </c>
      <c r="C52" s="374" t="s">
        <v>481</v>
      </c>
      <c r="D52" s="374" t="s">
        <v>482</v>
      </c>
      <c r="E52" s="369">
        <f>(T6_CCGBFI_201415!K53-T10_Prev68CCG_1415Q2!G52)/T6_CCGBFI_201415!K53</f>
        <v>0.45599730458221022</v>
      </c>
      <c r="F52" s="370" t="e">
        <f>(T6_CCGBFI_201415!O53-T11_Prev68CCG_1415Q3!G52)/T6_CCGBFI_201415!O53</f>
        <v>#DIV/0!</v>
      </c>
      <c r="G52" s="371">
        <f>(T6_CCGBFI_201415!S53-T12_Prev68CCG_1415Q4!G52)/T6_CCGBFI_201415!S53</f>
        <v>0.4634027581440644</v>
      </c>
    </row>
    <row r="53" spans="1:7" x14ac:dyDescent="0.25">
      <c r="A53" s="374" t="s">
        <v>499</v>
      </c>
      <c r="B53" s="374" t="s">
        <v>500</v>
      </c>
      <c r="C53" s="374" t="s">
        <v>481</v>
      </c>
      <c r="D53" s="374" t="s">
        <v>482</v>
      </c>
      <c r="E53" s="369">
        <f>(T6_CCGBFI_201415!K54-T10_Prev68CCG_1415Q2!G53)/T6_CCGBFI_201415!K54</f>
        <v>0.36777350977040857</v>
      </c>
      <c r="F53" s="370">
        <f>(T6_CCGBFI_201415!O54-T11_Prev68CCG_1415Q3!G53)/T6_CCGBFI_201415!O54</f>
        <v>0.33057836358398146</v>
      </c>
      <c r="G53" s="371">
        <f>(T6_CCGBFI_201415!S54-T12_Prev68CCG_1415Q4!G53)/T6_CCGBFI_201415!S54</f>
        <v>1</v>
      </c>
    </row>
    <row r="54" spans="1:7" x14ac:dyDescent="0.25">
      <c r="A54" s="374" t="s">
        <v>502</v>
      </c>
      <c r="B54" s="374" t="s">
        <v>503</v>
      </c>
      <c r="C54" s="374" t="s">
        <v>481</v>
      </c>
      <c r="D54" s="374" t="s">
        <v>482</v>
      </c>
      <c r="E54" s="369">
        <f>(T6_CCGBFI_201415!K55-T10_Prev68CCG_1415Q2!G54)/T6_CCGBFI_201415!K55</f>
        <v>1</v>
      </c>
      <c r="F54" s="370">
        <f>(T6_CCGBFI_201415!O55-T11_Prev68CCG_1415Q3!G54)/T6_CCGBFI_201415!O55</f>
        <v>1</v>
      </c>
      <c r="G54" s="371">
        <f>(T6_CCGBFI_201415!S55-T12_Prev68CCG_1415Q4!G54)/T6_CCGBFI_201415!S55</f>
        <v>1</v>
      </c>
    </row>
    <row r="55" spans="1:7" x14ac:dyDescent="0.25">
      <c r="A55" s="374" t="s">
        <v>505</v>
      </c>
      <c r="B55" s="374" t="s">
        <v>506</v>
      </c>
      <c r="C55" s="374" t="s">
        <v>481</v>
      </c>
      <c r="D55" s="374" t="s">
        <v>482</v>
      </c>
      <c r="E55" s="369">
        <f>(T6_CCGBFI_201415!K56-T10_Prev68CCG_1415Q2!G55)/T6_CCGBFI_201415!K56</f>
        <v>0.33026735890515163</v>
      </c>
      <c r="F55" s="370">
        <f>(T6_CCGBFI_201415!O56-T11_Prev68CCG_1415Q3!G55)/T6_CCGBFI_201415!O56</f>
        <v>0.32529834318155487</v>
      </c>
      <c r="G55" s="371">
        <f>(T6_CCGBFI_201415!S56-T12_Prev68CCG_1415Q4!G55)/T6_CCGBFI_201415!S56</f>
        <v>0.34169552824347926</v>
      </c>
    </row>
    <row r="56" spans="1:7" x14ac:dyDescent="0.25">
      <c r="A56" s="374" t="s">
        <v>508</v>
      </c>
      <c r="B56" s="374" t="s">
        <v>509</v>
      </c>
      <c r="C56" s="374" t="s">
        <v>481</v>
      </c>
      <c r="D56" s="374" t="s">
        <v>482</v>
      </c>
      <c r="E56" s="369" t="e">
        <f>(T6_CCGBFI_201415!K57-T10_Prev68CCG_1415Q2!G56)/T6_CCGBFI_201415!K57</f>
        <v>#DIV/0!</v>
      </c>
      <c r="F56" s="370">
        <f>(T6_CCGBFI_201415!O57-T11_Prev68CCG_1415Q3!G56)/T6_CCGBFI_201415!O57</f>
        <v>1</v>
      </c>
      <c r="G56" s="371">
        <f>(T6_CCGBFI_201415!S57-T12_Prev68CCG_1415Q4!G56)/T6_CCGBFI_201415!S57</f>
        <v>1</v>
      </c>
    </row>
    <row r="57" spans="1:7" x14ac:dyDescent="0.25">
      <c r="A57" s="374" t="s">
        <v>511</v>
      </c>
      <c r="B57" s="374" t="s">
        <v>512</v>
      </c>
      <c r="C57" s="374" t="s">
        <v>481</v>
      </c>
      <c r="D57" s="374" t="s">
        <v>482</v>
      </c>
      <c r="E57" s="369">
        <f>(T6_CCGBFI_201415!K58-T10_Prev68CCG_1415Q2!G57)/T6_CCGBFI_201415!K58</f>
        <v>1</v>
      </c>
      <c r="F57" s="370">
        <f>(T6_CCGBFI_201415!O58-T11_Prev68CCG_1415Q3!G57)/T6_CCGBFI_201415!O58</f>
        <v>0.291466206121414</v>
      </c>
      <c r="G57" s="371">
        <f>(T6_CCGBFI_201415!S58-T12_Prev68CCG_1415Q4!G57)/T6_CCGBFI_201415!S58</f>
        <v>1</v>
      </c>
    </row>
    <row r="58" spans="1:7" x14ac:dyDescent="0.25">
      <c r="A58" s="374" t="s">
        <v>514</v>
      </c>
      <c r="B58" s="374" t="s">
        <v>515</v>
      </c>
      <c r="C58" s="374" t="s">
        <v>481</v>
      </c>
      <c r="D58" s="374" t="s">
        <v>482</v>
      </c>
      <c r="E58" s="369">
        <f>(T6_CCGBFI_201415!K59-T10_Prev68CCG_1415Q2!G58)/T6_CCGBFI_201415!K59</f>
        <v>0.42204439609100625</v>
      </c>
      <c r="F58" s="370">
        <f>(T6_CCGBFI_201415!O59-T11_Prev68CCG_1415Q3!G58)/T6_CCGBFI_201415!O59</f>
        <v>0.44947533310295312</v>
      </c>
      <c r="G58" s="371">
        <f>(T6_CCGBFI_201415!S59-T12_Prev68CCG_1415Q4!G58)/T6_CCGBFI_201415!S59</f>
        <v>0.56212565311584051</v>
      </c>
    </row>
    <row r="59" spans="1:7" x14ac:dyDescent="0.25">
      <c r="A59" s="374" t="s">
        <v>517</v>
      </c>
      <c r="B59" s="374" t="s">
        <v>518</v>
      </c>
      <c r="C59" s="374" t="s">
        <v>519</v>
      </c>
      <c r="D59" s="374" t="s">
        <v>520</v>
      </c>
      <c r="E59" s="369">
        <f>(T6_CCGBFI_201415!K60-T10_Prev68CCG_1415Q2!G59)/T6_CCGBFI_201415!K60</f>
        <v>1</v>
      </c>
      <c r="F59" s="370">
        <f>(T6_CCGBFI_201415!O60-T11_Prev68CCG_1415Q3!G59)/T6_CCGBFI_201415!O60</f>
        <v>1</v>
      </c>
      <c r="G59" s="371">
        <f>(T6_CCGBFI_201415!S60-T12_Prev68CCG_1415Q4!G59)/T6_CCGBFI_201415!S60</f>
        <v>1</v>
      </c>
    </row>
    <row r="60" spans="1:7" x14ac:dyDescent="0.25">
      <c r="A60" s="374" t="s">
        <v>522</v>
      </c>
      <c r="B60" s="374" t="s">
        <v>523</v>
      </c>
      <c r="C60" s="374" t="s">
        <v>519</v>
      </c>
      <c r="D60" s="374" t="s">
        <v>520</v>
      </c>
      <c r="E60" s="369">
        <f>(T6_CCGBFI_201415!K61-T10_Prev68CCG_1415Q2!G60)/T6_CCGBFI_201415!K61</f>
        <v>1</v>
      </c>
      <c r="F60" s="370">
        <f>(T6_CCGBFI_201415!O61-T11_Prev68CCG_1415Q3!G60)/T6_CCGBFI_201415!O61</f>
        <v>0.52147300822797504</v>
      </c>
      <c r="G60" s="371">
        <f>(T6_CCGBFI_201415!S61-T12_Prev68CCG_1415Q4!G60)/T6_CCGBFI_201415!S61</f>
        <v>1</v>
      </c>
    </row>
    <row r="61" spans="1:7" x14ac:dyDescent="0.25">
      <c r="A61" s="374" t="s">
        <v>525</v>
      </c>
      <c r="B61" s="374" t="s">
        <v>526</v>
      </c>
      <c r="C61" s="374" t="s">
        <v>519</v>
      </c>
      <c r="D61" s="374" t="s">
        <v>520</v>
      </c>
      <c r="E61" s="369">
        <f>(T6_CCGBFI_201415!K62-T10_Prev68CCG_1415Q2!G61)/T6_CCGBFI_201415!K62</f>
        <v>1</v>
      </c>
      <c r="F61" s="370">
        <f>(T6_CCGBFI_201415!O62-T11_Prev68CCG_1415Q3!G61)/T6_CCGBFI_201415!O62</f>
        <v>0.54143135616819837</v>
      </c>
      <c r="G61" s="371">
        <f>(T6_CCGBFI_201415!S62-T12_Prev68CCG_1415Q4!G61)/T6_CCGBFI_201415!S62</f>
        <v>0.49141294236883393</v>
      </c>
    </row>
    <row r="62" spans="1:7" x14ac:dyDescent="0.25">
      <c r="A62" s="374" t="s">
        <v>528</v>
      </c>
      <c r="B62" s="374" t="s">
        <v>529</v>
      </c>
      <c r="C62" s="374" t="s">
        <v>519</v>
      </c>
      <c r="D62" s="374" t="s">
        <v>520</v>
      </c>
      <c r="E62" s="369">
        <f>(T6_CCGBFI_201415!K63-T10_Prev68CCG_1415Q2!G62)/T6_CCGBFI_201415!K63</f>
        <v>1</v>
      </c>
      <c r="F62" s="370">
        <f>(T6_CCGBFI_201415!O63-T11_Prev68CCG_1415Q3!G62)/T6_CCGBFI_201415!O63</f>
        <v>1</v>
      </c>
      <c r="G62" s="371">
        <f>(T6_CCGBFI_201415!S63-T12_Prev68CCG_1415Q4!G62)/T6_CCGBFI_201415!S63</f>
        <v>1</v>
      </c>
    </row>
    <row r="63" spans="1:7" x14ac:dyDescent="0.25">
      <c r="A63" s="374" t="s">
        <v>531</v>
      </c>
      <c r="B63" s="374" t="s">
        <v>532</v>
      </c>
      <c r="C63" s="374" t="s">
        <v>519</v>
      </c>
      <c r="D63" s="374" t="s">
        <v>520</v>
      </c>
      <c r="E63" s="369" t="e">
        <f>(T6_CCGBFI_201415!K64-T10_Prev68CCG_1415Q2!G63)/T6_CCGBFI_201415!K64</f>
        <v>#DIV/0!</v>
      </c>
      <c r="F63" s="370">
        <f>(T6_CCGBFI_201415!O64-T11_Prev68CCG_1415Q3!G63)/T6_CCGBFI_201415!O64</f>
        <v>1</v>
      </c>
      <c r="G63" s="371">
        <f>(T6_CCGBFI_201415!S64-T12_Prev68CCG_1415Q4!G63)/T6_CCGBFI_201415!S64</f>
        <v>1</v>
      </c>
    </row>
    <row r="64" spans="1:7" x14ac:dyDescent="0.25">
      <c r="A64" s="374" t="s">
        <v>534</v>
      </c>
      <c r="B64" s="374" t="s">
        <v>535</v>
      </c>
      <c r="C64" s="374" t="s">
        <v>519</v>
      </c>
      <c r="D64" s="374" t="s">
        <v>520</v>
      </c>
      <c r="E64" s="369">
        <f>(T6_CCGBFI_201415!K65-T10_Prev68CCG_1415Q2!G64)/T6_CCGBFI_201415!K65</f>
        <v>1</v>
      </c>
      <c r="F64" s="370">
        <f>(T6_CCGBFI_201415!O65-T11_Prev68CCG_1415Q3!G64)/T6_CCGBFI_201415!O65</f>
        <v>1</v>
      </c>
      <c r="G64" s="371">
        <f>(T6_CCGBFI_201415!S65-T12_Prev68CCG_1415Q4!G64)/T6_CCGBFI_201415!S65</f>
        <v>1</v>
      </c>
    </row>
    <row r="65" spans="1:7" x14ac:dyDescent="0.25">
      <c r="A65" s="374" t="s">
        <v>537</v>
      </c>
      <c r="B65" s="374" t="s">
        <v>538</v>
      </c>
      <c r="C65" s="374" t="s">
        <v>519</v>
      </c>
      <c r="D65" s="374" t="s">
        <v>520</v>
      </c>
      <c r="E65" s="369">
        <f>(T6_CCGBFI_201415!K66-T10_Prev68CCG_1415Q2!G65)/T6_CCGBFI_201415!K66</f>
        <v>1</v>
      </c>
      <c r="F65" s="370">
        <f>(T6_CCGBFI_201415!O66-T11_Prev68CCG_1415Q3!G65)/T6_CCGBFI_201415!O66</f>
        <v>1</v>
      </c>
      <c r="G65" s="371">
        <f>(T6_CCGBFI_201415!S66-T12_Prev68CCG_1415Q4!G65)/T6_CCGBFI_201415!S66</f>
        <v>1</v>
      </c>
    </row>
    <row r="66" spans="1:7" x14ac:dyDescent="0.25">
      <c r="A66" s="374" t="s">
        <v>540</v>
      </c>
      <c r="B66" s="374" t="s">
        <v>541</v>
      </c>
      <c r="C66" s="374" t="s">
        <v>519</v>
      </c>
      <c r="D66" s="374" t="s">
        <v>520</v>
      </c>
      <c r="E66" s="369">
        <f>(T6_CCGBFI_201415!K67-T10_Prev68CCG_1415Q2!G66)/T6_CCGBFI_201415!K67</f>
        <v>0.44999999999999996</v>
      </c>
      <c r="F66" s="370">
        <f>(T6_CCGBFI_201415!O67-T11_Prev68CCG_1415Q3!G66)/T6_CCGBFI_201415!O67</f>
        <v>0.49893633023185852</v>
      </c>
      <c r="G66" s="371">
        <f>(T6_CCGBFI_201415!S67-T12_Prev68CCG_1415Q4!G66)/T6_CCGBFI_201415!S67</f>
        <v>0.51724137931034486</v>
      </c>
    </row>
    <row r="67" spans="1:7" x14ac:dyDescent="0.25">
      <c r="A67" s="374" t="s">
        <v>543</v>
      </c>
      <c r="B67" s="374" t="s">
        <v>544</v>
      </c>
      <c r="C67" s="374" t="s">
        <v>545</v>
      </c>
      <c r="D67" s="374" t="s">
        <v>546</v>
      </c>
      <c r="E67" s="369">
        <f>(T6_CCGBFI_201415!K68-T10_Prev68CCG_1415Q2!G67)/T6_CCGBFI_201415!K68</f>
        <v>1</v>
      </c>
      <c r="F67" s="370">
        <f>(T6_CCGBFI_201415!O68-T11_Prev68CCG_1415Q3!G67)/T6_CCGBFI_201415!O68</f>
        <v>1</v>
      </c>
      <c r="G67" s="371">
        <f>(T6_CCGBFI_201415!S68-T12_Prev68CCG_1415Q4!G67)/T6_CCGBFI_201415!S68</f>
        <v>1</v>
      </c>
    </row>
    <row r="68" spans="1:7" x14ac:dyDescent="0.25">
      <c r="A68" s="374" t="s">
        <v>548</v>
      </c>
      <c r="B68" s="374" t="s">
        <v>549</v>
      </c>
      <c r="C68" s="374" t="s">
        <v>545</v>
      </c>
      <c r="D68" s="374" t="s">
        <v>546</v>
      </c>
      <c r="E68" s="369">
        <f>(T6_CCGBFI_201415!K69-T10_Prev68CCG_1415Q2!G68)/T6_CCGBFI_201415!K69</f>
        <v>0.57724245004257024</v>
      </c>
      <c r="F68" s="370">
        <f>(T6_CCGBFI_201415!O69-T11_Prev68CCG_1415Q3!G68)/T6_CCGBFI_201415!O69</f>
        <v>0.61280740536059686</v>
      </c>
      <c r="G68" s="371">
        <f>(T6_CCGBFI_201415!S69-T12_Prev68CCG_1415Q4!G68)/T6_CCGBFI_201415!S69</f>
        <v>0.57180494611416088</v>
      </c>
    </row>
    <row r="69" spans="1:7" x14ac:dyDescent="0.25">
      <c r="A69" s="374" t="s">
        <v>551</v>
      </c>
      <c r="B69" s="374" t="s">
        <v>552</v>
      </c>
      <c r="C69" s="374" t="s">
        <v>545</v>
      </c>
      <c r="D69" s="374" t="s">
        <v>546</v>
      </c>
      <c r="E69" s="369">
        <f>(T6_CCGBFI_201415!K70-T10_Prev68CCG_1415Q2!G69)/T6_CCGBFI_201415!K70</f>
        <v>0.40479981348906235</v>
      </c>
      <c r="F69" s="370">
        <f>(T6_CCGBFI_201415!O70-T11_Prev68CCG_1415Q3!G69)/T6_CCGBFI_201415!O70</f>
        <v>0.39275065239705387</v>
      </c>
      <c r="G69" s="371">
        <f>(T6_CCGBFI_201415!S70-T12_Prev68CCG_1415Q4!G69)/T6_CCGBFI_201415!S70</f>
        <v>0.34617904733858501</v>
      </c>
    </row>
    <row r="70" spans="1:7" x14ac:dyDescent="0.25">
      <c r="A70" s="374" t="s">
        <v>554</v>
      </c>
      <c r="B70" s="374" t="s">
        <v>555</v>
      </c>
      <c r="C70" s="374" t="s">
        <v>545</v>
      </c>
      <c r="D70" s="374" t="s">
        <v>546</v>
      </c>
      <c r="E70" s="369">
        <f>(T6_CCGBFI_201415!K71-T10_Prev68CCG_1415Q2!G70)/T6_CCGBFI_201415!K71</f>
        <v>1</v>
      </c>
      <c r="F70" s="370">
        <f>(T6_CCGBFI_201415!O71-T11_Prev68CCG_1415Q3!G70)/T6_CCGBFI_201415!O71</f>
        <v>0.57679752691426356</v>
      </c>
      <c r="G70" s="371">
        <f>(T6_CCGBFI_201415!S71-T12_Prev68CCG_1415Q4!G70)/T6_CCGBFI_201415!S71</f>
        <v>0.51799859314310182</v>
      </c>
    </row>
    <row r="71" spans="1:7" x14ac:dyDescent="0.25">
      <c r="A71" s="374" t="s">
        <v>557</v>
      </c>
      <c r="B71" s="374" t="s">
        <v>558</v>
      </c>
      <c r="C71" s="374" t="s">
        <v>545</v>
      </c>
      <c r="D71" s="374" t="s">
        <v>546</v>
      </c>
      <c r="E71" s="369">
        <f>(T6_CCGBFI_201415!K72-T10_Prev68CCG_1415Q2!G71)/T6_CCGBFI_201415!K72</f>
        <v>0.51190476190476186</v>
      </c>
      <c r="F71" s="370">
        <f>(T6_CCGBFI_201415!O72-T11_Prev68CCG_1415Q3!G71)/T6_CCGBFI_201415!O72</f>
        <v>1</v>
      </c>
      <c r="G71" s="371">
        <f>(T6_CCGBFI_201415!S72-T12_Prev68CCG_1415Q4!G71)/T6_CCGBFI_201415!S72</f>
        <v>0.46202531645569617</v>
      </c>
    </row>
    <row r="72" spans="1:7" x14ac:dyDescent="0.25">
      <c r="A72" s="374" t="s">
        <v>560</v>
      </c>
      <c r="B72" s="374" t="s">
        <v>561</v>
      </c>
      <c r="C72" s="374" t="s">
        <v>545</v>
      </c>
      <c r="D72" s="374" t="s">
        <v>546</v>
      </c>
      <c r="E72" s="369">
        <f>(T6_CCGBFI_201415!K73-T10_Prev68CCG_1415Q2!G72)/T6_CCGBFI_201415!K73</f>
        <v>1</v>
      </c>
      <c r="F72" s="370">
        <f>(T6_CCGBFI_201415!O73-T11_Prev68CCG_1415Q3!G72)/T6_CCGBFI_201415!O73</f>
        <v>0.58574235195060342</v>
      </c>
      <c r="G72" s="371">
        <f>(T6_CCGBFI_201415!S73-T12_Prev68CCG_1415Q4!G72)/T6_CCGBFI_201415!S73</f>
        <v>0.6516161323463554</v>
      </c>
    </row>
    <row r="73" spans="1:7" x14ac:dyDescent="0.25">
      <c r="A73" s="374" t="s">
        <v>563</v>
      </c>
      <c r="B73" s="374" t="s">
        <v>564</v>
      </c>
      <c r="C73" s="374" t="s">
        <v>565</v>
      </c>
      <c r="D73" s="374" t="s">
        <v>1162</v>
      </c>
      <c r="E73" s="369">
        <f>(T6_CCGBFI_201415!K74-T10_Prev68CCG_1415Q2!G73)/T6_CCGBFI_201415!K74</f>
        <v>1</v>
      </c>
      <c r="F73" s="370">
        <f>(T6_CCGBFI_201415!O74-T11_Prev68CCG_1415Q3!G73)/T6_CCGBFI_201415!O74</f>
        <v>1</v>
      </c>
      <c r="G73" s="371">
        <f>(T6_CCGBFI_201415!S74-T12_Prev68CCG_1415Q4!G73)/T6_CCGBFI_201415!S74</f>
        <v>1</v>
      </c>
    </row>
    <row r="74" spans="1:7" x14ac:dyDescent="0.25">
      <c r="A74" s="374" t="s">
        <v>568</v>
      </c>
      <c r="B74" s="374" t="s">
        <v>569</v>
      </c>
      <c r="C74" s="374" t="s">
        <v>565</v>
      </c>
      <c r="D74" s="374" t="s">
        <v>1162</v>
      </c>
      <c r="E74" s="369">
        <f>(T6_CCGBFI_201415!K75-T10_Prev68CCG_1415Q2!G74)/T6_CCGBFI_201415!K75</f>
        <v>0.46676432887749492</v>
      </c>
      <c r="F74" s="370">
        <f>(T6_CCGBFI_201415!O75-T11_Prev68CCG_1415Q3!G74)/T6_CCGBFI_201415!O75</f>
        <v>0.45595672706567975</v>
      </c>
      <c r="G74" s="371">
        <f>(T6_CCGBFI_201415!S75-T12_Prev68CCG_1415Q4!G74)/T6_CCGBFI_201415!S75</f>
        <v>0.47695783132530123</v>
      </c>
    </row>
    <row r="75" spans="1:7" x14ac:dyDescent="0.25">
      <c r="A75" s="374" t="s">
        <v>571</v>
      </c>
      <c r="B75" s="374" t="s">
        <v>572</v>
      </c>
      <c r="C75" s="374" t="s">
        <v>565</v>
      </c>
      <c r="D75" s="374" t="s">
        <v>1162</v>
      </c>
      <c r="E75" s="369">
        <f>(T6_CCGBFI_201415!K76-T10_Prev68CCG_1415Q2!G75)/T6_CCGBFI_201415!K76</f>
        <v>0.27775992286678453</v>
      </c>
      <c r="F75" s="370">
        <f>(T6_CCGBFI_201415!O76-T11_Prev68CCG_1415Q3!G75)/T6_CCGBFI_201415!O76</f>
        <v>0.22862444743871593</v>
      </c>
      <c r="G75" s="371">
        <f>(T6_CCGBFI_201415!S76-T12_Prev68CCG_1415Q4!G75)/T6_CCGBFI_201415!S76</f>
        <v>0.33050382985549487</v>
      </c>
    </row>
    <row r="76" spans="1:7" x14ac:dyDescent="0.25">
      <c r="A76" s="374" t="s">
        <v>574</v>
      </c>
      <c r="B76" s="374" t="s">
        <v>575</v>
      </c>
      <c r="C76" s="374" t="s">
        <v>565</v>
      </c>
      <c r="D76" s="374" t="s">
        <v>1162</v>
      </c>
      <c r="E76" s="369" t="e">
        <f>(T6_CCGBFI_201415!K77-T10_Prev68CCG_1415Q2!G76)/T6_CCGBFI_201415!K77</f>
        <v>#DIV/0!</v>
      </c>
      <c r="F76" s="370">
        <f>(T6_CCGBFI_201415!O77-T11_Prev68CCG_1415Q3!G76)/T6_CCGBFI_201415!O77</f>
        <v>0.35982798307826308</v>
      </c>
      <c r="G76" s="371">
        <f>(T6_CCGBFI_201415!S77-T12_Prev68CCG_1415Q4!G76)/T6_CCGBFI_201415!S77</f>
        <v>0.36740535549399822</v>
      </c>
    </row>
    <row r="77" spans="1:7" x14ac:dyDescent="0.25">
      <c r="A77" s="374" t="s">
        <v>577</v>
      </c>
      <c r="B77" s="374" t="s">
        <v>578</v>
      </c>
      <c r="C77" s="374" t="s">
        <v>565</v>
      </c>
      <c r="D77" s="374" t="s">
        <v>1162</v>
      </c>
      <c r="E77" s="369">
        <f>(T6_CCGBFI_201415!K78-T10_Prev68CCG_1415Q2!G77)/T6_CCGBFI_201415!K78</f>
        <v>0.45961784716620863</v>
      </c>
      <c r="F77" s="370">
        <f>(T6_CCGBFI_201415!O78-T11_Prev68CCG_1415Q3!G77)/T6_CCGBFI_201415!O78</f>
        <v>0.42628309905197781</v>
      </c>
      <c r="G77" s="371">
        <f>(T6_CCGBFI_201415!S78-T12_Prev68CCG_1415Q4!G77)/T6_CCGBFI_201415!S78</f>
        <v>0.39217067108533554</v>
      </c>
    </row>
    <row r="78" spans="1:7" x14ac:dyDescent="0.25">
      <c r="A78" s="374" t="s">
        <v>580</v>
      </c>
      <c r="B78" s="374" t="s">
        <v>581</v>
      </c>
      <c r="C78" s="374" t="s">
        <v>565</v>
      </c>
      <c r="D78" s="374" t="s">
        <v>1162</v>
      </c>
      <c r="E78" s="369">
        <f>(T6_CCGBFI_201415!K79-T10_Prev68CCG_1415Q2!G78)/T6_CCGBFI_201415!K79</f>
        <v>0.42849332187768491</v>
      </c>
      <c r="F78" s="370">
        <f>(T6_CCGBFI_201415!O79-T11_Prev68CCG_1415Q3!G78)/T6_CCGBFI_201415!O79</f>
        <v>0.41304679028167379</v>
      </c>
      <c r="G78" s="371">
        <f>(T6_CCGBFI_201415!S79-T12_Prev68CCG_1415Q4!G78)/T6_CCGBFI_201415!S79</f>
        <v>0.43339915955211566</v>
      </c>
    </row>
    <row r="79" spans="1:7" x14ac:dyDescent="0.25">
      <c r="A79" s="374" t="s">
        <v>583</v>
      </c>
      <c r="B79" s="374" t="s">
        <v>584</v>
      </c>
      <c r="C79" s="374" t="s">
        <v>565</v>
      </c>
      <c r="D79" s="374" t="s">
        <v>1162</v>
      </c>
      <c r="E79" s="369">
        <f>(T6_CCGBFI_201415!K80-T10_Prev68CCG_1415Q2!G79)/T6_CCGBFI_201415!K80</f>
        <v>0.50742184260718137</v>
      </c>
      <c r="F79" s="370">
        <f>(T6_CCGBFI_201415!O80-T11_Prev68CCG_1415Q3!G79)/T6_CCGBFI_201415!O80</f>
        <v>0.57426900584795326</v>
      </c>
      <c r="G79" s="371">
        <f>(T6_CCGBFI_201415!S80-T12_Prev68CCG_1415Q4!G79)/T6_CCGBFI_201415!S80</f>
        <v>0.596834573808258</v>
      </c>
    </row>
    <row r="80" spans="1:7" x14ac:dyDescent="0.25">
      <c r="A80" s="374" t="s">
        <v>586</v>
      </c>
      <c r="B80" s="374" t="s">
        <v>587</v>
      </c>
      <c r="C80" s="374" t="s">
        <v>565</v>
      </c>
      <c r="D80" s="374" t="s">
        <v>1162</v>
      </c>
      <c r="E80" s="369">
        <f>(T6_CCGBFI_201415!K81-T10_Prev68CCG_1415Q2!G80)/T6_CCGBFI_201415!K81</f>
        <v>0.54849576462785998</v>
      </c>
      <c r="F80" s="370">
        <f>(T6_CCGBFI_201415!O81-T11_Prev68CCG_1415Q3!G80)/T6_CCGBFI_201415!O81</f>
        <v>0.57270839176717292</v>
      </c>
      <c r="G80" s="371">
        <f>(T6_CCGBFI_201415!S81-T12_Prev68CCG_1415Q4!G80)/T6_CCGBFI_201415!S81</f>
        <v>0.56194732999300778</v>
      </c>
    </row>
    <row r="81" spans="1:7" x14ac:dyDescent="0.25">
      <c r="A81" s="374" t="s">
        <v>589</v>
      </c>
      <c r="B81" s="374" t="s">
        <v>590</v>
      </c>
      <c r="C81" s="374" t="s">
        <v>591</v>
      </c>
      <c r="D81" s="374" t="s">
        <v>1157</v>
      </c>
      <c r="E81" s="369">
        <f>(T6_CCGBFI_201415!K82-T10_Prev68CCG_1415Q2!G81)/T6_CCGBFI_201415!K82</f>
        <v>0.39864525373578735</v>
      </c>
      <c r="F81" s="370">
        <f>(T6_CCGBFI_201415!O82-T11_Prev68CCG_1415Q3!G81)/T6_CCGBFI_201415!O82</f>
        <v>0.41866891778890947</v>
      </c>
      <c r="G81" s="371">
        <f>(T6_CCGBFI_201415!S82-T12_Prev68CCG_1415Q4!G81)/T6_CCGBFI_201415!S82</f>
        <v>0.40095338983050849</v>
      </c>
    </row>
    <row r="82" spans="1:7" x14ac:dyDescent="0.25">
      <c r="A82" s="374" t="s">
        <v>594</v>
      </c>
      <c r="B82" s="374" t="s">
        <v>595</v>
      </c>
      <c r="C82" s="374" t="s">
        <v>591</v>
      </c>
      <c r="D82" s="374" t="s">
        <v>1157</v>
      </c>
      <c r="E82" s="369">
        <f>(T6_CCGBFI_201415!K83-T10_Prev68CCG_1415Q2!G82)/T6_CCGBFI_201415!K83</f>
        <v>1</v>
      </c>
      <c r="F82" s="370">
        <f>(T6_CCGBFI_201415!O83-T11_Prev68CCG_1415Q3!G82)/T6_CCGBFI_201415!O83</f>
        <v>1</v>
      </c>
      <c r="G82" s="371">
        <f>(T6_CCGBFI_201415!S83-T12_Prev68CCG_1415Q4!G82)/T6_CCGBFI_201415!S83</f>
        <v>1</v>
      </c>
    </row>
    <row r="83" spans="1:7" x14ac:dyDescent="0.25">
      <c r="A83" s="374" t="s">
        <v>597</v>
      </c>
      <c r="B83" s="374" t="s">
        <v>598</v>
      </c>
      <c r="C83" s="374" t="s">
        <v>591</v>
      </c>
      <c r="D83" s="374" t="s">
        <v>1157</v>
      </c>
      <c r="E83" s="369">
        <f>(T6_CCGBFI_201415!K84-T10_Prev68CCG_1415Q2!G83)/T6_CCGBFI_201415!K84</f>
        <v>1</v>
      </c>
      <c r="F83" s="370">
        <f>(T6_CCGBFI_201415!O84-T11_Prev68CCG_1415Q3!G83)/T6_CCGBFI_201415!O84</f>
        <v>1</v>
      </c>
      <c r="G83" s="371">
        <f>(T6_CCGBFI_201415!S84-T12_Prev68CCG_1415Q4!G83)/T6_CCGBFI_201415!S84</f>
        <v>1</v>
      </c>
    </row>
    <row r="84" spans="1:7" x14ac:dyDescent="0.25">
      <c r="A84" s="374" t="s">
        <v>600</v>
      </c>
      <c r="B84" s="374" t="s">
        <v>601</v>
      </c>
      <c r="C84" s="374" t="s">
        <v>591</v>
      </c>
      <c r="D84" s="374" t="s">
        <v>1157</v>
      </c>
      <c r="E84" s="369">
        <f>(T6_CCGBFI_201415!K85-T10_Prev68CCG_1415Q2!G84)/T6_CCGBFI_201415!K85</f>
        <v>1</v>
      </c>
      <c r="F84" s="370">
        <f>(T6_CCGBFI_201415!O85-T11_Prev68CCG_1415Q3!G84)/T6_CCGBFI_201415!O85</f>
        <v>0.52159694424822756</v>
      </c>
      <c r="G84" s="371">
        <f>(T6_CCGBFI_201415!S85-T12_Prev68CCG_1415Q4!G84)/T6_CCGBFI_201415!S85</f>
        <v>0.48435610221870856</v>
      </c>
    </row>
    <row r="85" spans="1:7" x14ac:dyDescent="0.25">
      <c r="A85" s="374" t="s">
        <v>603</v>
      </c>
      <c r="B85" s="374" t="s">
        <v>604</v>
      </c>
      <c r="C85" s="374" t="s">
        <v>591</v>
      </c>
      <c r="D85" s="374" t="s">
        <v>1157</v>
      </c>
      <c r="E85" s="369">
        <f>(T6_CCGBFI_201415!K86-T10_Prev68CCG_1415Q2!G85)/T6_CCGBFI_201415!K86</f>
        <v>0.57347122302158271</v>
      </c>
      <c r="F85" s="370">
        <f>(T6_CCGBFI_201415!O86-T11_Prev68CCG_1415Q3!G85)/T6_CCGBFI_201415!O86</f>
        <v>0.58507983427422283</v>
      </c>
      <c r="G85" s="371">
        <f>(T6_CCGBFI_201415!S86-T12_Prev68CCG_1415Q4!G85)/T6_CCGBFI_201415!S86</f>
        <v>0.62732919254658392</v>
      </c>
    </row>
    <row r="86" spans="1:7" x14ac:dyDescent="0.25">
      <c r="A86" s="374" t="s">
        <v>606</v>
      </c>
      <c r="B86" s="374" t="s">
        <v>607</v>
      </c>
      <c r="C86" s="374" t="s">
        <v>591</v>
      </c>
      <c r="D86" s="374" t="s">
        <v>1157</v>
      </c>
      <c r="E86" s="369">
        <f>(T6_CCGBFI_201415!K87-T10_Prev68CCG_1415Q2!G86)/T6_CCGBFI_201415!K87</f>
        <v>1</v>
      </c>
      <c r="F86" s="370">
        <f>(T6_CCGBFI_201415!O87-T11_Prev68CCG_1415Q3!G86)/T6_CCGBFI_201415!O87</f>
        <v>1</v>
      </c>
      <c r="G86" s="371">
        <f>(T6_CCGBFI_201415!S87-T12_Prev68CCG_1415Q4!G86)/T6_CCGBFI_201415!S87</f>
        <v>1</v>
      </c>
    </row>
    <row r="87" spans="1:7" x14ac:dyDescent="0.25">
      <c r="A87" s="374" t="s">
        <v>609</v>
      </c>
      <c r="B87" s="374" t="s">
        <v>610</v>
      </c>
      <c r="C87" s="374" t="s">
        <v>591</v>
      </c>
      <c r="D87" s="374" t="s">
        <v>1157</v>
      </c>
      <c r="E87" s="369">
        <f>(T6_CCGBFI_201415!K88-T10_Prev68CCG_1415Q2!G87)/T6_CCGBFI_201415!K88</f>
        <v>1</v>
      </c>
      <c r="F87" s="370" t="e">
        <f>(T6_CCGBFI_201415!O88-T11_Prev68CCG_1415Q3!G87)/T6_CCGBFI_201415!O88</f>
        <v>#DIV/0!</v>
      </c>
      <c r="G87" s="371" t="e">
        <f>(T6_CCGBFI_201415!S88-T12_Prev68CCG_1415Q4!G87)/T6_CCGBFI_201415!S88</f>
        <v>#DIV/0!</v>
      </c>
    </row>
    <row r="88" spans="1:7" x14ac:dyDescent="0.25">
      <c r="A88" s="374" t="s">
        <v>612</v>
      </c>
      <c r="B88" s="374" t="s">
        <v>613</v>
      </c>
      <c r="C88" s="374" t="s">
        <v>591</v>
      </c>
      <c r="D88" s="374" t="s">
        <v>1157</v>
      </c>
      <c r="E88" s="369">
        <f>(T6_CCGBFI_201415!K89-T10_Prev68CCG_1415Q2!G88)/T6_CCGBFI_201415!K89</f>
        <v>1</v>
      </c>
      <c r="F88" s="370" t="e">
        <f>(T6_CCGBFI_201415!O89-T11_Prev68CCG_1415Q3!G88)/T6_CCGBFI_201415!O89</f>
        <v>#DIV/0!</v>
      </c>
      <c r="G88" s="371" t="e">
        <f>(T6_CCGBFI_201415!S89-T12_Prev68CCG_1415Q4!G88)/T6_CCGBFI_201415!S89</f>
        <v>#DIV/0!</v>
      </c>
    </row>
    <row r="89" spans="1:7" x14ac:dyDescent="0.25">
      <c r="A89" s="374" t="s">
        <v>615</v>
      </c>
      <c r="B89" s="374" t="s">
        <v>616</v>
      </c>
      <c r="C89" s="374" t="s">
        <v>617</v>
      </c>
      <c r="D89" s="374" t="s">
        <v>1135</v>
      </c>
      <c r="E89" s="369">
        <f>(T6_CCGBFI_201415!K90-T10_Prev68CCG_1415Q2!G89)/T6_CCGBFI_201415!K90</f>
        <v>0.60277236890480534</v>
      </c>
      <c r="F89" s="370">
        <f>(T6_CCGBFI_201415!O90-T11_Prev68CCG_1415Q3!G89)/T6_CCGBFI_201415!O90</f>
        <v>0.58681702755099252</v>
      </c>
      <c r="G89" s="371">
        <f>(T6_CCGBFI_201415!S90-T12_Prev68CCG_1415Q4!G89)/T6_CCGBFI_201415!S90</f>
        <v>1</v>
      </c>
    </row>
    <row r="90" spans="1:7" x14ac:dyDescent="0.25">
      <c r="A90" s="374" t="s">
        <v>620</v>
      </c>
      <c r="B90" s="374" t="s">
        <v>621</v>
      </c>
      <c r="C90" s="374" t="s">
        <v>617</v>
      </c>
      <c r="D90" s="374" t="s">
        <v>1135</v>
      </c>
      <c r="E90" s="369">
        <f>(T6_CCGBFI_201415!K91-T10_Prev68CCG_1415Q2!G90)/T6_CCGBFI_201415!K91</f>
        <v>0.45134825951952934</v>
      </c>
      <c r="F90" s="370">
        <f>(T6_CCGBFI_201415!O91-T11_Prev68CCG_1415Q3!G90)/T6_CCGBFI_201415!O91</f>
        <v>0.41882198423924022</v>
      </c>
      <c r="G90" s="371">
        <f>(T6_CCGBFI_201415!S91-T12_Prev68CCG_1415Q4!G90)/T6_CCGBFI_201415!S91</f>
        <v>0.46931407942238268</v>
      </c>
    </row>
    <row r="91" spans="1:7" x14ac:dyDescent="0.25">
      <c r="A91" s="374" t="s">
        <v>623</v>
      </c>
      <c r="B91" s="374" t="s">
        <v>624</v>
      </c>
      <c r="C91" s="374" t="s">
        <v>617</v>
      </c>
      <c r="D91" s="374" t="s">
        <v>1135</v>
      </c>
      <c r="E91" s="369">
        <f>(T6_CCGBFI_201415!K92-T10_Prev68CCG_1415Q2!G91)/T6_CCGBFI_201415!K92</f>
        <v>0.55895339236828134</v>
      </c>
      <c r="F91" s="370">
        <f>(T6_CCGBFI_201415!O92-T11_Prev68CCG_1415Q3!G91)/T6_CCGBFI_201415!O92</f>
        <v>0.60900300868411417</v>
      </c>
      <c r="G91" s="371">
        <f>(T6_CCGBFI_201415!S92-T12_Prev68CCG_1415Q4!G91)/T6_CCGBFI_201415!S92</f>
        <v>0.5214815305176751</v>
      </c>
    </row>
    <row r="92" spans="1:7" x14ac:dyDescent="0.25">
      <c r="A92" s="374" t="s">
        <v>626</v>
      </c>
      <c r="B92" s="374" t="s">
        <v>627</v>
      </c>
      <c r="C92" s="374" t="s">
        <v>617</v>
      </c>
      <c r="D92" s="374" t="s">
        <v>1135</v>
      </c>
      <c r="E92" s="369">
        <f>(T6_CCGBFI_201415!K93-T10_Prev68CCG_1415Q2!G92)/T6_CCGBFI_201415!K93</f>
        <v>0.81202766585234309</v>
      </c>
      <c r="F92" s="370">
        <f>(T6_CCGBFI_201415!O93-T11_Prev68CCG_1415Q3!G92)/T6_CCGBFI_201415!O93</f>
        <v>0.56341282749070065</v>
      </c>
      <c r="G92" s="371">
        <f>(T6_CCGBFI_201415!S93-T12_Prev68CCG_1415Q4!G92)/T6_CCGBFI_201415!S93</f>
        <v>1</v>
      </c>
    </row>
    <row r="93" spans="1:7" x14ac:dyDescent="0.25">
      <c r="A93" s="374" t="s">
        <v>629</v>
      </c>
      <c r="B93" s="374" t="s">
        <v>630</v>
      </c>
      <c r="C93" s="374" t="s">
        <v>617</v>
      </c>
      <c r="D93" s="374" t="s">
        <v>1135</v>
      </c>
      <c r="E93" s="369">
        <f>(T6_CCGBFI_201415!K94-T10_Prev68CCG_1415Q2!G93)/T6_CCGBFI_201415!K94</f>
        <v>1</v>
      </c>
      <c r="F93" s="370">
        <f>(T6_CCGBFI_201415!O94-T11_Prev68CCG_1415Q3!G93)/T6_CCGBFI_201415!O94</f>
        <v>1</v>
      </c>
      <c r="G93" s="371">
        <f>(T6_CCGBFI_201415!S94-T12_Prev68CCG_1415Q4!G93)/T6_CCGBFI_201415!S94</f>
        <v>1</v>
      </c>
    </row>
    <row r="94" spans="1:7" x14ac:dyDescent="0.25">
      <c r="A94" s="374" t="s">
        <v>632</v>
      </c>
      <c r="B94" s="374" t="s">
        <v>633</v>
      </c>
      <c r="C94" s="374" t="s">
        <v>634</v>
      </c>
      <c r="D94" s="374" t="s">
        <v>635</v>
      </c>
      <c r="E94" s="369">
        <f>(T6_CCGBFI_201415!K95-T10_Prev68CCG_1415Q2!G94)/T6_CCGBFI_201415!K95</f>
        <v>1</v>
      </c>
      <c r="F94" s="370">
        <f>(T6_CCGBFI_201415!O95-T11_Prev68CCG_1415Q3!G94)/T6_CCGBFI_201415!O95</f>
        <v>1</v>
      </c>
      <c r="G94" s="371">
        <f>(T6_CCGBFI_201415!S95-T12_Prev68CCG_1415Q4!G94)/T6_CCGBFI_201415!S95</f>
        <v>1</v>
      </c>
    </row>
    <row r="95" spans="1:7" x14ac:dyDescent="0.25">
      <c r="A95" s="374" t="s">
        <v>637</v>
      </c>
      <c r="B95" s="374" t="s">
        <v>638</v>
      </c>
      <c r="C95" s="374" t="s">
        <v>634</v>
      </c>
      <c r="D95" s="374" t="s">
        <v>635</v>
      </c>
      <c r="E95" s="369">
        <f>(T6_CCGBFI_201415!K96-T10_Prev68CCG_1415Q2!G95)/T6_CCGBFI_201415!K96</f>
        <v>0.22441364320168755</v>
      </c>
      <c r="F95" s="370">
        <f>(T6_CCGBFI_201415!O96-T11_Prev68CCG_1415Q3!G95)/T6_CCGBFI_201415!O96</f>
        <v>0.24183006535947707</v>
      </c>
      <c r="G95" s="371" t="e">
        <f>(T6_CCGBFI_201415!S96-T12_Prev68CCG_1415Q4!G95)/T6_CCGBFI_201415!S96</f>
        <v>#DIV/0!</v>
      </c>
    </row>
    <row r="96" spans="1:7" x14ac:dyDescent="0.25">
      <c r="A96" s="374" t="s">
        <v>640</v>
      </c>
      <c r="B96" s="374" t="s">
        <v>641</v>
      </c>
      <c r="C96" s="374" t="s">
        <v>634</v>
      </c>
      <c r="D96" s="374" t="s">
        <v>635</v>
      </c>
      <c r="E96" s="369">
        <f>(T6_CCGBFI_201415!K97-T10_Prev68CCG_1415Q2!G96)/T6_CCGBFI_201415!K97</f>
        <v>0.47722787204298123</v>
      </c>
      <c r="F96" s="370">
        <f>(T6_CCGBFI_201415!O97-T11_Prev68CCG_1415Q3!G96)/T6_CCGBFI_201415!O97</f>
        <v>0.42753353598596561</v>
      </c>
      <c r="G96" s="371">
        <f>(T6_CCGBFI_201415!S97-T12_Prev68CCG_1415Q4!G96)/T6_CCGBFI_201415!S97</f>
        <v>0.4785949581527133</v>
      </c>
    </row>
    <row r="97" spans="1:7" x14ac:dyDescent="0.25">
      <c r="A97" s="374" t="s">
        <v>643</v>
      </c>
      <c r="B97" s="374" t="s">
        <v>644</v>
      </c>
      <c r="C97" s="374" t="s">
        <v>634</v>
      </c>
      <c r="D97" s="374" t="s">
        <v>635</v>
      </c>
      <c r="E97" s="369">
        <f>(T6_CCGBFI_201415!K98-T10_Prev68CCG_1415Q2!G97)/T6_CCGBFI_201415!K98</f>
        <v>0.46149050466287433</v>
      </c>
      <c r="F97" s="370">
        <f>(T6_CCGBFI_201415!O98-T11_Prev68CCG_1415Q3!G97)/T6_CCGBFI_201415!O98</f>
        <v>0.50570487806851239</v>
      </c>
      <c r="G97" s="371">
        <f>(T6_CCGBFI_201415!S98-T12_Prev68CCG_1415Q4!G97)/T6_CCGBFI_201415!S98</f>
        <v>0.50338028737487894</v>
      </c>
    </row>
    <row r="98" spans="1:7" x14ac:dyDescent="0.25">
      <c r="A98" s="374" t="s">
        <v>646</v>
      </c>
      <c r="B98" s="374" t="s">
        <v>647</v>
      </c>
      <c r="C98" s="374" t="s">
        <v>634</v>
      </c>
      <c r="D98" s="374" t="s">
        <v>635</v>
      </c>
      <c r="E98" s="369">
        <f>(T6_CCGBFI_201415!K99-T10_Prev68CCG_1415Q2!G98)/T6_CCGBFI_201415!K99</f>
        <v>1</v>
      </c>
      <c r="F98" s="370">
        <f>(T6_CCGBFI_201415!O99-T11_Prev68CCG_1415Q3!G98)/T6_CCGBFI_201415!O99</f>
        <v>1</v>
      </c>
      <c r="G98" s="371">
        <f>(T6_CCGBFI_201415!S99-T12_Prev68CCG_1415Q4!G98)/T6_CCGBFI_201415!S99</f>
        <v>1</v>
      </c>
    </row>
    <row r="99" spans="1:7" x14ac:dyDescent="0.25">
      <c r="A99" s="374" t="s">
        <v>649</v>
      </c>
      <c r="B99" s="374" t="s">
        <v>650</v>
      </c>
      <c r="C99" s="374" t="s">
        <v>634</v>
      </c>
      <c r="D99" s="374" t="s">
        <v>635</v>
      </c>
      <c r="E99" s="369">
        <f>(T6_CCGBFI_201415!K100-T10_Prev68CCG_1415Q2!G99)/T6_CCGBFI_201415!K100</f>
        <v>0.26029144760731943</v>
      </c>
      <c r="F99" s="370">
        <f>(T6_CCGBFI_201415!O100-T11_Prev68CCG_1415Q3!G99)/T6_CCGBFI_201415!O100</f>
        <v>9.1068367929918043E-2</v>
      </c>
      <c r="G99" s="371" t="e">
        <f>(T6_CCGBFI_201415!S100-T12_Prev68CCG_1415Q4!G99)/T6_CCGBFI_201415!S100</f>
        <v>#DIV/0!</v>
      </c>
    </row>
    <row r="100" spans="1:7" x14ac:dyDescent="0.25">
      <c r="A100" s="374" t="s">
        <v>652</v>
      </c>
      <c r="B100" s="374" t="s">
        <v>653</v>
      </c>
      <c r="C100" s="374" t="s">
        <v>634</v>
      </c>
      <c r="D100" s="374" t="s">
        <v>635</v>
      </c>
      <c r="E100" s="369">
        <f>(T6_CCGBFI_201415!K101-T10_Prev68CCG_1415Q2!G100)/T6_CCGBFI_201415!K101</f>
        <v>0.43140883296323707</v>
      </c>
      <c r="F100" s="370">
        <f>(T6_CCGBFI_201415!O101-T11_Prev68CCG_1415Q3!G100)/T6_CCGBFI_201415!O101</f>
        <v>0.27988845831587772</v>
      </c>
      <c r="G100" s="371" t="e">
        <f>(T6_CCGBFI_201415!S101-T12_Prev68CCG_1415Q4!G100)/T6_CCGBFI_201415!S101</f>
        <v>#DIV/0!</v>
      </c>
    </row>
    <row r="101" spans="1:7" x14ac:dyDescent="0.25">
      <c r="A101" s="374" t="s">
        <v>655</v>
      </c>
      <c r="B101" s="374" t="s">
        <v>656</v>
      </c>
      <c r="C101" s="374" t="s">
        <v>634</v>
      </c>
      <c r="D101" s="374" t="s">
        <v>635</v>
      </c>
      <c r="E101" s="369">
        <f>(T6_CCGBFI_201415!K102-T10_Prev68CCG_1415Q2!G101)/T6_CCGBFI_201415!K102</f>
        <v>0.40837461789817647</v>
      </c>
      <c r="F101" s="370">
        <f>(T6_CCGBFI_201415!O102-T11_Prev68CCG_1415Q3!G101)/T6_CCGBFI_201415!O102</f>
        <v>0.26302800588334951</v>
      </c>
      <c r="G101" s="371" t="e">
        <f>(T6_CCGBFI_201415!S102-T12_Prev68CCG_1415Q4!G101)/T6_CCGBFI_201415!S102</f>
        <v>#DIV/0!</v>
      </c>
    </row>
    <row r="102" spans="1:7" x14ac:dyDescent="0.25">
      <c r="A102" s="374" t="s">
        <v>658</v>
      </c>
      <c r="B102" s="374" t="s">
        <v>659</v>
      </c>
      <c r="C102" s="374" t="s">
        <v>634</v>
      </c>
      <c r="D102" s="374" t="s">
        <v>635</v>
      </c>
      <c r="E102" s="369">
        <f>(T6_CCGBFI_201415!K103-T10_Prev68CCG_1415Q2!G102)/T6_CCGBFI_201415!K103</f>
        <v>1</v>
      </c>
      <c r="F102" s="370">
        <f>(T6_CCGBFI_201415!O103-T11_Prev68CCG_1415Q3!G102)/T6_CCGBFI_201415!O103</f>
        <v>1</v>
      </c>
      <c r="G102" s="371">
        <f>(T6_CCGBFI_201415!S103-T12_Prev68CCG_1415Q4!G102)/T6_CCGBFI_201415!S103</f>
        <v>0.51170513454250477</v>
      </c>
    </row>
    <row r="103" spans="1:7" x14ac:dyDescent="0.25">
      <c r="A103" s="374" t="s">
        <v>661</v>
      </c>
      <c r="B103" s="374" t="s">
        <v>662</v>
      </c>
      <c r="C103" s="374" t="s">
        <v>634</v>
      </c>
      <c r="D103" s="374" t="s">
        <v>635</v>
      </c>
      <c r="E103" s="369">
        <f>(T6_CCGBFI_201415!K104-T10_Prev68CCG_1415Q2!G103)/T6_CCGBFI_201415!K104</f>
        <v>0.44074793589120936</v>
      </c>
      <c r="F103" s="370">
        <f>(T6_CCGBFI_201415!O104-T11_Prev68CCG_1415Q3!G103)/T6_CCGBFI_201415!O104</f>
        <v>0.50447873082980033</v>
      </c>
      <c r="G103" s="371">
        <f>(T6_CCGBFI_201415!S104-T12_Prev68CCG_1415Q4!G103)/T6_CCGBFI_201415!S104</f>
        <v>0.49975551846180494</v>
      </c>
    </row>
    <row r="104" spans="1:7" x14ac:dyDescent="0.25">
      <c r="A104" s="374" t="s">
        <v>664</v>
      </c>
      <c r="B104" s="374" t="s">
        <v>665</v>
      </c>
      <c r="C104" s="374" t="s">
        <v>666</v>
      </c>
      <c r="D104" s="374" t="s">
        <v>1132</v>
      </c>
      <c r="E104" s="369">
        <f>(T6_CCGBFI_201415!K105-T10_Prev68CCG_1415Q2!G104)/T6_CCGBFI_201415!K105</f>
        <v>0.40676033259153471</v>
      </c>
      <c r="F104" s="370">
        <f>(T6_CCGBFI_201415!O105-T11_Prev68CCG_1415Q3!G104)/T6_CCGBFI_201415!O105</f>
        <v>0.44547031218118749</v>
      </c>
      <c r="G104" s="371">
        <f>(T6_CCGBFI_201415!S105-T12_Prev68CCG_1415Q4!G104)/T6_CCGBFI_201415!S105</f>
        <v>0.41696094936968753</v>
      </c>
    </row>
    <row r="105" spans="1:7" x14ac:dyDescent="0.25">
      <c r="A105" s="374" t="s">
        <v>669</v>
      </c>
      <c r="B105" s="374" t="s">
        <v>670</v>
      </c>
      <c r="C105" s="374" t="s">
        <v>666</v>
      </c>
      <c r="D105" s="374" t="s">
        <v>1132</v>
      </c>
      <c r="E105" s="369">
        <f>(T6_CCGBFI_201415!K106-T10_Prev68CCG_1415Q2!G105)/T6_CCGBFI_201415!K106</f>
        <v>0.17487633537016242</v>
      </c>
      <c r="F105" s="370">
        <f>(T6_CCGBFI_201415!O106-T11_Prev68CCG_1415Q3!G105)/T6_CCGBFI_201415!O106</f>
        <v>0.31045934782157458</v>
      </c>
      <c r="G105" s="371">
        <f>(T6_CCGBFI_201415!S106-T12_Prev68CCG_1415Q4!G105)/T6_CCGBFI_201415!S106</f>
        <v>1</v>
      </c>
    </row>
    <row r="106" spans="1:7" x14ac:dyDescent="0.25">
      <c r="A106" s="374" t="s">
        <v>672</v>
      </c>
      <c r="B106" s="374" t="s">
        <v>673</v>
      </c>
      <c r="C106" s="374" t="s">
        <v>666</v>
      </c>
      <c r="D106" s="374" t="s">
        <v>1132</v>
      </c>
      <c r="E106" s="369">
        <f>(T6_CCGBFI_201415!K107-T10_Prev68CCG_1415Q2!G106)/T6_CCGBFI_201415!K107</f>
        <v>0.37007874015748027</v>
      </c>
      <c r="F106" s="370">
        <f>(T6_CCGBFI_201415!O107-T11_Prev68CCG_1415Q3!G106)/T6_CCGBFI_201415!O107</f>
        <v>0.38193700389869023</v>
      </c>
      <c r="G106" s="371">
        <f>(T6_CCGBFI_201415!S107-T12_Prev68CCG_1415Q4!G106)/T6_CCGBFI_201415!S107</f>
        <v>0.35024638435960098</v>
      </c>
    </row>
    <row r="107" spans="1:7" x14ac:dyDescent="0.25">
      <c r="A107" s="374" t="s">
        <v>675</v>
      </c>
      <c r="B107" s="374" t="s">
        <v>676</v>
      </c>
      <c r="C107" s="374" t="s">
        <v>666</v>
      </c>
      <c r="D107" s="374" t="s">
        <v>1132</v>
      </c>
      <c r="E107" s="369">
        <f>(T6_CCGBFI_201415!K108-T10_Prev68CCG_1415Q2!G107)/T6_CCGBFI_201415!K108</f>
        <v>0.28904520250014687</v>
      </c>
      <c r="F107" s="370">
        <f>(T6_CCGBFI_201415!O108-T11_Prev68CCG_1415Q3!G107)/T6_CCGBFI_201415!O108</f>
        <v>0.33970585026974642</v>
      </c>
      <c r="G107" s="371">
        <f>(T6_CCGBFI_201415!S108-T12_Prev68CCG_1415Q4!G107)/T6_CCGBFI_201415!S108</f>
        <v>-2.7680979806079923E-2</v>
      </c>
    </row>
    <row r="108" spans="1:7" x14ac:dyDescent="0.25">
      <c r="A108" s="374" t="s">
        <v>678</v>
      </c>
      <c r="B108" s="374" t="s">
        <v>679</v>
      </c>
      <c r="C108" s="374" t="s">
        <v>666</v>
      </c>
      <c r="D108" s="374" t="s">
        <v>1132</v>
      </c>
      <c r="E108" s="369" t="e">
        <f>(T6_CCGBFI_201415!K109-T10_Prev68CCG_1415Q2!G108)/T6_CCGBFI_201415!K109</f>
        <v>#DIV/0!</v>
      </c>
      <c r="F108" s="370" t="e">
        <f>(T6_CCGBFI_201415!O109-T11_Prev68CCG_1415Q3!G108)/T6_CCGBFI_201415!O109</f>
        <v>#DIV/0!</v>
      </c>
      <c r="G108" s="371">
        <f>(T6_CCGBFI_201415!S109-T12_Prev68CCG_1415Q4!G108)/T6_CCGBFI_201415!S109</f>
        <v>0.32607495300751876</v>
      </c>
    </row>
    <row r="109" spans="1:7" x14ac:dyDescent="0.25">
      <c r="A109" s="374" t="s">
        <v>681</v>
      </c>
      <c r="B109" s="374" t="s">
        <v>682</v>
      </c>
      <c r="C109" s="374" t="s">
        <v>666</v>
      </c>
      <c r="D109" s="374" t="s">
        <v>1132</v>
      </c>
      <c r="E109" s="369" t="e">
        <f>(T6_CCGBFI_201415!K110-T10_Prev68CCG_1415Q2!G109)/T6_CCGBFI_201415!K110</f>
        <v>#DIV/0!</v>
      </c>
      <c r="F109" s="370" t="e">
        <f>(T6_CCGBFI_201415!O110-T11_Prev68CCG_1415Q3!G109)/T6_CCGBFI_201415!O110</f>
        <v>#DIV/0!</v>
      </c>
      <c r="G109" s="371" t="e">
        <f>(T6_CCGBFI_201415!S110-T12_Prev68CCG_1415Q4!G109)/T6_CCGBFI_201415!S110</f>
        <v>#DIV/0!</v>
      </c>
    </row>
    <row r="110" spans="1:7" x14ac:dyDescent="0.25">
      <c r="A110" s="374" t="s">
        <v>684</v>
      </c>
      <c r="B110" s="374" t="s">
        <v>685</v>
      </c>
      <c r="C110" s="374" t="s">
        <v>666</v>
      </c>
      <c r="D110" s="374" t="s">
        <v>1132</v>
      </c>
      <c r="E110" s="369" t="e">
        <f>(T6_CCGBFI_201415!K111-T10_Prev68CCG_1415Q2!G110)/T6_CCGBFI_201415!K111</f>
        <v>#DIV/0!</v>
      </c>
      <c r="F110" s="370" t="e">
        <f>(T6_CCGBFI_201415!O111-T11_Prev68CCG_1415Q3!G110)/T6_CCGBFI_201415!O111</f>
        <v>#DIV/0!</v>
      </c>
      <c r="G110" s="371">
        <f>(T6_CCGBFI_201415!S111-T12_Prev68CCG_1415Q4!G110)/T6_CCGBFI_201415!S111</f>
        <v>0.42418625179300462</v>
      </c>
    </row>
    <row r="111" spans="1:7" x14ac:dyDescent="0.25">
      <c r="A111" s="374" t="s">
        <v>687</v>
      </c>
      <c r="B111" s="374" t="s">
        <v>688</v>
      </c>
      <c r="C111" s="374" t="s">
        <v>689</v>
      </c>
      <c r="D111" s="374" t="s">
        <v>1138</v>
      </c>
      <c r="E111" s="369" t="e">
        <f>(T6_CCGBFI_201415!K112-T10_Prev68CCG_1415Q2!G111)/T6_CCGBFI_201415!K112</f>
        <v>#DIV/0!</v>
      </c>
      <c r="F111" s="370">
        <f>(T6_CCGBFI_201415!O112-T11_Prev68CCG_1415Q3!G111)/T6_CCGBFI_201415!O112</f>
        <v>1</v>
      </c>
      <c r="G111" s="371" t="e">
        <f>(T6_CCGBFI_201415!S112-T12_Prev68CCG_1415Q4!G111)/T6_CCGBFI_201415!S112</f>
        <v>#DIV/0!</v>
      </c>
    </row>
    <row r="112" spans="1:7" x14ac:dyDescent="0.25">
      <c r="A112" s="374" t="s">
        <v>692</v>
      </c>
      <c r="B112" s="374" t="s">
        <v>693</v>
      </c>
      <c r="C112" s="374" t="s">
        <v>689</v>
      </c>
      <c r="D112" s="374" t="s">
        <v>1138</v>
      </c>
      <c r="E112" s="369" t="e">
        <f>(T6_CCGBFI_201415!K113-T10_Prev68CCG_1415Q2!G112)/T6_CCGBFI_201415!K113</f>
        <v>#DIV/0!</v>
      </c>
      <c r="F112" s="370">
        <f>(T6_CCGBFI_201415!O113-T11_Prev68CCG_1415Q3!G112)/T6_CCGBFI_201415!O113</f>
        <v>0.25563824096377913</v>
      </c>
      <c r="G112" s="371">
        <f>(T6_CCGBFI_201415!S113-T12_Prev68CCG_1415Q4!G112)/T6_CCGBFI_201415!S113</f>
        <v>0.23988690735102214</v>
      </c>
    </row>
    <row r="113" spans="1:7" x14ac:dyDescent="0.25">
      <c r="A113" s="374" t="s">
        <v>695</v>
      </c>
      <c r="B113" s="374" t="s">
        <v>696</v>
      </c>
      <c r="C113" s="374" t="s">
        <v>689</v>
      </c>
      <c r="D113" s="374" t="s">
        <v>1138</v>
      </c>
      <c r="E113" s="369">
        <f>(T6_CCGBFI_201415!K114-T10_Prev68CCG_1415Q2!G113)/T6_CCGBFI_201415!K114</f>
        <v>0.48111190306486096</v>
      </c>
      <c r="F113" s="370">
        <f>(T6_CCGBFI_201415!O114-T11_Prev68CCG_1415Q3!G113)/T6_CCGBFI_201415!O114</f>
        <v>0.45339387358931338</v>
      </c>
      <c r="G113" s="371">
        <f>(T6_CCGBFI_201415!S114-T12_Prev68CCG_1415Q4!G113)/T6_CCGBFI_201415!S114</f>
        <v>0.50846968075165233</v>
      </c>
    </row>
    <row r="114" spans="1:7" x14ac:dyDescent="0.25">
      <c r="A114" s="374" t="s">
        <v>698</v>
      </c>
      <c r="B114" s="374" t="s">
        <v>699</v>
      </c>
      <c r="C114" s="374" t="s">
        <v>689</v>
      </c>
      <c r="D114" s="374" t="s">
        <v>1138</v>
      </c>
      <c r="E114" s="369" t="e">
        <f>(T6_CCGBFI_201415!K115-T10_Prev68CCG_1415Q2!G114)/T6_CCGBFI_201415!K115</f>
        <v>#DIV/0!</v>
      </c>
      <c r="F114" s="370" t="e">
        <f>(T6_CCGBFI_201415!O115-T11_Prev68CCG_1415Q3!G114)/T6_CCGBFI_201415!O115</f>
        <v>#DIV/0!</v>
      </c>
      <c r="G114" s="371">
        <f>(T6_CCGBFI_201415!S115-T12_Prev68CCG_1415Q4!G114)/T6_CCGBFI_201415!S115</f>
        <v>1</v>
      </c>
    </row>
    <row r="115" spans="1:7" x14ac:dyDescent="0.25">
      <c r="A115" s="374" t="s">
        <v>701</v>
      </c>
      <c r="B115" s="374" t="s">
        <v>702</v>
      </c>
      <c r="C115" s="374" t="s">
        <v>689</v>
      </c>
      <c r="D115" s="374" t="s">
        <v>1138</v>
      </c>
      <c r="E115" s="369">
        <f>(T6_CCGBFI_201415!K116-T10_Prev68CCG_1415Q2!G115)/T6_CCGBFI_201415!K116</f>
        <v>0.39157852555652811</v>
      </c>
      <c r="F115" s="370">
        <f>(T6_CCGBFI_201415!O116-T11_Prev68CCG_1415Q3!G115)/T6_CCGBFI_201415!O116</f>
        <v>0.39910902574467194</v>
      </c>
      <c r="G115" s="371" t="e">
        <f>(T6_CCGBFI_201415!S116-T12_Prev68CCG_1415Q4!G115)/T6_CCGBFI_201415!S116</f>
        <v>#DIV/0!</v>
      </c>
    </row>
    <row r="116" spans="1:7" x14ac:dyDescent="0.25">
      <c r="A116" s="374" t="s">
        <v>704</v>
      </c>
      <c r="B116" s="374" t="s">
        <v>705</v>
      </c>
      <c r="C116" s="374" t="s">
        <v>689</v>
      </c>
      <c r="D116" s="374" t="s">
        <v>1138</v>
      </c>
      <c r="E116" s="369">
        <f>(T6_CCGBFI_201415!K117-T10_Prev68CCG_1415Q2!G116)/T6_CCGBFI_201415!K117</f>
        <v>0.420682695371977</v>
      </c>
      <c r="F116" s="370">
        <f>(T6_CCGBFI_201415!O117-T11_Prev68CCG_1415Q3!G116)/T6_CCGBFI_201415!O117</f>
        <v>0.47625143586870455</v>
      </c>
      <c r="G116" s="371">
        <f>(T6_CCGBFI_201415!S117-T12_Prev68CCG_1415Q4!G116)/T6_CCGBFI_201415!S117</f>
        <v>0.4390736890736891</v>
      </c>
    </row>
    <row r="117" spans="1:7" x14ac:dyDescent="0.25">
      <c r="A117" s="374" t="s">
        <v>707</v>
      </c>
      <c r="B117" s="374" t="s">
        <v>708</v>
      </c>
      <c r="C117" s="374" t="s">
        <v>689</v>
      </c>
      <c r="D117" s="374" t="s">
        <v>1138</v>
      </c>
      <c r="E117" s="369">
        <f>(T6_CCGBFI_201415!K118-T10_Prev68CCG_1415Q2!G117)/T6_CCGBFI_201415!K118</f>
        <v>1</v>
      </c>
      <c r="F117" s="370">
        <f>(T6_CCGBFI_201415!O118-T11_Prev68CCG_1415Q3!G117)/T6_CCGBFI_201415!O118</f>
        <v>0.5256946027404199</v>
      </c>
      <c r="G117" s="371">
        <f>(T6_CCGBFI_201415!S118-T12_Prev68CCG_1415Q4!G117)/T6_CCGBFI_201415!S118</f>
        <v>1</v>
      </c>
    </row>
    <row r="118" spans="1:7" x14ac:dyDescent="0.25">
      <c r="A118" s="374" t="s">
        <v>710</v>
      </c>
      <c r="B118" s="374" t="s">
        <v>711</v>
      </c>
      <c r="C118" s="374" t="s">
        <v>712</v>
      </c>
      <c r="D118" s="374" t="s">
        <v>1147</v>
      </c>
      <c r="E118" s="369">
        <f>(T6_CCGBFI_201415!K119-T10_Prev68CCG_1415Q2!G118)/T6_CCGBFI_201415!K119</f>
        <v>0.46525894356192693</v>
      </c>
      <c r="F118" s="370">
        <f>(T6_CCGBFI_201415!O119-T11_Prev68CCG_1415Q3!G118)/T6_CCGBFI_201415!O119</f>
        <v>0.43247021234107696</v>
      </c>
      <c r="G118" s="371">
        <f>(T6_CCGBFI_201415!S119-T12_Prev68CCG_1415Q4!G118)/T6_CCGBFI_201415!S119</f>
        <v>0.45896476729012614</v>
      </c>
    </row>
    <row r="119" spans="1:7" x14ac:dyDescent="0.25">
      <c r="A119" s="374" t="s">
        <v>715</v>
      </c>
      <c r="B119" s="374" t="s">
        <v>716</v>
      </c>
      <c r="C119" s="374" t="s">
        <v>712</v>
      </c>
      <c r="D119" s="374" t="s">
        <v>1147</v>
      </c>
      <c r="E119" s="369" t="e">
        <f>(T6_CCGBFI_201415!K120-T10_Prev68CCG_1415Q2!G119)/T6_CCGBFI_201415!K120</f>
        <v>#DIV/0!</v>
      </c>
      <c r="F119" s="370">
        <f>(T6_CCGBFI_201415!O120-T11_Prev68CCG_1415Q3!G119)/T6_CCGBFI_201415!O120</f>
        <v>1</v>
      </c>
      <c r="G119" s="371" t="e">
        <f>(T6_CCGBFI_201415!S120-T12_Prev68CCG_1415Q4!G119)/T6_CCGBFI_201415!S120</f>
        <v>#DIV/0!</v>
      </c>
    </row>
    <row r="120" spans="1:7" x14ac:dyDescent="0.25">
      <c r="A120" s="374" t="s">
        <v>718</v>
      </c>
      <c r="B120" s="374" t="s">
        <v>719</v>
      </c>
      <c r="C120" s="374" t="s">
        <v>712</v>
      </c>
      <c r="D120" s="374" t="s">
        <v>1147</v>
      </c>
      <c r="E120" s="369">
        <f>(T6_CCGBFI_201415!K121-T10_Prev68CCG_1415Q2!G120)/T6_CCGBFI_201415!K121</f>
        <v>0.52290184921763883</v>
      </c>
      <c r="F120" s="370">
        <f>(T6_CCGBFI_201415!O121-T11_Prev68CCG_1415Q3!G120)/T6_CCGBFI_201415!O121</f>
        <v>0.5233605698721977</v>
      </c>
      <c r="G120" s="371">
        <f>(T6_CCGBFI_201415!S121-T12_Prev68CCG_1415Q4!G120)/T6_CCGBFI_201415!S121</f>
        <v>0.56148834264355962</v>
      </c>
    </row>
    <row r="121" spans="1:7" x14ac:dyDescent="0.25">
      <c r="A121" s="374" t="s">
        <v>721</v>
      </c>
      <c r="B121" s="374" t="s">
        <v>722</v>
      </c>
      <c r="C121" s="374" t="s">
        <v>712</v>
      </c>
      <c r="D121" s="374" t="s">
        <v>1147</v>
      </c>
      <c r="E121" s="369" t="e">
        <f>(T6_CCGBFI_201415!K122-T10_Prev68CCG_1415Q2!G121)/T6_CCGBFI_201415!K122</f>
        <v>#DIV/0!</v>
      </c>
      <c r="F121" s="370">
        <f>(T6_CCGBFI_201415!O122-T11_Prev68CCG_1415Q3!G121)/T6_CCGBFI_201415!O122</f>
        <v>0.47400639561443575</v>
      </c>
      <c r="G121" s="371" t="e">
        <f>(T6_CCGBFI_201415!S122-T12_Prev68CCG_1415Q4!G121)/T6_CCGBFI_201415!S122</f>
        <v>#DIV/0!</v>
      </c>
    </row>
    <row r="122" spans="1:7" x14ac:dyDescent="0.25">
      <c r="A122" s="374" t="s">
        <v>724</v>
      </c>
      <c r="B122" s="374" t="s">
        <v>725</v>
      </c>
      <c r="C122" s="374" t="s">
        <v>712</v>
      </c>
      <c r="D122" s="374" t="s">
        <v>1147</v>
      </c>
      <c r="E122" s="369">
        <f>(T6_CCGBFI_201415!K123-T10_Prev68CCG_1415Q2!G122)/T6_CCGBFI_201415!K123</f>
        <v>0.46349353049907577</v>
      </c>
      <c r="F122" s="370">
        <f>(T6_CCGBFI_201415!O123-T11_Prev68CCG_1415Q3!G122)/T6_CCGBFI_201415!O123</f>
        <v>0.45902140672782871</v>
      </c>
      <c r="G122" s="371">
        <f>(T6_CCGBFI_201415!S123-T12_Prev68CCG_1415Q4!G122)/T6_CCGBFI_201415!S123</f>
        <v>0.41797434978496822</v>
      </c>
    </row>
    <row r="123" spans="1:7" x14ac:dyDescent="0.25">
      <c r="A123" s="374" t="s">
        <v>727</v>
      </c>
      <c r="B123" s="374" t="s">
        <v>728</v>
      </c>
      <c r="C123" s="374" t="s">
        <v>712</v>
      </c>
      <c r="D123" s="374" t="s">
        <v>1147</v>
      </c>
      <c r="E123" s="369">
        <f>(T6_CCGBFI_201415!K124-T10_Prev68CCG_1415Q2!G123)/T6_CCGBFI_201415!K124</f>
        <v>0.28267879948914426</v>
      </c>
      <c r="F123" s="370">
        <f>(T6_CCGBFI_201415!O124-T11_Prev68CCG_1415Q3!G123)/T6_CCGBFI_201415!O124</f>
        <v>0.35997669368080942</v>
      </c>
      <c r="G123" s="371">
        <f>(T6_CCGBFI_201415!S124-T12_Prev68CCG_1415Q4!G123)/T6_CCGBFI_201415!S124</f>
        <v>0.30918093043669082</v>
      </c>
    </row>
    <row r="124" spans="1:7" x14ac:dyDescent="0.25">
      <c r="A124" s="374" t="s">
        <v>730</v>
      </c>
      <c r="B124" s="374" t="s">
        <v>731</v>
      </c>
      <c r="C124" s="374" t="s">
        <v>712</v>
      </c>
      <c r="D124" s="374" t="s">
        <v>1147</v>
      </c>
      <c r="E124" s="369">
        <f>(T6_CCGBFI_201415!K125-T10_Prev68CCG_1415Q2!G124)/T6_CCGBFI_201415!K125</f>
        <v>0.40253255500673552</v>
      </c>
      <c r="F124" s="370">
        <f>(T6_CCGBFI_201415!O125-T11_Prev68CCG_1415Q3!G124)/T6_CCGBFI_201415!O125</f>
        <v>0.4145321860050854</v>
      </c>
      <c r="G124" s="371">
        <f>(T6_CCGBFI_201415!S125-T12_Prev68CCG_1415Q4!G124)/T6_CCGBFI_201415!S125</f>
        <v>0.46222603392414718</v>
      </c>
    </row>
    <row r="125" spans="1:7" x14ac:dyDescent="0.25">
      <c r="A125" s="374" t="s">
        <v>733</v>
      </c>
      <c r="B125" s="374" t="s">
        <v>734</v>
      </c>
      <c r="C125" s="374" t="s">
        <v>712</v>
      </c>
      <c r="D125" s="374" t="s">
        <v>1147</v>
      </c>
      <c r="E125" s="369" t="e">
        <f>(T6_CCGBFI_201415!K126-T10_Prev68CCG_1415Q2!G125)/T6_CCGBFI_201415!K126</f>
        <v>#DIV/0!</v>
      </c>
      <c r="F125" s="370" t="e">
        <f>(T6_CCGBFI_201415!O126-T11_Prev68CCG_1415Q3!G125)/T6_CCGBFI_201415!O126</f>
        <v>#DIV/0!</v>
      </c>
      <c r="G125" s="371" t="e">
        <f>(T6_CCGBFI_201415!S126-T12_Prev68CCG_1415Q4!G125)/T6_CCGBFI_201415!S126</f>
        <v>#DIV/0!</v>
      </c>
    </row>
    <row r="126" spans="1:7" x14ac:dyDescent="0.25">
      <c r="A126" s="374" t="s">
        <v>736</v>
      </c>
      <c r="B126" s="374" t="s">
        <v>737</v>
      </c>
      <c r="C126" s="374" t="s">
        <v>712</v>
      </c>
      <c r="D126" s="374" t="s">
        <v>1147</v>
      </c>
      <c r="E126" s="369">
        <f>(T6_CCGBFI_201415!K127-T10_Prev68CCG_1415Q2!G126)/T6_CCGBFI_201415!K127</f>
        <v>0.2956022224314907</v>
      </c>
      <c r="F126" s="370">
        <f>(T6_CCGBFI_201415!O127-T11_Prev68CCG_1415Q3!G126)/T6_CCGBFI_201415!O127</f>
        <v>0.19654256677391355</v>
      </c>
      <c r="G126" s="371">
        <f>(T6_CCGBFI_201415!S127-T12_Prev68CCG_1415Q4!G126)/T6_CCGBFI_201415!S127</f>
        <v>0.31902811394526165</v>
      </c>
    </row>
    <row r="127" spans="1:7" x14ac:dyDescent="0.25">
      <c r="A127" s="374" t="s">
        <v>739</v>
      </c>
      <c r="B127" s="374" t="s">
        <v>740</v>
      </c>
      <c r="C127" s="374" t="s">
        <v>712</v>
      </c>
      <c r="D127" s="374" t="s">
        <v>1147</v>
      </c>
      <c r="E127" s="369">
        <f>(T6_CCGBFI_201415!K128-T10_Prev68CCG_1415Q2!G127)/T6_CCGBFI_201415!K128</f>
        <v>1</v>
      </c>
      <c r="F127" s="370">
        <f>(T6_CCGBFI_201415!O128-T11_Prev68CCG_1415Q3!G127)/T6_CCGBFI_201415!O128</f>
        <v>1</v>
      </c>
      <c r="G127" s="371">
        <f>(T6_CCGBFI_201415!S128-T12_Prev68CCG_1415Q4!G127)/T6_CCGBFI_201415!S128</f>
        <v>1</v>
      </c>
    </row>
    <row r="128" spans="1:7" x14ac:dyDescent="0.25">
      <c r="A128" s="374" t="s">
        <v>742</v>
      </c>
      <c r="B128" s="374" t="s">
        <v>743</v>
      </c>
      <c r="C128" s="374" t="s">
        <v>744</v>
      </c>
      <c r="D128" s="374" t="s">
        <v>745</v>
      </c>
      <c r="E128" s="369">
        <f>(T6_CCGBFI_201415!K129-T10_Prev68CCG_1415Q2!G128)/T6_CCGBFI_201415!K129</f>
        <v>0.32109245478229426</v>
      </c>
      <c r="F128" s="370">
        <f>(T6_CCGBFI_201415!O129-T11_Prev68CCG_1415Q3!G128)/T6_CCGBFI_201415!O129</f>
        <v>0.32596741973721005</v>
      </c>
      <c r="G128" s="371" t="e">
        <f>(T6_CCGBFI_201415!S129-T12_Prev68CCG_1415Q4!G128)/T6_CCGBFI_201415!S129</f>
        <v>#DIV/0!</v>
      </c>
    </row>
    <row r="129" spans="1:7" x14ac:dyDescent="0.25">
      <c r="A129" s="374" t="s">
        <v>747</v>
      </c>
      <c r="B129" s="374" t="s">
        <v>748</v>
      </c>
      <c r="C129" s="374" t="s">
        <v>744</v>
      </c>
      <c r="D129" s="374" t="s">
        <v>745</v>
      </c>
      <c r="E129" s="369">
        <f>(T6_CCGBFI_201415!K130-T10_Prev68CCG_1415Q2!G129)/T6_CCGBFI_201415!K130</f>
        <v>0.22514763682717537</v>
      </c>
      <c r="F129" s="370">
        <f>(T6_CCGBFI_201415!O130-T11_Prev68CCG_1415Q3!G129)/T6_CCGBFI_201415!O130</f>
        <v>0.42021086072913588</v>
      </c>
      <c r="G129" s="371">
        <f>(T6_CCGBFI_201415!S130-T12_Prev68CCG_1415Q4!G129)/T6_CCGBFI_201415!S130</f>
        <v>0.4903413699034137</v>
      </c>
    </row>
    <row r="130" spans="1:7" x14ac:dyDescent="0.25">
      <c r="A130" s="374" t="s">
        <v>750</v>
      </c>
      <c r="B130" s="374" t="s">
        <v>751</v>
      </c>
      <c r="C130" s="374" t="s">
        <v>744</v>
      </c>
      <c r="D130" s="374" t="s">
        <v>745</v>
      </c>
      <c r="E130" s="369">
        <f>(T6_CCGBFI_201415!K131-T10_Prev68CCG_1415Q2!G130)/T6_CCGBFI_201415!K131</f>
        <v>1</v>
      </c>
      <c r="F130" s="370">
        <f>(T6_CCGBFI_201415!O131-T11_Prev68CCG_1415Q3!G130)/T6_CCGBFI_201415!O131</f>
        <v>1</v>
      </c>
      <c r="G130" s="371">
        <f>(T6_CCGBFI_201415!S131-T12_Prev68CCG_1415Q4!G130)/T6_CCGBFI_201415!S131</f>
        <v>0.3742703349282297</v>
      </c>
    </row>
    <row r="131" spans="1:7" x14ac:dyDescent="0.25">
      <c r="A131" s="374" t="s">
        <v>753</v>
      </c>
      <c r="B131" s="374" t="s">
        <v>754</v>
      </c>
      <c r="C131" s="374" t="s">
        <v>744</v>
      </c>
      <c r="D131" s="374" t="s">
        <v>745</v>
      </c>
      <c r="E131" s="369">
        <f>(T6_CCGBFI_201415!K132-T10_Prev68CCG_1415Q2!G131)/T6_CCGBFI_201415!K132</f>
        <v>0.42780803617305524</v>
      </c>
      <c r="F131" s="370">
        <f>(T6_CCGBFI_201415!O132-T11_Prev68CCG_1415Q3!G131)/T6_CCGBFI_201415!O132</f>
        <v>0.43995499181669401</v>
      </c>
      <c r="G131" s="371">
        <f>(T6_CCGBFI_201415!S132-T12_Prev68CCG_1415Q4!G131)/T6_CCGBFI_201415!S132</f>
        <v>0.38181928294573642</v>
      </c>
    </row>
    <row r="132" spans="1:7" x14ac:dyDescent="0.25">
      <c r="A132" s="374" t="s">
        <v>756</v>
      </c>
      <c r="B132" s="374" t="s">
        <v>757</v>
      </c>
      <c r="C132" s="374" t="s">
        <v>744</v>
      </c>
      <c r="D132" s="374" t="s">
        <v>745</v>
      </c>
      <c r="E132" s="369">
        <f>(T6_CCGBFI_201415!K133-T10_Prev68CCG_1415Q2!G132)/T6_CCGBFI_201415!K133</f>
        <v>1</v>
      </c>
      <c r="F132" s="370">
        <f>(T6_CCGBFI_201415!O133-T11_Prev68CCG_1415Q3!G132)/T6_CCGBFI_201415!O133</f>
        <v>0.37048523206751055</v>
      </c>
      <c r="G132" s="371">
        <f>(T6_CCGBFI_201415!S133-T12_Prev68CCG_1415Q4!G132)/T6_CCGBFI_201415!S133</f>
        <v>0.36753285543608122</v>
      </c>
    </row>
    <row r="133" spans="1:7" x14ac:dyDescent="0.25">
      <c r="A133" s="374" t="s">
        <v>759</v>
      </c>
      <c r="B133" s="374" t="s">
        <v>760</v>
      </c>
      <c r="C133" s="374" t="s">
        <v>744</v>
      </c>
      <c r="D133" s="374" t="s">
        <v>745</v>
      </c>
      <c r="E133" s="369">
        <f>(T6_CCGBFI_201415!K134-T10_Prev68CCG_1415Q2!G133)/T6_CCGBFI_201415!K134</f>
        <v>1</v>
      </c>
      <c r="F133" s="370">
        <f>(T6_CCGBFI_201415!O134-T11_Prev68CCG_1415Q3!G133)/T6_CCGBFI_201415!O134</f>
        <v>0.40344918168989136</v>
      </c>
      <c r="G133" s="371">
        <f>(T6_CCGBFI_201415!S134-T12_Prev68CCG_1415Q4!G133)/T6_CCGBFI_201415!S134</f>
        <v>1</v>
      </c>
    </row>
    <row r="134" spans="1:7" x14ac:dyDescent="0.25">
      <c r="A134" s="374" t="s">
        <v>762</v>
      </c>
      <c r="B134" s="374" t="s">
        <v>763</v>
      </c>
      <c r="C134" s="374" t="s">
        <v>744</v>
      </c>
      <c r="D134" s="374" t="s">
        <v>745</v>
      </c>
      <c r="E134" s="369">
        <f>(T6_CCGBFI_201415!K135-T10_Prev68CCG_1415Q2!G134)/T6_CCGBFI_201415!K135</f>
        <v>0.44360073484384566</v>
      </c>
      <c r="F134" s="370">
        <f>(T6_CCGBFI_201415!O135-T11_Prev68CCG_1415Q3!G134)/T6_CCGBFI_201415!O135</f>
        <v>0.517814993818141</v>
      </c>
      <c r="G134" s="371">
        <f>(T6_CCGBFI_201415!S135-T12_Prev68CCG_1415Q4!G134)/T6_CCGBFI_201415!S135</f>
        <v>0.49380495603517188</v>
      </c>
    </row>
    <row r="135" spans="1:7" x14ac:dyDescent="0.25">
      <c r="A135" s="374" t="s">
        <v>765</v>
      </c>
      <c r="B135" s="374" t="s">
        <v>766</v>
      </c>
      <c r="C135" s="374" t="s">
        <v>744</v>
      </c>
      <c r="D135" s="374" t="s">
        <v>745</v>
      </c>
      <c r="E135" s="369">
        <f>(T6_CCGBFI_201415!K136-T10_Prev68CCG_1415Q2!G135)/T6_CCGBFI_201415!K136</f>
        <v>1</v>
      </c>
      <c r="F135" s="370">
        <f>(T6_CCGBFI_201415!O136-T11_Prev68CCG_1415Q3!G135)/T6_CCGBFI_201415!O136</f>
        <v>1</v>
      </c>
      <c r="G135" s="371" t="e">
        <f>(T6_CCGBFI_201415!S136-T12_Prev68CCG_1415Q4!G135)/T6_CCGBFI_201415!S136</f>
        <v>#DIV/0!</v>
      </c>
    </row>
    <row r="136" spans="1:7" x14ac:dyDescent="0.25">
      <c r="A136" s="374" t="s">
        <v>768</v>
      </c>
      <c r="B136" s="374" t="s">
        <v>769</v>
      </c>
      <c r="C136" s="374" t="s">
        <v>770</v>
      </c>
      <c r="D136" s="374" t="s">
        <v>771</v>
      </c>
      <c r="E136" s="369">
        <f>(T6_CCGBFI_201415!K137-T10_Prev68CCG_1415Q2!G136)/T6_CCGBFI_201415!K137</f>
        <v>0.43503059237971636</v>
      </c>
      <c r="F136" s="370">
        <f>(T6_CCGBFI_201415!O137-T11_Prev68CCG_1415Q3!G136)/T6_CCGBFI_201415!O137</f>
        <v>0.46793045104412478</v>
      </c>
      <c r="G136" s="371">
        <f>(T6_CCGBFI_201415!S137-T12_Prev68CCG_1415Q4!G136)/T6_CCGBFI_201415!S137</f>
        <v>0.44871959026888603</v>
      </c>
    </row>
    <row r="137" spans="1:7" x14ac:dyDescent="0.25">
      <c r="A137" s="374" t="s">
        <v>773</v>
      </c>
      <c r="B137" s="374" t="s">
        <v>774</v>
      </c>
      <c r="C137" s="374" t="s">
        <v>770</v>
      </c>
      <c r="D137" s="374" t="s">
        <v>771</v>
      </c>
      <c r="E137" s="369">
        <f>(T6_CCGBFI_201415!K138-T10_Prev68CCG_1415Q2!G137)/T6_CCGBFI_201415!K138</f>
        <v>0.50280550593674478</v>
      </c>
      <c r="F137" s="370">
        <f>(T6_CCGBFI_201415!O138-T11_Prev68CCG_1415Q3!G137)/T6_CCGBFI_201415!O138</f>
        <v>1</v>
      </c>
      <c r="G137" s="371">
        <f>(T6_CCGBFI_201415!S138-T12_Prev68CCG_1415Q4!G137)/T6_CCGBFI_201415!S138</f>
        <v>1</v>
      </c>
    </row>
    <row r="138" spans="1:7" x14ac:dyDescent="0.25">
      <c r="A138" s="374" t="s">
        <v>776</v>
      </c>
      <c r="B138" s="374" t="s">
        <v>777</v>
      </c>
      <c r="C138" s="374" t="s">
        <v>770</v>
      </c>
      <c r="D138" s="374" t="s">
        <v>771</v>
      </c>
      <c r="E138" s="369">
        <f>(T6_CCGBFI_201415!K139-T10_Prev68CCG_1415Q2!G138)/T6_CCGBFI_201415!K139</f>
        <v>0.34534890707741511</v>
      </c>
      <c r="F138" s="370">
        <f>(T6_CCGBFI_201415!O139-T11_Prev68CCG_1415Q3!G138)/T6_CCGBFI_201415!O139</f>
        <v>1</v>
      </c>
      <c r="G138" s="371">
        <f>(T6_CCGBFI_201415!S139-T12_Prev68CCG_1415Q4!G138)/T6_CCGBFI_201415!S139</f>
        <v>1</v>
      </c>
    </row>
    <row r="139" spans="1:7" x14ac:dyDescent="0.25">
      <c r="A139" s="374" t="s">
        <v>779</v>
      </c>
      <c r="B139" s="374" t="s">
        <v>780</v>
      </c>
      <c r="C139" s="374" t="s">
        <v>770</v>
      </c>
      <c r="D139" s="374" t="s">
        <v>771</v>
      </c>
      <c r="E139" s="369">
        <f>(T6_CCGBFI_201415!K140-T10_Prev68CCG_1415Q2!G139)/T6_CCGBFI_201415!K140</f>
        <v>0.37512441216144921</v>
      </c>
      <c r="F139" s="370">
        <f>(T6_CCGBFI_201415!O140-T11_Prev68CCG_1415Q3!G139)/T6_CCGBFI_201415!O140</f>
        <v>0.34777295132796099</v>
      </c>
      <c r="G139" s="371">
        <f>(T6_CCGBFI_201415!S140-T12_Prev68CCG_1415Q4!G139)/T6_CCGBFI_201415!S140</f>
        <v>0.32456008422319149</v>
      </c>
    </row>
    <row r="140" spans="1:7" x14ac:dyDescent="0.25">
      <c r="A140" s="374" t="s">
        <v>782</v>
      </c>
      <c r="B140" s="374" t="s">
        <v>783</v>
      </c>
      <c r="C140" s="374" t="s">
        <v>770</v>
      </c>
      <c r="D140" s="374" t="s">
        <v>771</v>
      </c>
      <c r="E140" s="369">
        <f>(T6_CCGBFI_201415!K141-T10_Prev68CCG_1415Q2!G140)/T6_CCGBFI_201415!K141</f>
        <v>0.49293494944233085</v>
      </c>
      <c r="F140" s="370">
        <f>(T6_CCGBFI_201415!O141-T11_Prev68CCG_1415Q3!G140)/T6_CCGBFI_201415!O141</f>
        <v>1</v>
      </c>
      <c r="G140" s="371">
        <f>(T6_CCGBFI_201415!S141-T12_Prev68CCG_1415Q4!G140)/T6_CCGBFI_201415!S141</f>
        <v>1</v>
      </c>
    </row>
    <row r="141" spans="1:7" x14ac:dyDescent="0.25">
      <c r="A141" s="374" t="s">
        <v>785</v>
      </c>
      <c r="B141" s="374" t="s">
        <v>786</v>
      </c>
      <c r="C141" s="374" t="s">
        <v>770</v>
      </c>
      <c r="D141" s="374" t="s">
        <v>771</v>
      </c>
      <c r="E141" s="369">
        <f>(T6_CCGBFI_201415!K142-T10_Prev68CCG_1415Q2!G141)/T6_CCGBFI_201415!K142</f>
        <v>0.36819464001713448</v>
      </c>
      <c r="F141" s="370">
        <f>(T6_CCGBFI_201415!O142-T11_Prev68CCG_1415Q3!G141)/T6_CCGBFI_201415!O142</f>
        <v>0.30554521194066897</v>
      </c>
      <c r="G141" s="371">
        <f>(T6_CCGBFI_201415!S142-T12_Prev68CCG_1415Q4!G141)/T6_CCGBFI_201415!S142</f>
        <v>0.38657309711930121</v>
      </c>
    </row>
    <row r="142" spans="1:7" x14ac:dyDescent="0.25">
      <c r="A142" s="374" t="s">
        <v>788</v>
      </c>
      <c r="B142" s="374" t="s">
        <v>789</v>
      </c>
      <c r="C142" s="374" t="s">
        <v>770</v>
      </c>
      <c r="D142" s="374" t="s">
        <v>771</v>
      </c>
      <c r="E142" s="369" t="e">
        <f>(T6_CCGBFI_201415!K143-T10_Prev68CCG_1415Q2!G142)/T6_CCGBFI_201415!K143</f>
        <v>#DIV/0!</v>
      </c>
      <c r="F142" s="370" t="e">
        <f>(T6_CCGBFI_201415!O143-T11_Prev68CCG_1415Q3!G142)/T6_CCGBFI_201415!O143</f>
        <v>#DIV/0!</v>
      </c>
      <c r="G142" s="371">
        <f>(T6_CCGBFI_201415!S143-T12_Prev68CCG_1415Q4!G142)/T6_CCGBFI_201415!S143</f>
        <v>0.26588411024803837</v>
      </c>
    </row>
    <row r="143" spans="1:7" x14ac:dyDescent="0.25">
      <c r="A143" s="374" t="s">
        <v>791</v>
      </c>
      <c r="B143" s="374" t="s">
        <v>792</v>
      </c>
      <c r="C143" s="374" t="s">
        <v>793</v>
      </c>
      <c r="D143" s="374" t="s">
        <v>1145</v>
      </c>
      <c r="E143" s="369">
        <f>(T6_CCGBFI_201415!K144-T10_Prev68CCG_1415Q2!G143)/T6_CCGBFI_201415!K144</f>
        <v>0.37265405161626364</v>
      </c>
      <c r="F143" s="370">
        <f>(T6_CCGBFI_201415!O144-T11_Prev68CCG_1415Q3!G143)/T6_CCGBFI_201415!O144</f>
        <v>0.41337167505391803</v>
      </c>
      <c r="G143" s="371">
        <f>(T6_CCGBFI_201415!S144-T12_Prev68CCG_1415Q4!G143)/T6_CCGBFI_201415!S144</f>
        <v>0.37260103860916682</v>
      </c>
    </row>
    <row r="144" spans="1:7" x14ac:dyDescent="0.25">
      <c r="A144" s="374" t="s">
        <v>796</v>
      </c>
      <c r="B144" s="374" t="s">
        <v>797</v>
      </c>
      <c r="C144" s="374" t="s">
        <v>793</v>
      </c>
      <c r="D144" s="374" t="s">
        <v>1145</v>
      </c>
      <c r="E144" s="369">
        <f>(T6_CCGBFI_201415!K145-T10_Prev68CCG_1415Q2!G144)/T6_CCGBFI_201415!K145</f>
        <v>0.43002201027146003</v>
      </c>
      <c r="F144" s="370">
        <f>(T6_CCGBFI_201415!O145-T11_Prev68CCG_1415Q3!G144)/T6_CCGBFI_201415!O145</f>
        <v>0.47399212849696842</v>
      </c>
      <c r="G144" s="371">
        <f>(T6_CCGBFI_201415!S145-T12_Prev68CCG_1415Q4!G144)/T6_CCGBFI_201415!S145</f>
        <v>0.41686357098828847</v>
      </c>
    </row>
    <row r="145" spans="1:7" x14ac:dyDescent="0.25">
      <c r="A145" s="374" t="s">
        <v>799</v>
      </c>
      <c r="B145" s="374" t="s">
        <v>800</v>
      </c>
      <c r="C145" s="374" t="s">
        <v>793</v>
      </c>
      <c r="D145" s="374" t="s">
        <v>1145</v>
      </c>
      <c r="E145" s="369">
        <f>(T6_CCGBFI_201415!K146-T10_Prev68CCG_1415Q2!G145)/T6_CCGBFI_201415!K146</f>
        <v>1</v>
      </c>
      <c r="F145" s="370">
        <f>(T6_CCGBFI_201415!O146-T11_Prev68CCG_1415Q3!G145)/T6_CCGBFI_201415!O146</f>
        <v>1</v>
      </c>
      <c r="G145" s="371">
        <f>(T6_CCGBFI_201415!S146-T12_Prev68CCG_1415Q4!G145)/T6_CCGBFI_201415!S146</f>
        <v>1</v>
      </c>
    </row>
    <row r="146" spans="1:7" x14ac:dyDescent="0.25">
      <c r="A146" s="374" t="s">
        <v>802</v>
      </c>
      <c r="B146" s="374" t="s">
        <v>803</v>
      </c>
      <c r="C146" s="374" t="s">
        <v>793</v>
      </c>
      <c r="D146" s="374" t="s">
        <v>1145</v>
      </c>
      <c r="E146" s="369">
        <f>(T6_CCGBFI_201415!K147-T10_Prev68CCG_1415Q2!G146)/T6_CCGBFI_201415!K147</f>
        <v>1</v>
      </c>
      <c r="F146" s="370">
        <f>(T6_CCGBFI_201415!O147-T11_Prev68CCG_1415Q3!G146)/T6_CCGBFI_201415!O147</f>
        <v>1</v>
      </c>
      <c r="G146" s="371">
        <f>(T6_CCGBFI_201415!S147-T12_Prev68CCG_1415Q4!G146)/T6_CCGBFI_201415!S147</f>
        <v>1</v>
      </c>
    </row>
    <row r="147" spans="1:7" x14ac:dyDescent="0.25">
      <c r="A147" s="374" t="s">
        <v>805</v>
      </c>
      <c r="B147" s="374" t="s">
        <v>806</v>
      </c>
      <c r="C147" s="374" t="s">
        <v>793</v>
      </c>
      <c r="D147" s="374" t="s">
        <v>1145</v>
      </c>
      <c r="E147" s="369">
        <f>(T6_CCGBFI_201415!K148-T10_Prev68CCG_1415Q2!G147)/T6_CCGBFI_201415!K148</f>
        <v>0.25969666329625879</v>
      </c>
      <c r="F147" s="370">
        <f>(T6_CCGBFI_201415!O148-T11_Prev68CCG_1415Q3!G147)/T6_CCGBFI_201415!O148</f>
        <v>0.26712161419273395</v>
      </c>
      <c r="G147" s="371">
        <f>(T6_CCGBFI_201415!S148-T12_Prev68CCG_1415Q4!G147)/T6_CCGBFI_201415!S148</f>
        <v>0.29016511127063893</v>
      </c>
    </row>
    <row r="148" spans="1:7" x14ac:dyDescent="0.25">
      <c r="A148" s="374" t="s">
        <v>808</v>
      </c>
      <c r="B148" s="374" t="s">
        <v>809</v>
      </c>
      <c r="C148" s="374" t="s">
        <v>793</v>
      </c>
      <c r="D148" s="374" t="s">
        <v>1145</v>
      </c>
      <c r="E148" s="369" t="e">
        <f>(T6_CCGBFI_201415!K149-T10_Prev68CCG_1415Q2!G148)/T6_CCGBFI_201415!K149</f>
        <v>#DIV/0!</v>
      </c>
      <c r="F148" s="370" t="e">
        <f>(T6_CCGBFI_201415!O149-T11_Prev68CCG_1415Q3!G148)/T6_CCGBFI_201415!O149</f>
        <v>#DIV/0!</v>
      </c>
      <c r="G148" s="371" t="e">
        <f>(T6_CCGBFI_201415!S149-T12_Prev68CCG_1415Q4!G148)/T6_CCGBFI_201415!S149</f>
        <v>#DIV/0!</v>
      </c>
    </row>
    <row r="149" spans="1:7" x14ac:dyDescent="0.25">
      <c r="A149" s="374" t="s">
        <v>811</v>
      </c>
      <c r="B149" s="374" t="s">
        <v>812</v>
      </c>
      <c r="C149" s="374" t="s">
        <v>793</v>
      </c>
      <c r="D149" s="374" t="s">
        <v>1145</v>
      </c>
      <c r="E149" s="369">
        <f>(T6_CCGBFI_201415!K150-T10_Prev68CCG_1415Q2!G149)/T6_CCGBFI_201415!K150</f>
        <v>0.41541274589000721</v>
      </c>
      <c r="F149" s="370">
        <f>(T6_CCGBFI_201415!O150-T11_Prev68CCG_1415Q3!G149)/T6_CCGBFI_201415!O150</f>
        <v>0.4301028472343969</v>
      </c>
      <c r="G149" s="371">
        <f>(T6_CCGBFI_201415!S150-T12_Prev68CCG_1415Q4!G149)/T6_CCGBFI_201415!S150</f>
        <v>0.40446650124069483</v>
      </c>
    </row>
    <row r="150" spans="1:7" x14ac:dyDescent="0.25">
      <c r="A150" s="374" t="s">
        <v>814</v>
      </c>
      <c r="B150" s="374" t="s">
        <v>815</v>
      </c>
      <c r="C150" s="374" t="s">
        <v>816</v>
      </c>
      <c r="D150" s="374" t="s">
        <v>1186</v>
      </c>
      <c r="E150" s="369">
        <f>(T6_CCGBFI_201415!K151-T10_Prev68CCG_1415Q2!G150)/T6_CCGBFI_201415!K151</f>
        <v>0.35259069107613317</v>
      </c>
      <c r="F150" s="370">
        <f>(T6_CCGBFI_201415!O151-T11_Prev68CCG_1415Q3!G150)/T6_CCGBFI_201415!O151</f>
        <v>0.36757032667876582</v>
      </c>
      <c r="G150" s="371">
        <f>(T6_CCGBFI_201415!S151-T12_Prev68CCG_1415Q4!G150)/T6_CCGBFI_201415!S151</f>
        <v>0.34278450108021713</v>
      </c>
    </row>
    <row r="151" spans="1:7" x14ac:dyDescent="0.25">
      <c r="A151" s="374" t="s">
        <v>819</v>
      </c>
      <c r="B151" s="374" t="s">
        <v>820</v>
      </c>
      <c r="C151" s="374" t="s">
        <v>816</v>
      </c>
      <c r="D151" s="374" t="s">
        <v>1186</v>
      </c>
      <c r="E151" s="369">
        <f>(T6_CCGBFI_201415!K152-T10_Prev68CCG_1415Q2!G151)/T6_CCGBFI_201415!K152</f>
        <v>0.18613097652766197</v>
      </c>
      <c r="F151" s="370">
        <f>(T6_CCGBFI_201415!O152-T11_Prev68CCG_1415Q3!G151)/T6_CCGBFI_201415!O152</f>
        <v>0.1707305680119581</v>
      </c>
      <c r="G151" s="371">
        <f>(T6_CCGBFI_201415!S152-T12_Prev68CCG_1415Q4!G151)/T6_CCGBFI_201415!S152</f>
        <v>0.19700479291406262</v>
      </c>
    </row>
    <row r="152" spans="1:7" x14ac:dyDescent="0.25">
      <c r="A152" s="374" t="s">
        <v>822</v>
      </c>
      <c r="B152" s="374" t="s">
        <v>823</v>
      </c>
      <c r="C152" s="374" t="s">
        <v>816</v>
      </c>
      <c r="D152" s="374" t="s">
        <v>1186</v>
      </c>
      <c r="E152" s="369" t="e">
        <f>(T6_CCGBFI_201415!K153-T10_Prev68CCG_1415Q2!G152)/T6_CCGBFI_201415!K153</f>
        <v>#DIV/0!</v>
      </c>
      <c r="F152" s="370">
        <f>(T6_CCGBFI_201415!O153-T11_Prev68CCG_1415Q3!G152)/T6_CCGBFI_201415!O153</f>
        <v>0.47786438689129151</v>
      </c>
      <c r="G152" s="371">
        <f>(T6_CCGBFI_201415!S153-T12_Prev68CCG_1415Q4!G152)/T6_CCGBFI_201415!S153</f>
        <v>0.45898002305032642</v>
      </c>
    </row>
    <row r="153" spans="1:7" x14ac:dyDescent="0.25">
      <c r="A153" s="374" t="s">
        <v>825</v>
      </c>
      <c r="B153" s="374" t="s">
        <v>826</v>
      </c>
      <c r="C153" s="374" t="s">
        <v>816</v>
      </c>
      <c r="D153" s="374" t="s">
        <v>1186</v>
      </c>
      <c r="E153" s="369" t="e">
        <f>(T6_CCGBFI_201415!K154-T10_Prev68CCG_1415Q2!G153)/T6_CCGBFI_201415!K154</f>
        <v>#DIV/0!</v>
      </c>
      <c r="F153" s="370">
        <f>(T6_CCGBFI_201415!O154-T11_Prev68CCG_1415Q3!G153)/T6_CCGBFI_201415!O154</f>
        <v>0.34967716034926905</v>
      </c>
      <c r="G153" s="371" t="e">
        <f>(T6_CCGBFI_201415!S154-T12_Prev68CCG_1415Q4!G153)/T6_CCGBFI_201415!S154</f>
        <v>#DIV/0!</v>
      </c>
    </row>
    <row r="154" spans="1:7" x14ac:dyDescent="0.25">
      <c r="A154" s="374" t="s">
        <v>828</v>
      </c>
      <c r="B154" s="374" t="s">
        <v>829</v>
      </c>
      <c r="C154" s="374" t="s">
        <v>816</v>
      </c>
      <c r="D154" s="374" t="s">
        <v>1186</v>
      </c>
      <c r="E154" s="369" t="e">
        <f>(T6_CCGBFI_201415!K155-T10_Prev68CCG_1415Q2!G154)/T6_CCGBFI_201415!K155</f>
        <v>#DIV/0!</v>
      </c>
      <c r="F154" s="370">
        <f>(T6_CCGBFI_201415!O155-T11_Prev68CCG_1415Q3!G154)/T6_CCGBFI_201415!O155</f>
        <v>0.39403300888700804</v>
      </c>
      <c r="G154" s="371">
        <f>(T6_CCGBFI_201415!S155-T12_Prev68CCG_1415Q4!G154)/T6_CCGBFI_201415!S155</f>
        <v>0.44366410531824074</v>
      </c>
    </row>
    <row r="155" spans="1:7" x14ac:dyDescent="0.25">
      <c r="A155" s="374" t="s">
        <v>831</v>
      </c>
      <c r="B155" s="374" t="s">
        <v>832</v>
      </c>
      <c r="C155" s="374" t="s">
        <v>816</v>
      </c>
      <c r="D155" s="374" t="s">
        <v>1186</v>
      </c>
      <c r="E155" s="369" t="e">
        <f>(T6_CCGBFI_201415!K156-T10_Prev68CCG_1415Q2!G155)/T6_CCGBFI_201415!K156</f>
        <v>#DIV/0!</v>
      </c>
      <c r="F155" s="370">
        <f>(T6_CCGBFI_201415!O156-T11_Prev68CCG_1415Q3!G155)/T6_CCGBFI_201415!O156</f>
        <v>0.432139115860046</v>
      </c>
      <c r="G155" s="371" t="e">
        <f>(T6_CCGBFI_201415!S156-T12_Prev68CCG_1415Q4!G155)/T6_CCGBFI_201415!S156</f>
        <v>#DIV/0!</v>
      </c>
    </row>
    <row r="156" spans="1:7" x14ac:dyDescent="0.25">
      <c r="A156" s="374" t="s">
        <v>834</v>
      </c>
      <c r="B156" s="374" t="s">
        <v>835</v>
      </c>
      <c r="C156" s="374" t="s">
        <v>816</v>
      </c>
      <c r="D156" s="374" t="s">
        <v>1186</v>
      </c>
      <c r="E156" s="369">
        <f>(T6_CCGBFI_201415!K157-T10_Prev68CCG_1415Q2!G156)/T6_CCGBFI_201415!K157</f>
        <v>0.35957940056300719</v>
      </c>
      <c r="F156" s="370">
        <f>(T6_CCGBFI_201415!O157-T11_Prev68CCG_1415Q3!G156)/T6_CCGBFI_201415!O157</f>
        <v>0.39230589623221179</v>
      </c>
      <c r="G156" s="371">
        <f>(T6_CCGBFI_201415!S157-T12_Prev68CCG_1415Q4!G156)/T6_CCGBFI_201415!S157</f>
        <v>0.37793898843343843</v>
      </c>
    </row>
    <row r="157" spans="1:7" x14ac:dyDescent="0.25">
      <c r="A157" s="374" t="s">
        <v>837</v>
      </c>
      <c r="B157" s="374" t="s">
        <v>838</v>
      </c>
      <c r="C157" s="374" t="s">
        <v>839</v>
      </c>
      <c r="D157" s="374" t="s">
        <v>1150</v>
      </c>
      <c r="E157" s="369" t="e">
        <f>(T6_CCGBFI_201415!K158-T10_Prev68CCG_1415Q2!G157)/T6_CCGBFI_201415!K158</f>
        <v>#DIV/0!</v>
      </c>
      <c r="F157" s="370" t="e">
        <f>(T6_CCGBFI_201415!O158-T11_Prev68CCG_1415Q3!G157)/T6_CCGBFI_201415!O158</f>
        <v>#DIV/0!</v>
      </c>
      <c r="G157" s="371" t="e">
        <f>(T6_CCGBFI_201415!S158-T12_Prev68CCG_1415Q4!G157)/T6_CCGBFI_201415!S158</f>
        <v>#DIV/0!</v>
      </c>
    </row>
    <row r="158" spans="1:7" x14ac:dyDescent="0.25">
      <c r="A158" s="374" t="s">
        <v>842</v>
      </c>
      <c r="B158" s="374" t="s">
        <v>843</v>
      </c>
      <c r="C158" s="374" t="s">
        <v>839</v>
      </c>
      <c r="D158" s="374" t="s">
        <v>1150</v>
      </c>
      <c r="E158" s="369">
        <f>(T6_CCGBFI_201415!K159-T10_Prev68CCG_1415Q2!G158)/T6_CCGBFI_201415!K159</f>
        <v>1</v>
      </c>
      <c r="F158" s="370">
        <f>(T6_CCGBFI_201415!O159-T11_Prev68CCG_1415Q3!G158)/T6_CCGBFI_201415!O159</f>
        <v>1</v>
      </c>
      <c r="G158" s="371">
        <f>(T6_CCGBFI_201415!S159-T12_Prev68CCG_1415Q4!G158)/T6_CCGBFI_201415!S159</f>
        <v>1</v>
      </c>
    </row>
    <row r="159" spans="1:7" x14ac:dyDescent="0.25">
      <c r="A159" s="374" t="s">
        <v>845</v>
      </c>
      <c r="B159" s="374" t="s">
        <v>846</v>
      </c>
      <c r="C159" s="374" t="s">
        <v>839</v>
      </c>
      <c r="D159" s="374" t="s">
        <v>1150</v>
      </c>
      <c r="E159" s="369">
        <f>(T6_CCGBFI_201415!K160-T10_Prev68CCG_1415Q2!G159)/T6_CCGBFI_201415!K160</f>
        <v>9.6945551128818058E-2</v>
      </c>
      <c r="F159" s="370">
        <f>(T6_CCGBFI_201415!O160-T11_Prev68CCG_1415Q3!G159)/T6_CCGBFI_201415!O160</f>
        <v>0.3742058334592715</v>
      </c>
      <c r="G159" s="371">
        <f>(T6_CCGBFI_201415!S160-T12_Prev68CCG_1415Q4!G159)/T6_CCGBFI_201415!S160</f>
        <v>0.29501958746963602</v>
      </c>
    </row>
    <row r="160" spans="1:7" x14ac:dyDescent="0.25">
      <c r="A160" s="374" t="s">
        <v>848</v>
      </c>
      <c r="B160" s="374" t="s">
        <v>849</v>
      </c>
      <c r="C160" s="374" t="s">
        <v>839</v>
      </c>
      <c r="D160" s="374" t="s">
        <v>1150</v>
      </c>
      <c r="E160" s="369">
        <f>(T6_CCGBFI_201415!K161-T10_Prev68CCG_1415Q2!G160)/T6_CCGBFI_201415!K161</f>
        <v>0.39543414314008135</v>
      </c>
      <c r="F160" s="370">
        <f>(T6_CCGBFI_201415!O161-T11_Prev68CCG_1415Q3!G160)/T6_CCGBFI_201415!O161</f>
        <v>0.43422191843244479</v>
      </c>
      <c r="G160" s="371">
        <f>(T6_CCGBFI_201415!S161-T12_Prev68CCG_1415Q4!G160)/T6_CCGBFI_201415!S161</f>
        <v>0.1391586382836888</v>
      </c>
    </row>
    <row r="161" spans="1:7" x14ac:dyDescent="0.25">
      <c r="A161" s="374" t="s">
        <v>851</v>
      </c>
      <c r="B161" s="374" t="s">
        <v>852</v>
      </c>
      <c r="C161" s="374" t="s">
        <v>839</v>
      </c>
      <c r="D161" s="374" t="s">
        <v>1150</v>
      </c>
      <c r="E161" s="369">
        <f>(T6_CCGBFI_201415!K162-T10_Prev68CCG_1415Q2!G161)/T6_CCGBFI_201415!K162</f>
        <v>1</v>
      </c>
      <c r="F161" s="370">
        <f>(T6_CCGBFI_201415!O162-T11_Prev68CCG_1415Q3!G161)/T6_CCGBFI_201415!O162</f>
        <v>1</v>
      </c>
      <c r="G161" s="371">
        <f>(T6_CCGBFI_201415!S162-T12_Prev68CCG_1415Q4!G161)/T6_CCGBFI_201415!S162</f>
        <v>1</v>
      </c>
    </row>
    <row r="162" spans="1:7" x14ac:dyDescent="0.25">
      <c r="A162" s="374" t="s">
        <v>854</v>
      </c>
      <c r="B162" s="374" t="s">
        <v>855</v>
      </c>
      <c r="C162" s="374" t="s">
        <v>839</v>
      </c>
      <c r="D162" s="374" t="s">
        <v>1150</v>
      </c>
      <c r="E162" s="369" t="e">
        <f>(T6_CCGBFI_201415!K163-T10_Prev68CCG_1415Q2!G162)/T6_CCGBFI_201415!K163</f>
        <v>#DIV/0!</v>
      </c>
      <c r="F162" s="370" t="e">
        <f>(T6_CCGBFI_201415!O163-T11_Prev68CCG_1415Q3!G162)/T6_CCGBFI_201415!O163</f>
        <v>#DIV/0!</v>
      </c>
      <c r="G162" s="371" t="e">
        <f>(T6_CCGBFI_201415!S163-T12_Prev68CCG_1415Q4!G162)/T6_CCGBFI_201415!S163</f>
        <v>#DIV/0!</v>
      </c>
    </row>
    <row r="163" spans="1:7" x14ac:dyDescent="0.25">
      <c r="A163" s="374" t="s">
        <v>857</v>
      </c>
      <c r="B163" s="374" t="s">
        <v>858</v>
      </c>
      <c r="C163" s="374" t="s">
        <v>839</v>
      </c>
      <c r="D163" s="374" t="s">
        <v>1150</v>
      </c>
      <c r="E163" s="369">
        <f>(T6_CCGBFI_201415!K164-T10_Prev68CCG_1415Q2!G163)/T6_CCGBFI_201415!K164</f>
        <v>4.8218821230869312E-2</v>
      </c>
      <c r="F163" s="370">
        <f>(T6_CCGBFI_201415!O164-T11_Prev68CCG_1415Q3!G163)/T6_CCGBFI_201415!O164</f>
        <v>0.37968151490696644</v>
      </c>
      <c r="G163" s="371">
        <f>(T6_CCGBFI_201415!S164-T12_Prev68CCG_1415Q4!G163)/T6_CCGBFI_201415!S164</f>
        <v>0.33428493184660063</v>
      </c>
    </row>
    <row r="164" spans="1:7" x14ac:dyDescent="0.25">
      <c r="A164" s="374" t="s">
        <v>860</v>
      </c>
      <c r="B164" s="374" t="s">
        <v>861</v>
      </c>
      <c r="C164" s="374" t="s">
        <v>839</v>
      </c>
      <c r="D164" s="374" t="s">
        <v>1150</v>
      </c>
      <c r="E164" s="369">
        <f>(T6_CCGBFI_201415!K165-T10_Prev68CCG_1415Q2!G164)/T6_CCGBFI_201415!K165</f>
        <v>0.49848377581120934</v>
      </c>
      <c r="F164" s="370">
        <f>(T6_CCGBFI_201415!O165-T11_Prev68CCG_1415Q3!G164)/T6_CCGBFI_201415!O165</f>
        <v>0.5362595419847328</v>
      </c>
      <c r="G164" s="371">
        <f>(T6_CCGBFI_201415!S165-T12_Prev68CCG_1415Q4!G164)/T6_CCGBFI_201415!S165</f>
        <v>1</v>
      </c>
    </row>
    <row r="165" spans="1:7" x14ac:dyDescent="0.25">
      <c r="A165" s="374" t="s">
        <v>863</v>
      </c>
      <c r="B165" s="374" t="s">
        <v>864</v>
      </c>
      <c r="C165" s="374" t="s">
        <v>865</v>
      </c>
      <c r="D165" s="374" t="s">
        <v>1164</v>
      </c>
      <c r="E165" s="369">
        <f>(T6_CCGBFI_201415!K166-T10_Prev68CCG_1415Q2!G165)/T6_CCGBFI_201415!K166</f>
        <v>1</v>
      </c>
      <c r="F165" s="370">
        <f>(T6_CCGBFI_201415!O166-T11_Prev68CCG_1415Q3!G165)/T6_CCGBFI_201415!O166</f>
        <v>1</v>
      </c>
      <c r="G165" s="371">
        <f>(T6_CCGBFI_201415!S166-T12_Prev68CCG_1415Q4!G165)/T6_CCGBFI_201415!S166</f>
        <v>1</v>
      </c>
    </row>
    <row r="166" spans="1:7" x14ac:dyDescent="0.25">
      <c r="A166" s="374" t="s">
        <v>868</v>
      </c>
      <c r="B166" s="374" t="s">
        <v>869</v>
      </c>
      <c r="C166" s="374" t="s">
        <v>865</v>
      </c>
      <c r="D166" s="374" t="s">
        <v>1164</v>
      </c>
      <c r="E166" s="369">
        <f>(T6_CCGBFI_201415!K167-T10_Prev68CCG_1415Q2!G166)/T6_CCGBFI_201415!K167</f>
        <v>0.3589176065460688</v>
      </c>
      <c r="F166" s="370">
        <f>(T6_CCGBFI_201415!O167-T11_Prev68CCG_1415Q3!G166)/T6_CCGBFI_201415!O167</f>
        <v>0.38606654012299307</v>
      </c>
      <c r="G166" s="371">
        <f>(T6_CCGBFI_201415!S167-T12_Prev68CCG_1415Q4!G166)/T6_CCGBFI_201415!S167</f>
        <v>0.39651212934780666</v>
      </c>
    </row>
    <row r="167" spans="1:7" x14ac:dyDescent="0.25">
      <c r="A167" s="374" t="s">
        <v>871</v>
      </c>
      <c r="B167" s="374" t="s">
        <v>872</v>
      </c>
      <c r="C167" s="374" t="s">
        <v>865</v>
      </c>
      <c r="D167" s="374" t="s">
        <v>1164</v>
      </c>
      <c r="E167" s="369">
        <f>(T6_CCGBFI_201415!K168-T10_Prev68CCG_1415Q2!G167)/T6_CCGBFI_201415!K168</f>
        <v>0.41489924366636693</v>
      </c>
      <c r="F167" s="370">
        <f>(T6_CCGBFI_201415!O168-T11_Prev68CCG_1415Q3!G167)/T6_CCGBFI_201415!O168</f>
        <v>0.40392149782439918</v>
      </c>
      <c r="G167" s="371">
        <f>(T6_CCGBFI_201415!S168-T12_Prev68CCG_1415Q4!G167)/T6_CCGBFI_201415!S168</f>
        <v>0.3920375384453616</v>
      </c>
    </row>
    <row r="168" spans="1:7" x14ac:dyDescent="0.25">
      <c r="A168" s="374" t="s">
        <v>874</v>
      </c>
      <c r="B168" s="374" t="s">
        <v>875</v>
      </c>
      <c r="C168" s="374" t="s">
        <v>865</v>
      </c>
      <c r="D168" s="374" t="s">
        <v>1164</v>
      </c>
      <c r="E168" s="369">
        <f>(T6_CCGBFI_201415!K169-T10_Prev68CCG_1415Q2!G168)/T6_CCGBFI_201415!K169</f>
        <v>0.39468786818138824</v>
      </c>
      <c r="F168" s="370">
        <f>(T6_CCGBFI_201415!O169-T11_Prev68CCG_1415Q3!G168)/T6_CCGBFI_201415!O169</f>
        <v>0.38656909169177783</v>
      </c>
      <c r="G168" s="371">
        <f>(T6_CCGBFI_201415!S169-T12_Prev68CCG_1415Q4!G168)/T6_CCGBFI_201415!S169</f>
        <v>0.3728875091183606</v>
      </c>
    </row>
    <row r="169" spans="1:7" x14ac:dyDescent="0.25">
      <c r="A169" s="374" t="s">
        <v>877</v>
      </c>
      <c r="B169" s="374" t="s">
        <v>878</v>
      </c>
      <c r="C169" s="374" t="s">
        <v>879</v>
      </c>
      <c r="D169" s="374" t="s">
        <v>1199</v>
      </c>
      <c r="E169" s="369">
        <f>(T6_CCGBFI_201415!K170-T10_Prev68CCG_1415Q2!G169)/T6_CCGBFI_201415!K170</f>
        <v>0.31838145871871693</v>
      </c>
      <c r="F169" s="370">
        <f>(T6_CCGBFI_201415!O170-T11_Prev68CCG_1415Q3!G169)/T6_CCGBFI_201415!O170</f>
        <v>0.30494278044392187</v>
      </c>
      <c r="G169" s="371">
        <f>(T6_CCGBFI_201415!S170-T12_Prev68CCG_1415Q4!G169)/T6_CCGBFI_201415!S170</f>
        <v>1</v>
      </c>
    </row>
    <row r="170" spans="1:7" x14ac:dyDescent="0.25">
      <c r="A170" s="374" t="s">
        <v>882</v>
      </c>
      <c r="B170" s="374" t="s">
        <v>883</v>
      </c>
      <c r="C170" s="374" t="s">
        <v>879</v>
      </c>
      <c r="D170" s="374" t="s">
        <v>1199</v>
      </c>
      <c r="E170" s="369">
        <f>(T6_CCGBFI_201415!K171-T10_Prev68CCG_1415Q2!G170)/T6_CCGBFI_201415!K171</f>
        <v>0.38579296075701902</v>
      </c>
      <c r="F170" s="370">
        <f>(T6_CCGBFI_201415!O171-T11_Prev68CCG_1415Q3!G170)/T6_CCGBFI_201415!O171</f>
        <v>0.42106643356643358</v>
      </c>
      <c r="G170" s="371">
        <f>(T6_CCGBFI_201415!S171-T12_Prev68CCG_1415Q4!G170)/T6_CCGBFI_201415!S171</f>
        <v>0.32012364160567758</v>
      </c>
    </row>
    <row r="171" spans="1:7" x14ac:dyDescent="0.25">
      <c r="A171" s="374" t="s">
        <v>885</v>
      </c>
      <c r="B171" s="374" t="s">
        <v>886</v>
      </c>
      <c r="C171" s="374" t="s">
        <v>879</v>
      </c>
      <c r="D171" s="374" t="s">
        <v>1199</v>
      </c>
      <c r="E171" s="369">
        <f>(T6_CCGBFI_201415!K172-T10_Prev68CCG_1415Q2!G171)/T6_CCGBFI_201415!K172</f>
        <v>0.42272412887013622</v>
      </c>
      <c r="F171" s="370">
        <f>(T6_CCGBFI_201415!O172-T11_Prev68CCG_1415Q3!G171)/T6_CCGBFI_201415!O172</f>
        <v>0.34010182406689365</v>
      </c>
      <c r="G171" s="371">
        <f>(T6_CCGBFI_201415!S172-T12_Prev68CCG_1415Q4!G171)/T6_CCGBFI_201415!S172</f>
        <v>1</v>
      </c>
    </row>
    <row r="172" spans="1:7" x14ac:dyDescent="0.25">
      <c r="A172" s="374" t="s">
        <v>888</v>
      </c>
      <c r="B172" s="374" t="s">
        <v>889</v>
      </c>
      <c r="C172" s="374" t="s">
        <v>879</v>
      </c>
      <c r="D172" s="374" t="s">
        <v>1199</v>
      </c>
      <c r="E172" s="369">
        <f>(T6_CCGBFI_201415!K173-T10_Prev68CCG_1415Q2!G172)/T6_CCGBFI_201415!K173</f>
        <v>0.36971312891917241</v>
      </c>
      <c r="F172" s="370">
        <f>(T6_CCGBFI_201415!O173-T11_Prev68CCG_1415Q3!G172)/T6_CCGBFI_201415!O173</f>
        <v>0.37885847408270235</v>
      </c>
      <c r="G172" s="371">
        <f>(T6_CCGBFI_201415!S173-T12_Prev68CCG_1415Q4!G172)/T6_CCGBFI_201415!S173</f>
        <v>1</v>
      </c>
    </row>
    <row r="173" spans="1:7" x14ac:dyDescent="0.25">
      <c r="A173" s="374" t="s">
        <v>891</v>
      </c>
      <c r="B173" s="374" t="s">
        <v>892</v>
      </c>
      <c r="C173" s="374" t="s">
        <v>893</v>
      </c>
      <c r="D173" s="374" t="s">
        <v>1209</v>
      </c>
      <c r="E173" s="369">
        <f>(T6_CCGBFI_201415!K174-T10_Prev68CCG_1415Q2!G173)/T6_CCGBFI_201415!K174</f>
        <v>1</v>
      </c>
      <c r="F173" s="370">
        <f>(T6_CCGBFI_201415!O174-T11_Prev68CCG_1415Q3!G173)/T6_CCGBFI_201415!O174</f>
        <v>1</v>
      </c>
      <c r="G173" s="371">
        <f>(T6_CCGBFI_201415!S174-T12_Prev68CCG_1415Q4!G173)/T6_CCGBFI_201415!S174</f>
        <v>1</v>
      </c>
    </row>
    <row r="174" spans="1:7" x14ac:dyDescent="0.25">
      <c r="A174" s="374" t="s">
        <v>896</v>
      </c>
      <c r="B174" s="374" t="s">
        <v>897</v>
      </c>
      <c r="C174" s="374" t="s">
        <v>893</v>
      </c>
      <c r="D174" s="374" t="s">
        <v>1209</v>
      </c>
      <c r="E174" s="369">
        <f>(T6_CCGBFI_201415!K175-T10_Prev68CCG_1415Q2!G174)/T6_CCGBFI_201415!K175</f>
        <v>0.35746560899688717</v>
      </c>
      <c r="F174" s="370">
        <f>(T6_CCGBFI_201415!O175-T11_Prev68CCG_1415Q3!G174)/T6_CCGBFI_201415!O175</f>
        <v>0.37691083306936962</v>
      </c>
      <c r="G174" s="371">
        <f>(T6_CCGBFI_201415!S175-T12_Prev68CCG_1415Q4!G174)/T6_CCGBFI_201415!S175</f>
        <v>0.36710248998482309</v>
      </c>
    </row>
    <row r="175" spans="1:7" x14ac:dyDescent="0.25">
      <c r="A175" s="374" t="s">
        <v>899</v>
      </c>
      <c r="B175" s="374" t="s">
        <v>900</v>
      </c>
      <c r="C175" s="374" t="s">
        <v>893</v>
      </c>
      <c r="D175" s="374" t="s">
        <v>1209</v>
      </c>
      <c r="E175" s="369">
        <f>(T6_CCGBFI_201415!K176-T10_Prev68CCG_1415Q2!G175)/T6_CCGBFI_201415!K176</f>
        <v>0.45320742916190798</v>
      </c>
      <c r="F175" s="370">
        <f>(T6_CCGBFI_201415!O176-T11_Prev68CCG_1415Q3!G175)/T6_CCGBFI_201415!O176</f>
        <v>0.41060037523452159</v>
      </c>
      <c r="G175" s="371">
        <f>(T6_CCGBFI_201415!S176-T12_Prev68CCG_1415Q4!G175)/T6_CCGBFI_201415!S176</f>
        <v>0.45051699136246137</v>
      </c>
    </row>
    <row r="176" spans="1:7" x14ac:dyDescent="0.25">
      <c r="A176" s="374" t="s">
        <v>902</v>
      </c>
      <c r="B176" s="374" t="s">
        <v>903</v>
      </c>
      <c r="C176" s="374" t="s">
        <v>904</v>
      </c>
      <c r="D176" s="374" t="s">
        <v>1207</v>
      </c>
      <c r="E176" s="369">
        <f>(T6_CCGBFI_201415!K177-T10_Prev68CCG_1415Q2!G176)/T6_CCGBFI_201415!K177</f>
        <v>1</v>
      </c>
      <c r="F176" s="370" t="e">
        <f>(T6_CCGBFI_201415!O177-T11_Prev68CCG_1415Q3!G176)/T6_CCGBFI_201415!O177</f>
        <v>#DIV/0!</v>
      </c>
      <c r="G176" s="371" t="e">
        <f>(T6_CCGBFI_201415!S177-T12_Prev68CCG_1415Q4!G176)/T6_CCGBFI_201415!S177</f>
        <v>#DIV/0!</v>
      </c>
    </row>
    <row r="177" spans="1:7" x14ac:dyDescent="0.25">
      <c r="A177" s="374" t="s">
        <v>907</v>
      </c>
      <c r="B177" s="374" t="s">
        <v>908</v>
      </c>
      <c r="C177" s="374" t="s">
        <v>904</v>
      </c>
      <c r="D177" s="374" t="s">
        <v>1207</v>
      </c>
      <c r="E177" s="369" t="e">
        <f>(T6_CCGBFI_201415!K178-T10_Prev68CCG_1415Q2!G177)/T6_CCGBFI_201415!K178</f>
        <v>#DIV/0!</v>
      </c>
      <c r="F177" s="370" t="e">
        <f>(T6_CCGBFI_201415!O178-T11_Prev68CCG_1415Q3!G177)/T6_CCGBFI_201415!O178</f>
        <v>#DIV/0!</v>
      </c>
      <c r="G177" s="371">
        <f>(T6_CCGBFI_201415!S178-T12_Prev68CCG_1415Q4!G177)/T6_CCGBFI_201415!S178</f>
        <v>1</v>
      </c>
    </row>
    <row r="178" spans="1:7" x14ac:dyDescent="0.25">
      <c r="A178" s="374" t="s">
        <v>910</v>
      </c>
      <c r="B178" s="374" t="s">
        <v>911</v>
      </c>
      <c r="C178" s="374" t="s">
        <v>904</v>
      </c>
      <c r="D178" s="374" t="s">
        <v>1207</v>
      </c>
      <c r="E178" s="369" t="e">
        <f>(T6_CCGBFI_201415!K179-T10_Prev68CCG_1415Q2!G178)/T6_CCGBFI_201415!K179</f>
        <v>#DIV/0!</v>
      </c>
      <c r="F178" s="370">
        <f>(T6_CCGBFI_201415!O179-T11_Prev68CCG_1415Q3!G178)/T6_CCGBFI_201415!O179</f>
        <v>1</v>
      </c>
      <c r="G178" s="371">
        <f>(T6_CCGBFI_201415!S179-T12_Prev68CCG_1415Q4!G178)/T6_CCGBFI_201415!S179</f>
        <v>1</v>
      </c>
    </row>
    <row r="179" spans="1:7" x14ac:dyDescent="0.25">
      <c r="A179" s="374" t="s">
        <v>913</v>
      </c>
      <c r="B179" s="374" t="s">
        <v>914</v>
      </c>
      <c r="C179" s="374" t="s">
        <v>904</v>
      </c>
      <c r="D179" s="374" t="s">
        <v>1207</v>
      </c>
      <c r="E179" s="369">
        <f>(T6_CCGBFI_201415!K180-T10_Prev68CCG_1415Q2!G179)/T6_CCGBFI_201415!K180</f>
        <v>1</v>
      </c>
      <c r="F179" s="370">
        <f>(T6_CCGBFI_201415!O180-T11_Prev68CCG_1415Q3!G179)/T6_CCGBFI_201415!O180</f>
        <v>1</v>
      </c>
      <c r="G179" s="371">
        <f>(T6_CCGBFI_201415!S180-T12_Prev68CCG_1415Q4!G179)/T6_CCGBFI_201415!S180</f>
        <v>1</v>
      </c>
    </row>
    <row r="180" spans="1:7" x14ac:dyDescent="0.25">
      <c r="A180" s="374" t="s">
        <v>916</v>
      </c>
      <c r="B180" s="374" t="s">
        <v>917</v>
      </c>
      <c r="C180" s="374" t="s">
        <v>904</v>
      </c>
      <c r="D180" s="374" t="s">
        <v>1207</v>
      </c>
      <c r="E180" s="369">
        <f>(T6_CCGBFI_201415!K181-T10_Prev68CCG_1415Q2!G180)/T6_CCGBFI_201415!K181</f>
        <v>1</v>
      </c>
      <c r="F180" s="370" t="e">
        <f>(T6_CCGBFI_201415!O181-T11_Prev68CCG_1415Q3!G180)/T6_CCGBFI_201415!O181</f>
        <v>#DIV/0!</v>
      </c>
      <c r="G180" s="371" t="e">
        <f>(T6_CCGBFI_201415!S181-T12_Prev68CCG_1415Q4!G180)/T6_CCGBFI_201415!S181</f>
        <v>#DIV/0!</v>
      </c>
    </row>
    <row r="181" spans="1:7" x14ac:dyDescent="0.25">
      <c r="A181" s="374" t="s">
        <v>919</v>
      </c>
      <c r="B181" s="374" t="s">
        <v>920</v>
      </c>
      <c r="C181" s="374" t="s">
        <v>904</v>
      </c>
      <c r="D181" s="374" t="s">
        <v>1207</v>
      </c>
      <c r="E181" s="369">
        <f>(T6_CCGBFI_201415!K182-T10_Prev68CCG_1415Q2!G181)/T6_CCGBFI_201415!K182</f>
        <v>1</v>
      </c>
      <c r="F181" s="370">
        <f>(T6_CCGBFI_201415!O182-T11_Prev68CCG_1415Q3!G181)/T6_CCGBFI_201415!O182</f>
        <v>1</v>
      </c>
      <c r="G181" s="371">
        <f>(T6_CCGBFI_201415!S182-T12_Prev68CCG_1415Q4!G181)/T6_CCGBFI_201415!S182</f>
        <v>1</v>
      </c>
    </row>
    <row r="182" spans="1:7" x14ac:dyDescent="0.25">
      <c r="A182" s="374" t="s">
        <v>922</v>
      </c>
      <c r="B182" s="374" t="s">
        <v>923</v>
      </c>
      <c r="C182" s="374" t="s">
        <v>904</v>
      </c>
      <c r="D182" s="374" t="s">
        <v>1207</v>
      </c>
      <c r="E182" s="369">
        <f>(T6_CCGBFI_201415!K183-T10_Prev68CCG_1415Q2!G182)/T6_CCGBFI_201415!K183</f>
        <v>1</v>
      </c>
      <c r="F182" s="370" t="e">
        <f>(T6_CCGBFI_201415!O183-T11_Prev68CCG_1415Q3!G182)/T6_CCGBFI_201415!O183</f>
        <v>#DIV/0!</v>
      </c>
      <c r="G182" s="371">
        <f>(T6_CCGBFI_201415!S183-T12_Prev68CCG_1415Q4!G182)/T6_CCGBFI_201415!S183</f>
        <v>1</v>
      </c>
    </row>
    <row r="183" spans="1:7" x14ac:dyDescent="0.25">
      <c r="A183" s="374" t="s">
        <v>925</v>
      </c>
      <c r="B183" s="374" t="s">
        <v>926</v>
      </c>
      <c r="C183" s="374" t="s">
        <v>904</v>
      </c>
      <c r="D183" s="374" t="s">
        <v>1207</v>
      </c>
      <c r="E183" s="369">
        <f>(T6_CCGBFI_201415!K184-T10_Prev68CCG_1415Q2!G183)/T6_CCGBFI_201415!K184</f>
        <v>1</v>
      </c>
      <c r="F183" s="370">
        <f>(T6_CCGBFI_201415!O184-T11_Prev68CCG_1415Q3!G183)/T6_CCGBFI_201415!O184</f>
        <v>1</v>
      </c>
      <c r="G183" s="371">
        <f>(T6_CCGBFI_201415!S184-T12_Prev68CCG_1415Q4!G183)/T6_CCGBFI_201415!S184</f>
        <v>1</v>
      </c>
    </row>
    <row r="184" spans="1:7" x14ac:dyDescent="0.25">
      <c r="A184" s="374" t="s">
        <v>928</v>
      </c>
      <c r="B184" s="374" t="s">
        <v>929</v>
      </c>
      <c r="C184" s="374" t="s">
        <v>930</v>
      </c>
      <c r="D184" s="374" t="s">
        <v>1169</v>
      </c>
      <c r="E184" s="369">
        <f>(T6_CCGBFI_201415!K185-T10_Prev68CCG_1415Q2!G184)/T6_CCGBFI_201415!K185</f>
        <v>0.18045318045318032</v>
      </c>
      <c r="F184" s="370">
        <f>(T6_CCGBFI_201415!O185-T11_Prev68CCG_1415Q3!G184)/T6_CCGBFI_201415!O185</f>
        <v>0.12972721730259629</v>
      </c>
      <c r="G184" s="371">
        <f>(T6_CCGBFI_201415!S185-T12_Prev68CCG_1415Q4!G184)/T6_CCGBFI_201415!S185</f>
        <v>0.21324856928736888</v>
      </c>
    </row>
    <row r="185" spans="1:7" x14ac:dyDescent="0.25">
      <c r="A185" s="374" t="s">
        <v>933</v>
      </c>
      <c r="B185" s="374" t="s">
        <v>934</v>
      </c>
      <c r="C185" s="374" t="s">
        <v>930</v>
      </c>
      <c r="D185" s="374" t="s">
        <v>1169</v>
      </c>
      <c r="E185" s="369">
        <f>(T6_CCGBFI_201415!K186-T10_Prev68CCG_1415Q2!G185)/T6_CCGBFI_201415!K186</f>
        <v>1</v>
      </c>
      <c r="F185" s="370">
        <f>(T6_CCGBFI_201415!O186-T11_Prev68CCG_1415Q3!G185)/T6_CCGBFI_201415!O186</f>
        <v>1</v>
      </c>
      <c r="G185" s="371">
        <f>(T6_CCGBFI_201415!S186-T12_Prev68CCG_1415Q4!G185)/T6_CCGBFI_201415!S186</f>
        <v>1</v>
      </c>
    </row>
    <row r="186" spans="1:7" x14ac:dyDescent="0.25">
      <c r="A186" s="374" t="s">
        <v>936</v>
      </c>
      <c r="B186" s="374" t="s">
        <v>937</v>
      </c>
      <c r="C186" s="374" t="s">
        <v>930</v>
      </c>
      <c r="D186" s="374" t="s">
        <v>1169</v>
      </c>
      <c r="E186" s="369">
        <f>(T6_CCGBFI_201415!K187-T10_Prev68CCG_1415Q2!G186)/T6_CCGBFI_201415!K187</f>
        <v>1</v>
      </c>
      <c r="F186" s="370">
        <f>(T6_CCGBFI_201415!O187-T11_Prev68CCG_1415Q3!G186)/T6_CCGBFI_201415!O187</f>
        <v>1</v>
      </c>
      <c r="G186" s="371">
        <f>(T6_CCGBFI_201415!S187-T12_Prev68CCG_1415Q4!G186)/T6_CCGBFI_201415!S187</f>
        <v>1</v>
      </c>
    </row>
    <row r="187" spans="1:7" x14ac:dyDescent="0.25">
      <c r="A187" s="374" t="s">
        <v>939</v>
      </c>
      <c r="B187" s="374" t="s">
        <v>940</v>
      </c>
      <c r="C187" s="374" t="s">
        <v>930</v>
      </c>
      <c r="D187" s="374" t="s">
        <v>1169</v>
      </c>
      <c r="E187" s="369">
        <f>(T6_CCGBFI_201415!K188-T10_Prev68CCG_1415Q2!G187)/T6_CCGBFI_201415!K188</f>
        <v>0.28860764084060131</v>
      </c>
      <c r="F187" s="370">
        <f>(T6_CCGBFI_201415!O188-T11_Prev68CCG_1415Q3!G187)/T6_CCGBFI_201415!O188</f>
        <v>0.32048846675712339</v>
      </c>
      <c r="G187" s="371">
        <f>(T6_CCGBFI_201415!S188-T12_Prev68CCG_1415Q4!G187)/T6_CCGBFI_201415!S188</f>
        <v>0.30035958255979522</v>
      </c>
    </row>
    <row r="188" spans="1:7" x14ac:dyDescent="0.25">
      <c r="A188" s="374" t="s">
        <v>942</v>
      </c>
      <c r="B188" s="374" t="s">
        <v>943</v>
      </c>
      <c r="C188" s="374" t="s">
        <v>930</v>
      </c>
      <c r="D188" s="374" t="s">
        <v>1169</v>
      </c>
      <c r="E188" s="369">
        <f>(T6_CCGBFI_201415!K189-T10_Prev68CCG_1415Q2!G188)/T6_CCGBFI_201415!K189</f>
        <v>1</v>
      </c>
      <c r="F188" s="370">
        <f>(T6_CCGBFI_201415!O189-T11_Prev68CCG_1415Q3!G188)/T6_CCGBFI_201415!O189</f>
        <v>1</v>
      </c>
      <c r="G188" s="371" t="e">
        <f>(T6_CCGBFI_201415!S189-T12_Prev68CCG_1415Q4!G188)/T6_CCGBFI_201415!S189</f>
        <v>#DIV/0!</v>
      </c>
    </row>
    <row r="189" spans="1:7" x14ac:dyDescent="0.25">
      <c r="A189" s="374" t="s">
        <v>945</v>
      </c>
      <c r="B189" s="374" t="s">
        <v>946</v>
      </c>
      <c r="C189" s="374" t="s">
        <v>930</v>
      </c>
      <c r="D189" s="374" t="s">
        <v>1169</v>
      </c>
      <c r="E189" s="369">
        <f>(T6_CCGBFI_201415!K190-T10_Prev68CCG_1415Q2!G189)/T6_CCGBFI_201415!K190</f>
        <v>0.19497204929487988</v>
      </c>
      <c r="F189" s="370">
        <f>(T6_CCGBFI_201415!O190-T11_Prev68CCG_1415Q3!G189)/T6_CCGBFI_201415!O190</f>
        <v>0.25360383760003891</v>
      </c>
      <c r="G189" s="371">
        <f>(T6_CCGBFI_201415!S190-T12_Prev68CCG_1415Q4!G189)/T6_CCGBFI_201415!S190</f>
        <v>1</v>
      </c>
    </row>
    <row r="190" spans="1:7" x14ac:dyDescent="0.25">
      <c r="A190" s="374" t="s">
        <v>948</v>
      </c>
      <c r="B190" s="374" t="s">
        <v>949</v>
      </c>
      <c r="C190" s="374" t="s">
        <v>930</v>
      </c>
      <c r="D190" s="374" t="s">
        <v>1169</v>
      </c>
      <c r="E190" s="369">
        <f>(T6_CCGBFI_201415!K191-T10_Prev68CCG_1415Q2!G190)/T6_CCGBFI_201415!K191</f>
        <v>1</v>
      </c>
      <c r="F190" s="370">
        <f>(T6_CCGBFI_201415!O191-T11_Prev68CCG_1415Q3!G190)/T6_CCGBFI_201415!O191</f>
        <v>1</v>
      </c>
      <c r="G190" s="371" t="e">
        <f>(T6_CCGBFI_201415!S191-T12_Prev68CCG_1415Q4!G190)/T6_CCGBFI_201415!S191</f>
        <v>#DIV/0!</v>
      </c>
    </row>
    <row r="191" spans="1:7" x14ac:dyDescent="0.25">
      <c r="A191" s="374" t="s">
        <v>951</v>
      </c>
      <c r="B191" s="374" t="s">
        <v>952</v>
      </c>
      <c r="C191" s="374" t="s">
        <v>930</v>
      </c>
      <c r="D191" s="374" t="s">
        <v>1169</v>
      </c>
      <c r="E191" s="369">
        <f>(T6_CCGBFI_201415!K192-T10_Prev68CCG_1415Q2!G191)/T6_CCGBFI_201415!K192</f>
        <v>1</v>
      </c>
      <c r="F191" s="370">
        <f>(T6_CCGBFI_201415!O192-T11_Prev68CCG_1415Q3!G191)/T6_CCGBFI_201415!O192</f>
        <v>0.25630591297757721</v>
      </c>
      <c r="G191" s="371">
        <f>(T6_CCGBFI_201415!S192-T12_Prev68CCG_1415Q4!G191)/T6_CCGBFI_201415!S192</f>
        <v>1</v>
      </c>
    </row>
    <row r="192" spans="1:7" x14ac:dyDescent="0.25">
      <c r="A192" s="374" t="s">
        <v>954</v>
      </c>
      <c r="B192" s="374" t="s">
        <v>955</v>
      </c>
      <c r="C192" s="374" t="s">
        <v>930</v>
      </c>
      <c r="D192" s="374" t="s">
        <v>1169</v>
      </c>
      <c r="E192" s="369">
        <f>(T6_CCGBFI_201415!K193-T10_Prev68CCG_1415Q2!G192)/T6_CCGBFI_201415!K193</f>
        <v>1</v>
      </c>
      <c r="F192" s="370">
        <f>(T6_CCGBFI_201415!O193-T11_Prev68CCG_1415Q3!G192)/T6_CCGBFI_201415!O193</f>
        <v>1</v>
      </c>
      <c r="G192" s="371">
        <f>(T6_CCGBFI_201415!S193-T12_Prev68CCG_1415Q4!G192)/T6_CCGBFI_201415!S193</f>
        <v>1</v>
      </c>
    </row>
    <row r="193" spans="1:7" x14ac:dyDescent="0.25">
      <c r="A193" s="374" t="s">
        <v>957</v>
      </c>
      <c r="B193" s="374" t="s">
        <v>958</v>
      </c>
      <c r="C193" s="374" t="s">
        <v>930</v>
      </c>
      <c r="D193" s="374" t="s">
        <v>1169</v>
      </c>
      <c r="E193" s="369">
        <f>(T6_CCGBFI_201415!K194-T10_Prev68CCG_1415Q2!G193)/T6_CCGBFI_201415!K194</f>
        <v>1</v>
      </c>
      <c r="F193" s="370">
        <f>(T6_CCGBFI_201415!O194-T11_Prev68CCG_1415Q3!G193)/T6_CCGBFI_201415!O194</f>
        <v>1</v>
      </c>
      <c r="G193" s="371">
        <f>(T6_CCGBFI_201415!S194-T12_Prev68CCG_1415Q4!G193)/T6_CCGBFI_201415!S194</f>
        <v>1</v>
      </c>
    </row>
    <row r="194" spans="1:7" x14ac:dyDescent="0.25">
      <c r="A194" s="374" t="s">
        <v>960</v>
      </c>
      <c r="B194" s="374" t="s">
        <v>961</v>
      </c>
      <c r="C194" s="374" t="s">
        <v>930</v>
      </c>
      <c r="D194" s="374" t="s">
        <v>1169</v>
      </c>
      <c r="E194" s="369">
        <f>(T6_CCGBFI_201415!K195-T10_Prev68CCG_1415Q2!G194)/T6_CCGBFI_201415!K195</f>
        <v>0.36849230769230773</v>
      </c>
      <c r="F194" s="370">
        <f>(T6_CCGBFI_201415!O195-T11_Prev68CCG_1415Q3!G194)/T6_CCGBFI_201415!O195</f>
        <v>0.3833419199725227</v>
      </c>
      <c r="G194" s="371">
        <f>(T6_CCGBFI_201415!S195-T12_Prev68CCG_1415Q4!G194)/T6_CCGBFI_201415!S195</f>
        <v>1</v>
      </c>
    </row>
    <row r="195" spans="1:7" x14ac:dyDescent="0.25">
      <c r="A195" s="374" t="s">
        <v>963</v>
      </c>
      <c r="B195" s="374" t="s">
        <v>964</v>
      </c>
      <c r="C195" s="374" t="s">
        <v>930</v>
      </c>
      <c r="D195" s="374" t="s">
        <v>1169</v>
      </c>
      <c r="E195" s="369">
        <f>(T6_CCGBFI_201415!K196-T10_Prev68CCG_1415Q2!G195)/T6_CCGBFI_201415!K196</f>
        <v>0.3720698438480563</v>
      </c>
      <c r="F195" s="370">
        <f>(T6_CCGBFI_201415!O196-T11_Prev68CCG_1415Q3!G195)/T6_CCGBFI_201415!O196</f>
        <v>1</v>
      </c>
      <c r="G195" s="371" t="e">
        <f>(T6_CCGBFI_201415!S196-T12_Prev68CCG_1415Q4!G195)/T6_CCGBFI_201415!S196</f>
        <v>#DIV/0!</v>
      </c>
    </row>
    <row r="196" spans="1:7" x14ac:dyDescent="0.25">
      <c r="A196" s="374" t="s">
        <v>966</v>
      </c>
      <c r="B196" s="374" t="s">
        <v>967</v>
      </c>
      <c r="C196" s="374" t="s">
        <v>968</v>
      </c>
      <c r="D196" s="374" t="s">
        <v>969</v>
      </c>
      <c r="E196" s="369">
        <f>(T6_CCGBFI_201415!K197-T10_Prev68CCG_1415Q2!G196)/T6_CCGBFI_201415!K197</f>
        <v>1</v>
      </c>
      <c r="F196" s="370">
        <f>(T6_CCGBFI_201415!O197-T11_Prev68CCG_1415Q3!G196)/T6_CCGBFI_201415!O197</f>
        <v>1</v>
      </c>
      <c r="G196" s="371">
        <f>(T6_CCGBFI_201415!S197-T12_Prev68CCG_1415Q4!G196)/T6_CCGBFI_201415!S197</f>
        <v>1</v>
      </c>
    </row>
    <row r="197" spans="1:7" x14ac:dyDescent="0.25">
      <c r="A197" s="374" t="s">
        <v>971</v>
      </c>
      <c r="B197" s="374" t="s">
        <v>972</v>
      </c>
      <c r="C197" s="374" t="s">
        <v>968</v>
      </c>
      <c r="D197" s="374" t="s">
        <v>969</v>
      </c>
      <c r="E197" s="369">
        <f>(T6_CCGBFI_201415!K198-T10_Prev68CCG_1415Q2!G197)/T6_CCGBFI_201415!K198</f>
        <v>1</v>
      </c>
      <c r="F197" s="370">
        <f>(T6_CCGBFI_201415!O198-T11_Prev68CCG_1415Q3!G197)/T6_CCGBFI_201415!O198</f>
        <v>1</v>
      </c>
      <c r="G197" s="371">
        <f>(T6_CCGBFI_201415!S198-T12_Prev68CCG_1415Q4!G197)/T6_CCGBFI_201415!S198</f>
        <v>1</v>
      </c>
    </row>
    <row r="198" spans="1:7" x14ac:dyDescent="0.25">
      <c r="A198" s="374" t="s">
        <v>974</v>
      </c>
      <c r="B198" s="374" t="s">
        <v>975</v>
      </c>
      <c r="C198" s="374" t="s">
        <v>968</v>
      </c>
      <c r="D198" s="374" t="s">
        <v>969</v>
      </c>
      <c r="E198" s="369">
        <f>(T6_CCGBFI_201415!K199-T10_Prev68CCG_1415Q2!G198)/T6_CCGBFI_201415!K199</f>
        <v>1</v>
      </c>
      <c r="F198" s="370">
        <f>(T6_CCGBFI_201415!O199-T11_Prev68CCG_1415Q3!G198)/T6_CCGBFI_201415!O199</f>
        <v>1</v>
      </c>
      <c r="G198" s="371">
        <f>(T6_CCGBFI_201415!S199-T12_Prev68CCG_1415Q4!G198)/T6_CCGBFI_201415!S199</f>
        <v>1</v>
      </c>
    </row>
    <row r="199" spans="1:7" x14ac:dyDescent="0.25">
      <c r="A199" s="374" t="s">
        <v>977</v>
      </c>
      <c r="B199" s="374" t="s">
        <v>978</v>
      </c>
      <c r="C199" s="374" t="s">
        <v>968</v>
      </c>
      <c r="D199" s="374" t="s">
        <v>969</v>
      </c>
      <c r="E199" s="369">
        <f>(T6_CCGBFI_201415!K200-T10_Prev68CCG_1415Q2!G199)/T6_CCGBFI_201415!K200</f>
        <v>1</v>
      </c>
      <c r="F199" s="370">
        <f>(T6_CCGBFI_201415!O200-T11_Prev68CCG_1415Q3!G199)/T6_CCGBFI_201415!O200</f>
        <v>0.38447824914087331</v>
      </c>
      <c r="G199" s="371">
        <f>(T6_CCGBFI_201415!S200-T12_Prev68CCG_1415Q4!G199)/T6_CCGBFI_201415!S200</f>
        <v>0.33256767842493851</v>
      </c>
    </row>
    <row r="200" spans="1:7" x14ac:dyDescent="0.25">
      <c r="A200" s="374" t="s">
        <v>980</v>
      </c>
      <c r="B200" s="374" t="s">
        <v>981</v>
      </c>
      <c r="C200" s="374" t="s">
        <v>968</v>
      </c>
      <c r="D200" s="374" t="s">
        <v>969</v>
      </c>
      <c r="E200" s="369">
        <f>(T6_CCGBFI_201415!K201-T10_Prev68CCG_1415Q2!G200)/T6_CCGBFI_201415!K201</f>
        <v>1</v>
      </c>
      <c r="F200" s="370">
        <f>(T6_CCGBFI_201415!O201-T11_Prev68CCG_1415Q3!G200)/T6_CCGBFI_201415!O201</f>
        <v>1</v>
      </c>
      <c r="G200" s="371">
        <f>(T6_CCGBFI_201415!S201-T12_Prev68CCG_1415Q4!G200)/T6_CCGBFI_201415!S201</f>
        <v>1</v>
      </c>
    </row>
    <row r="201" spans="1:7" x14ac:dyDescent="0.25">
      <c r="A201" s="374" t="s">
        <v>983</v>
      </c>
      <c r="B201" s="374" t="s">
        <v>984</v>
      </c>
      <c r="C201" s="374" t="s">
        <v>968</v>
      </c>
      <c r="D201" s="374" t="s">
        <v>969</v>
      </c>
      <c r="E201" s="369">
        <f>(T6_CCGBFI_201415!K202-T10_Prev68CCG_1415Q2!G201)/T6_CCGBFI_201415!K202</f>
        <v>0.16257282838983042</v>
      </c>
      <c r="F201" s="370">
        <f>(T6_CCGBFI_201415!O202-T11_Prev68CCG_1415Q3!G201)/T6_CCGBFI_201415!O202</f>
        <v>0.25666487185379022</v>
      </c>
      <c r="G201" s="371">
        <f>(T6_CCGBFI_201415!S202-T12_Prev68CCG_1415Q4!G201)/T6_CCGBFI_201415!S202</f>
        <v>0.24394997563748577</v>
      </c>
    </row>
    <row r="202" spans="1:7" x14ac:dyDescent="0.25">
      <c r="A202" s="374" t="s">
        <v>986</v>
      </c>
      <c r="B202" s="374" t="s">
        <v>987</v>
      </c>
      <c r="C202" s="374" t="s">
        <v>968</v>
      </c>
      <c r="D202" s="374" t="s">
        <v>969</v>
      </c>
      <c r="E202" s="369">
        <f>(T6_CCGBFI_201415!K203-T10_Prev68CCG_1415Q2!G202)/T6_CCGBFI_201415!K203</f>
        <v>1</v>
      </c>
      <c r="F202" s="370">
        <f>(T6_CCGBFI_201415!O203-T11_Prev68CCG_1415Q3!G202)/T6_CCGBFI_201415!O203</f>
        <v>1</v>
      </c>
      <c r="G202" s="371">
        <f>(T6_CCGBFI_201415!S203-T12_Prev68CCG_1415Q4!G202)/T6_CCGBFI_201415!S203</f>
        <v>1</v>
      </c>
    </row>
    <row r="203" spans="1:7" x14ac:dyDescent="0.25">
      <c r="A203" s="374" t="s">
        <v>989</v>
      </c>
      <c r="B203" s="374" t="s">
        <v>990</v>
      </c>
      <c r="C203" s="374" t="s">
        <v>968</v>
      </c>
      <c r="D203" s="374" t="s">
        <v>969</v>
      </c>
      <c r="E203" s="369">
        <f>(T6_CCGBFI_201415!K204-T10_Prev68CCG_1415Q2!G203)/T6_CCGBFI_201415!K204</f>
        <v>1</v>
      </c>
      <c r="F203" s="370">
        <f>(T6_CCGBFI_201415!O204-T11_Prev68CCG_1415Q3!G203)/T6_CCGBFI_201415!O204</f>
        <v>1</v>
      </c>
      <c r="G203" s="371">
        <f>(T6_CCGBFI_201415!S204-T12_Prev68CCG_1415Q4!G203)/T6_CCGBFI_201415!S204</f>
        <v>1</v>
      </c>
    </row>
    <row r="204" spans="1:7" x14ac:dyDescent="0.25">
      <c r="A204" s="374" t="s">
        <v>992</v>
      </c>
      <c r="B204" s="374" t="s">
        <v>993</v>
      </c>
      <c r="C204" s="374" t="s">
        <v>968</v>
      </c>
      <c r="D204" s="374" t="s">
        <v>969</v>
      </c>
      <c r="E204" s="369">
        <f>(T6_CCGBFI_201415!K205-T10_Prev68CCG_1415Q2!G204)/T6_CCGBFI_201415!K205</f>
        <v>1</v>
      </c>
      <c r="F204" s="370">
        <f>(T6_CCGBFI_201415!O205-T11_Prev68CCG_1415Q3!G204)/T6_CCGBFI_201415!O205</f>
        <v>1</v>
      </c>
      <c r="G204" s="371">
        <f>(T6_CCGBFI_201415!S205-T12_Prev68CCG_1415Q4!G204)/T6_CCGBFI_201415!S205</f>
        <v>1</v>
      </c>
    </row>
    <row r="205" spans="1:7" x14ac:dyDescent="0.25">
      <c r="A205" s="374" t="s">
        <v>995</v>
      </c>
      <c r="B205" s="374" t="s">
        <v>996</v>
      </c>
      <c r="C205" s="374" t="s">
        <v>968</v>
      </c>
      <c r="D205" s="374" t="s">
        <v>969</v>
      </c>
      <c r="E205" s="369">
        <f>(T6_CCGBFI_201415!K206-T10_Prev68CCG_1415Q2!G205)/T6_CCGBFI_201415!K206</f>
        <v>1</v>
      </c>
      <c r="F205" s="370">
        <f>(T6_CCGBFI_201415!O206-T11_Prev68CCG_1415Q3!G205)/T6_CCGBFI_201415!O206</f>
        <v>1</v>
      </c>
      <c r="G205" s="371">
        <f>(T6_CCGBFI_201415!S206-T12_Prev68CCG_1415Q4!G205)/T6_CCGBFI_201415!S206</f>
        <v>1</v>
      </c>
    </row>
    <row r="206" spans="1:7" x14ac:dyDescent="0.25">
      <c r="A206" s="374" t="s">
        <v>998</v>
      </c>
      <c r="B206" s="374" t="s">
        <v>999</v>
      </c>
      <c r="C206" s="374" t="s">
        <v>1000</v>
      </c>
      <c r="D206" s="374" t="s">
        <v>1001</v>
      </c>
      <c r="E206" s="369">
        <f>(T6_CCGBFI_201415!K207-T10_Prev68CCG_1415Q2!G206)/T6_CCGBFI_201415!K207</f>
        <v>1</v>
      </c>
      <c r="F206" s="370">
        <f>(T6_CCGBFI_201415!O207-T11_Prev68CCG_1415Q3!G206)/T6_CCGBFI_201415!O207</f>
        <v>0.35189181112813728</v>
      </c>
      <c r="G206" s="371">
        <f>(T6_CCGBFI_201415!S207-T12_Prev68CCG_1415Q4!G206)/T6_CCGBFI_201415!S207</f>
        <v>0.40550350713690092</v>
      </c>
    </row>
    <row r="207" spans="1:7" x14ac:dyDescent="0.25">
      <c r="A207" s="374" t="s">
        <v>1003</v>
      </c>
      <c r="B207" s="374" t="s">
        <v>1004</v>
      </c>
      <c r="C207" s="374" t="s">
        <v>1000</v>
      </c>
      <c r="D207" s="374" t="s">
        <v>1001</v>
      </c>
      <c r="E207" s="369">
        <f>(T6_CCGBFI_201415!K208-T10_Prev68CCG_1415Q2!G207)/T6_CCGBFI_201415!K208</f>
        <v>0.47509803540922507</v>
      </c>
      <c r="F207" s="370">
        <f>(T6_CCGBFI_201415!O208-T11_Prev68CCG_1415Q3!G207)/T6_CCGBFI_201415!O208</f>
        <v>0.44203592930290186</v>
      </c>
      <c r="G207" s="371">
        <f>(T6_CCGBFI_201415!S208-T12_Prev68CCG_1415Q4!G207)/T6_CCGBFI_201415!S208</f>
        <v>0.48623023554845918</v>
      </c>
    </row>
    <row r="208" spans="1:7" x14ac:dyDescent="0.25">
      <c r="A208" s="374" t="s">
        <v>1006</v>
      </c>
      <c r="B208" s="374" t="s">
        <v>1007</v>
      </c>
      <c r="C208" s="374" t="s">
        <v>1000</v>
      </c>
      <c r="D208" s="374" t="s">
        <v>1001</v>
      </c>
      <c r="E208" s="369">
        <f>(T6_CCGBFI_201415!K209-T10_Prev68CCG_1415Q2!G208)/T6_CCGBFI_201415!K209</f>
        <v>0.35462555066079293</v>
      </c>
      <c r="F208" s="370">
        <f>(T6_CCGBFI_201415!O209-T11_Prev68CCG_1415Q3!G208)/T6_CCGBFI_201415!O209</f>
        <v>0.42886243491394727</v>
      </c>
      <c r="G208" s="371">
        <f>(T6_CCGBFI_201415!S209-T12_Prev68CCG_1415Q4!G208)/T6_CCGBFI_201415!S209</f>
        <v>0.3844565877352763</v>
      </c>
    </row>
    <row r="209" spans="1:7" x14ac:dyDescent="0.25">
      <c r="A209" s="374" t="s">
        <v>1009</v>
      </c>
      <c r="B209" s="374" t="s">
        <v>1010</v>
      </c>
      <c r="C209" s="374" t="s">
        <v>1000</v>
      </c>
      <c r="D209" s="374" t="s">
        <v>1001</v>
      </c>
      <c r="E209" s="369">
        <f>(T6_CCGBFI_201415!K210-T10_Prev68CCG_1415Q2!G209)/T6_CCGBFI_201415!K210</f>
        <v>0.37195666029318036</v>
      </c>
      <c r="F209" s="370">
        <f>(T6_CCGBFI_201415!O210-T11_Prev68CCG_1415Q3!G209)/T6_CCGBFI_201415!O210</f>
        <v>0.33045488124286454</v>
      </c>
      <c r="G209" s="371">
        <f>(T6_CCGBFI_201415!S210-T12_Prev68CCG_1415Q4!G209)/T6_CCGBFI_201415!S210</f>
        <v>1</v>
      </c>
    </row>
    <row r="210" spans="1:7" x14ac:dyDescent="0.25">
      <c r="A210" s="374" t="s">
        <v>1012</v>
      </c>
      <c r="B210" s="374" t="s">
        <v>1013</v>
      </c>
      <c r="C210" s="374" t="s">
        <v>1000</v>
      </c>
      <c r="D210" s="374" t="s">
        <v>1001</v>
      </c>
      <c r="E210" s="369">
        <f>(T6_CCGBFI_201415!K211-T10_Prev68CCG_1415Q2!G210)/T6_CCGBFI_201415!K211</f>
        <v>0.33502874834144186</v>
      </c>
      <c r="F210" s="370">
        <f>(T6_CCGBFI_201415!O211-T11_Prev68CCG_1415Q3!G210)/T6_CCGBFI_201415!O211</f>
        <v>0.31079032786764033</v>
      </c>
      <c r="G210" s="371">
        <f>(T6_CCGBFI_201415!S211-T12_Prev68CCG_1415Q4!G210)/T6_CCGBFI_201415!S211</f>
        <v>0.32844433831723069</v>
      </c>
    </row>
    <row r="211" spans="1:7" x14ac:dyDescent="0.25">
      <c r="A211" s="374" t="s">
        <v>1015</v>
      </c>
      <c r="B211" s="374" t="s">
        <v>1016</v>
      </c>
      <c r="C211" s="374" t="s">
        <v>1000</v>
      </c>
      <c r="D211" s="374" t="s">
        <v>1001</v>
      </c>
      <c r="E211" s="369">
        <f>(T6_CCGBFI_201415!K212-T10_Prev68CCG_1415Q2!G211)/T6_CCGBFI_201415!K212</f>
        <v>1</v>
      </c>
      <c r="F211" s="370">
        <f>(T6_CCGBFI_201415!O212-T11_Prev68CCG_1415Q3!G211)/T6_CCGBFI_201415!O212</f>
        <v>0.41145650672193002</v>
      </c>
      <c r="G211" s="371">
        <f>(T6_CCGBFI_201415!S212-T12_Prev68CCG_1415Q4!G211)/T6_CCGBFI_201415!S212</f>
        <v>1</v>
      </c>
    </row>
    <row r="212" spans="1:7" x14ac:dyDescent="0.25">
      <c r="A212" s="374" t="s">
        <v>1018</v>
      </c>
      <c r="B212" s="374" t="s">
        <v>1019</v>
      </c>
      <c r="C212" s="374" t="s">
        <v>1000</v>
      </c>
      <c r="D212" s="374" t="s">
        <v>1001</v>
      </c>
      <c r="E212" s="369">
        <f>(T6_CCGBFI_201415!K213-T10_Prev68CCG_1415Q2!G212)/T6_CCGBFI_201415!K213</f>
        <v>0.3926156195462478</v>
      </c>
      <c r="F212" s="370">
        <f>(T6_CCGBFI_201415!O213-T11_Prev68CCG_1415Q3!G212)/T6_CCGBFI_201415!O213</f>
        <v>0.41111111111111109</v>
      </c>
      <c r="G212" s="371">
        <f>(T6_CCGBFI_201415!S213-T12_Prev68CCG_1415Q4!G212)/T6_CCGBFI_201415!S213</f>
        <v>0.39948127399107797</v>
      </c>
    </row>
    <row r="213" spans="1:7" x14ac:dyDescent="0.25">
      <c r="A213" s="374" t="s">
        <v>1021</v>
      </c>
      <c r="B213" s="374" t="s">
        <v>1022</v>
      </c>
      <c r="C213" s="374" t="s">
        <v>1000</v>
      </c>
      <c r="D213" s="374" t="s">
        <v>1001</v>
      </c>
      <c r="E213" s="369">
        <f>(T6_CCGBFI_201415!K214-T10_Prev68CCG_1415Q2!G213)/T6_CCGBFI_201415!K214</f>
        <v>1</v>
      </c>
      <c r="F213" s="370">
        <f>(T6_CCGBFI_201415!O214-T11_Prev68CCG_1415Q3!G213)/T6_CCGBFI_201415!O214</f>
        <v>1</v>
      </c>
      <c r="G213" s="371">
        <f>(T6_CCGBFI_201415!S214-T12_Prev68CCG_1415Q4!G213)/T6_CCGBFI_201415!S214</f>
        <v>1</v>
      </c>
    </row>
    <row r="214" spans="1:7" x14ac:dyDescent="0.25">
      <c r="A214" s="374" t="s">
        <v>1024</v>
      </c>
      <c r="B214" s="374" t="s">
        <v>1025</v>
      </c>
      <c r="C214" s="374" t="s">
        <v>1000</v>
      </c>
      <c r="D214" s="374" t="s">
        <v>1001</v>
      </c>
      <c r="E214" s="369">
        <f>(T6_CCGBFI_201415!K215-T10_Prev68CCG_1415Q2!G214)/T6_CCGBFI_201415!K215</f>
        <v>0.36191530294573809</v>
      </c>
      <c r="F214" s="370">
        <f>(T6_CCGBFI_201415!O215-T11_Prev68CCG_1415Q3!G214)/T6_CCGBFI_201415!O215</f>
        <v>0.33503024004793469</v>
      </c>
      <c r="G214" s="371" t="e">
        <f>(T6_CCGBFI_201415!S215-T12_Prev68CCG_1415Q4!G214)/T6_CCGBFI_201415!S215</f>
        <v>#DIV/0!</v>
      </c>
    </row>
    <row r="215" spans="1:7" x14ac:dyDescent="0.25">
      <c r="A215" s="374" t="s">
        <v>1027</v>
      </c>
      <c r="B215" s="374" t="s">
        <v>1028</v>
      </c>
      <c r="C215" s="374" t="s">
        <v>1029</v>
      </c>
      <c r="D215" s="374" t="s">
        <v>1030</v>
      </c>
      <c r="E215" s="369">
        <f>(T6_CCGBFI_201415!K216-T10_Prev68CCG_1415Q2!G215)/T6_CCGBFI_201415!K216</f>
        <v>1</v>
      </c>
      <c r="F215" s="370">
        <f>(T6_CCGBFI_201415!O216-T11_Prev68CCG_1415Q3!G215)/T6_CCGBFI_201415!O216</f>
        <v>1</v>
      </c>
      <c r="G215" s="371">
        <f>(T6_CCGBFI_201415!S216-T12_Prev68CCG_1415Q4!G215)/T6_CCGBFI_201415!S216</f>
        <v>1</v>
      </c>
    </row>
    <row r="216" spans="1:7" x14ac:dyDescent="0.25">
      <c r="A216" s="374" t="s">
        <v>1032</v>
      </c>
      <c r="B216" s="374" t="s">
        <v>1033</v>
      </c>
      <c r="C216" s="374" t="s">
        <v>1029</v>
      </c>
      <c r="D216" s="374" t="s">
        <v>1030</v>
      </c>
      <c r="E216" s="369">
        <f>(T6_CCGBFI_201415!K217-T10_Prev68CCG_1415Q2!G216)/T6_CCGBFI_201415!K217</f>
        <v>1</v>
      </c>
      <c r="F216" s="370">
        <f>(T6_CCGBFI_201415!O217-T11_Prev68CCG_1415Q3!G216)/T6_CCGBFI_201415!O217</f>
        <v>1</v>
      </c>
      <c r="G216" s="371">
        <f>(T6_CCGBFI_201415!S217-T12_Prev68CCG_1415Q4!G216)/T6_CCGBFI_201415!S217</f>
        <v>1</v>
      </c>
    </row>
    <row r="217" spans="1:7" x14ac:dyDescent="0.25">
      <c r="A217" s="374" t="s">
        <v>1035</v>
      </c>
      <c r="B217" s="374" t="s">
        <v>1036</v>
      </c>
      <c r="C217" s="374" t="s">
        <v>1029</v>
      </c>
      <c r="D217" s="374" t="s">
        <v>1030</v>
      </c>
      <c r="E217" s="369" t="e">
        <f>(T6_CCGBFI_201415!K218-T10_Prev68CCG_1415Q2!G217)/T6_CCGBFI_201415!K218</f>
        <v>#DIV/0!</v>
      </c>
      <c r="F217" s="370" t="e">
        <f>(T6_CCGBFI_201415!O218-T11_Prev68CCG_1415Q3!G217)/T6_CCGBFI_201415!O218</f>
        <v>#DIV/0!</v>
      </c>
      <c r="G217" s="371" t="e">
        <f>(T6_CCGBFI_201415!S218-T12_Prev68CCG_1415Q4!G217)/T6_CCGBFI_201415!S218</f>
        <v>#DIV/0!</v>
      </c>
    </row>
    <row r="218" spans="1:7" x14ac:dyDescent="0.25">
      <c r="A218" s="374" t="s">
        <v>1038</v>
      </c>
      <c r="B218" s="374" t="s">
        <v>1039</v>
      </c>
      <c r="C218" s="374" t="s">
        <v>1029</v>
      </c>
      <c r="D218" s="374" t="s">
        <v>1030</v>
      </c>
      <c r="E218" s="369">
        <f>(T6_CCGBFI_201415!K219-T10_Prev68CCG_1415Q2!G218)/T6_CCGBFI_201415!K219</f>
        <v>1</v>
      </c>
      <c r="F218" s="370">
        <f>(T6_CCGBFI_201415!O219-T11_Prev68CCG_1415Q3!G218)/T6_CCGBFI_201415!O219</f>
        <v>1</v>
      </c>
      <c r="G218" s="371">
        <f>(T6_CCGBFI_201415!S219-T12_Prev68CCG_1415Q4!G218)/T6_CCGBFI_201415!S219</f>
        <v>1</v>
      </c>
    </row>
    <row r="219" spans="1:7" x14ac:dyDescent="0.25">
      <c r="A219" s="374" t="s">
        <v>1041</v>
      </c>
      <c r="B219" s="374" t="s">
        <v>1042</v>
      </c>
      <c r="C219" s="374" t="s">
        <v>1029</v>
      </c>
      <c r="D219" s="374" t="s">
        <v>1030</v>
      </c>
      <c r="E219" s="369" t="e">
        <f>(T6_CCGBFI_201415!K220-T10_Prev68CCG_1415Q2!G219)/T6_CCGBFI_201415!K220</f>
        <v>#DIV/0!</v>
      </c>
      <c r="F219" s="370" t="e">
        <f>(T6_CCGBFI_201415!O220-T11_Prev68CCG_1415Q3!G219)/T6_CCGBFI_201415!O220</f>
        <v>#DIV/0!</v>
      </c>
      <c r="G219" s="371" t="e">
        <f>(T6_CCGBFI_201415!S220-T12_Prev68CCG_1415Q4!G219)/T6_CCGBFI_201415!S220</f>
        <v>#DIV/0!</v>
      </c>
    </row>
    <row r="220" spans="1:7" x14ac:dyDescent="0.25">
      <c r="A220" s="374" t="s">
        <v>1044</v>
      </c>
      <c r="B220" s="374" t="s">
        <v>1045</v>
      </c>
      <c r="C220" s="374" t="s">
        <v>1029</v>
      </c>
      <c r="D220" s="374" t="s">
        <v>1030</v>
      </c>
      <c r="E220" s="369">
        <f>(T6_CCGBFI_201415!K221-T10_Prev68CCG_1415Q2!G220)/T6_CCGBFI_201415!K221</f>
        <v>1</v>
      </c>
      <c r="F220" s="370">
        <f>(T6_CCGBFI_201415!O221-T11_Prev68CCG_1415Q3!G220)/T6_CCGBFI_201415!O221</f>
        <v>1</v>
      </c>
      <c r="G220" s="371">
        <f>(T6_CCGBFI_201415!S221-T12_Prev68CCG_1415Q4!G220)/T6_CCGBFI_201415!S221</f>
        <v>1</v>
      </c>
    </row>
    <row r="221" spans="1:7" x14ac:dyDescent="0.25">
      <c r="A221" s="374" t="s">
        <v>1047</v>
      </c>
      <c r="B221" s="374" t="s">
        <v>1048</v>
      </c>
      <c r="C221" s="374" t="s">
        <v>1029</v>
      </c>
      <c r="D221" s="374" t="s">
        <v>1030</v>
      </c>
      <c r="E221" s="369">
        <f>(T6_CCGBFI_201415!K222-T10_Prev68CCG_1415Q2!G221)/T6_CCGBFI_201415!K222</f>
        <v>8.7977772236668722E-2</v>
      </c>
      <c r="F221" s="370">
        <f>(T6_CCGBFI_201415!O222-T11_Prev68CCG_1415Q3!G221)/T6_CCGBFI_201415!O222</f>
        <v>9.6675348552167903E-2</v>
      </c>
      <c r="G221" s="371">
        <f>(T6_CCGBFI_201415!S222-T12_Prev68CCG_1415Q4!G221)/T6_CCGBFI_201415!S222</f>
        <v>1</v>
      </c>
    </row>
    <row r="222" spans="1:7" x14ac:dyDescent="0.25">
      <c r="A222" s="374" t="s">
        <v>1050</v>
      </c>
      <c r="B222" s="374" t="s">
        <v>1051</v>
      </c>
      <c r="C222" s="374" t="s">
        <v>1029</v>
      </c>
      <c r="D222" s="374" t="s">
        <v>1030</v>
      </c>
      <c r="E222" s="369">
        <f>(T6_CCGBFI_201415!K223-T10_Prev68CCG_1415Q2!G222)/T6_CCGBFI_201415!K223</f>
        <v>0.11161208738499109</v>
      </c>
      <c r="F222" s="370">
        <f>(T6_CCGBFI_201415!O223-T11_Prev68CCG_1415Q3!G222)/T6_CCGBFI_201415!O223</f>
        <v>0.10091136610473628</v>
      </c>
      <c r="G222" s="371">
        <f>(T6_CCGBFI_201415!S223-T12_Prev68CCG_1415Q4!G222)/T6_CCGBFI_201415!S223</f>
        <v>0.10793791269127509</v>
      </c>
    </row>
    <row r="223" spans="1:7" x14ac:dyDescent="0.25">
      <c r="A223" s="374" t="s">
        <v>1053</v>
      </c>
      <c r="B223" s="374" t="s">
        <v>1054</v>
      </c>
      <c r="C223" s="374" t="s">
        <v>1029</v>
      </c>
      <c r="D223" s="374" t="s">
        <v>1030</v>
      </c>
      <c r="E223" s="369" t="e">
        <f>(T6_CCGBFI_201415!K224-T10_Prev68CCG_1415Q2!G223)/T6_CCGBFI_201415!K224</f>
        <v>#DIV/0!</v>
      </c>
      <c r="F223" s="370">
        <f>(T6_CCGBFI_201415!O224-T11_Prev68CCG_1415Q3!G223)/T6_CCGBFI_201415!O224</f>
        <v>1</v>
      </c>
      <c r="G223" s="371">
        <f>(T6_CCGBFI_201415!S224-T12_Prev68CCG_1415Q4!G223)/T6_CCGBFI_201415!S224</f>
        <v>1</v>
      </c>
    </row>
    <row r="224" spans="1:7" x14ac:dyDescent="0.25">
      <c r="A224" s="374" t="s">
        <v>1056</v>
      </c>
      <c r="B224" s="374" t="s">
        <v>1057</v>
      </c>
      <c r="C224" s="374" t="s">
        <v>1029</v>
      </c>
      <c r="D224" s="374" t="s">
        <v>1030</v>
      </c>
      <c r="E224" s="369">
        <f>(T6_CCGBFI_201415!K225-T10_Prev68CCG_1415Q2!G224)/T6_CCGBFI_201415!K225</f>
        <v>1</v>
      </c>
      <c r="F224" s="370">
        <f>(T6_CCGBFI_201415!O225-T11_Prev68CCG_1415Q3!G224)/T6_CCGBFI_201415!O225</f>
        <v>1</v>
      </c>
      <c r="G224" s="371" t="e">
        <f>(T6_CCGBFI_201415!S225-T12_Prev68CCG_1415Q4!G224)/T6_CCGBFI_201415!S225</f>
        <v>#DIV/0!</v>
      </c>
    </row>
    <row r="225" spans="1:7" x14ac:dyDescent="0.25">
      <c r="A225" s="374" t="s">
        <v>1059</v>
      </c>
      <c r="B225" s="374" t="s">
        <v>1060</v>
      </c>
      <c r="C225" s="374" t="s">
        <v>1029</v>
      </c>
      <c r="D225" s="374" t="s">
        <v>1030</v>
      </c>
      <c r="E225" s="369">
        <f>(T6_CCGBFI_201415!K226-T10_Prev68CCG_1415Q2!G225)/T6_CCGBFI_201415!K226</f>
        <v>1</v>
      </c>
      <c r="F225" s="370">
        <f>(T6_CCGBFI_201415!O226-T11_Prev68CCG_1415Q3!G225)/T6_CCGBFI_201415!O226</f>
        <v>1</v>
      </c>
      <c r="G225" s="371">
        <f>(T6_CCGBFI_201415!S226-T12_Prev68CCG_1415Q4!G225)/T6_CCGBFI_201415!S226</f>
        <v>1</v>
      </c>
    </row>
    <row r="226" spans="1:7" x14ac:dyDescent="0.25">
      <c r="A226" s="374" t="s">
        <v>1062</v>
      </c>
      <c r="B226" s="374" t="s">
        <v>1063</v>
      </c>
      <c r="C226" s="374" t="s">
        <v>1029</v>
      </c>
      <c r="D226" s="374" t="s">
        <v>1030</v>
      </c>
      <c r="E226" s="369">
        <f>(T6_CCGBFI_201415!K227-T10_Prev68CCG_1415Q2!G226)/T6_CCGBFI_201415!K227</f>
        <v>1</v>
      </c>
      <c r="F226" s="370" t="e">
        <f>(T6_CCGBFI_201415!O227-T11_Prev68CCG_1415Q3!G226)/T6_CCGBFI_201415!O227</f>
        <v>#DIV/0!</v>
      </c>
      <c r="G226" s="371" t="e">
        <f>(T6_CCGBFI_201415!S227-T12_Prev68CCG_1415Q4!G226)/T6_CCGBFI_201415!S227</f>
        <v>#DIV/0!</v>
      </c>
    </row>
    <row r="227" spans="1:7" x14ac:dyDescent="0.25">
      <c r="A227" s="374" t="s">
        <v>1065</v>
      </c>
      <c r="B227" s="374" t="s">
        <v>1066</v>
      </c>
      <c r="C227" s="374" t="s">
        <v>1029</v>
      </c>
      <c r="D227" s="374" t="s">
        <v>1030</v>
      </c>
      <c r="E227" s="369">
        <f>(T6_CCGBFI_201415!K228-T10_Prev68CCG_1415Q2!G227)/T6_CCGBFI_201415!K228</f>
        <v>1</v>
      </c>
      <c r="F227" s="370">
        <f>(T6_CCGBFI_201415!O228-T11_Prev68CCG_1415Q3!G227)/T6_CCGBFI_201415!O228</f>
        <v>1</v>
      </c>
      <c r="G227" s="371" t="e">
        <f>(T6_CCGBFI_201415!S228-T12_Prev68CCG_1415Q4!G227)/T6_CCGBFI_201415!S228</f>
        <v>#DIV/0!</v>
      </c>
    </row>
    <row r="228" spans="1:7" x14ac:dyDescent="0.25">
      <c r="A228" s="374" t="s">
        <v>1068</v>
      </c>
      <c r="B228" s="374" t="s">
        <v>1069</v>
      </c>
      <c r="C228" s="374" t="s">
        <v>1029</v>
      </c>
      <c r="D228" s="374" t="s">
        <v>1030</v>
      </c>
      <c r="E228" s="369">
        <f>(T6_CCGBFI_201415!K229-T10_Prev68CCG_1415Q2!G228)/T6_CCGBFI_201415!K229</f>
        <v>1</v>
      </c>
      <c r="F228" s="370">
        <f>(T6_CCGBFI_201415!O229-T11_Prev68CCG_1415Q3!G228)/T6_CCGBFI_201415!O229</f>
        <v>1</v>
      </c>
      <c r="G228" s="371">
        <f>(T6_CCGBFI_201415!S229-T12_Prev68CCG_1415Q4!G228)/T6_CCGBFI_201415!S229</f>
        <v>1</v>
      </c>
    </row>
    <row r="229" spans="1:7" x14ac:dyDescent="0.25">
      <c r="A229" s="374" t="s">
        <v>1071</v>
      </c>
      <c r="B229" s="374" t="s">
        <v>1072</v>
      </c>
      <c r="C229" s="374" t="s">
        <v>1029</v>
      </c>
      <c r="D229" s="374" t="s">
        <v>1030</v>
      </c>
      <c r="E229" s="369">
        <f>(T6_CCGBFI_201415!K230-T10_Prev68CCG_1415Q2!G229)/T6_CCGBFI_201415!K230</f>
        <v>1</v>
      </c>
      <c r="F229" s="370">
        <f>(T6_CCGBFI_201415!O230-T11_Prev68CCG_1415Q3!G229)/T6_CCGBFI_201415!O230</f>
        <v>1</v>
      </c>
      <c r="G229" s="371">
        <f>(T6_CCGBFI_201415!S230-T12_Prev68CCG_1415Q4!G229)/T6_CCGBFI_201415!S230</f>
        <v>1</v>
      </c>
    </row>
    <row r="230" spans="1:7" x14ac:dyDescent="0.25">
      <c r="A230" s="374" t="s">
        <v>1074</v>
      </c>
      <c r="B230" s="374" t="s">
        <v>1075</v>
      </c>
      <c r="C230" s="374" t="s">
        <v>1029</v>
      </c>
      <c r="D230" s="374" t="s">
        <v>1030</v>
      </c>
      <c r="E230" s="369">
        <f>(T6_CCGBFI_201415!K231-T10_Prev68CCG_1415Q2!G230)/T6_CCGBFI_201415!K231</f>
        <v>1</v>
      </c>
      <c r="F230" s="370">
        <f>(T6_CCGBFI_201415!O231-T11_Prev68CCG_1415Q3!G230)/T6_CCGBFI_201415!O231</f>
        <v>1</v>
      </c>
      <c r="G230" s="371">
        <f>(T6_CCGBFI_201415!S231-T12_Prev68CCG_1415Q4!G230)/T6_CCGBFI_201415!S231</f>
        <v>1</v>
      </c>
    </row>
    <row r="231" spans="1:7" x14ac:dyDescent="0.25">
      <c r="A231" s="374" t="s">
        <v>1077</v>
      </c>
      <c r="B231" s="374" t="s">
        <v>1078</v>
      </c>
      <c r="C231" s="374" t="s">
        <v>1029</v>
      </c>
      <c r="D231" s="374" t="s">
        <v>1030</v>
      </c>
      <c r="E231" s="369">
        <f>(T6_CCGBFI_201415!K232-T10_Prev68CCG_1415Q2!G231)/T6_CCGBFI_201415!K232</f>
        <v>0.24548273389287831</v>
      </c>
      <c r="F231" s="370">
        <f>(T6_CCGBFI_201415!O232-T11_Prev68CCG_1415Q3!G231)/T6_CCGBFI_201415!O232</f>
        <v>0.26226810543340617</v>
      </c>
      <c r="G231" s="371">
        <f>(T6_CCGBFI_201415!S232-T12_Prev68CCG_1415Q4!G231)/T6_CCGBFI_201415!S232</f>
        <v>0.29172724038021658</v>
      </c>
    </row>
    <row r="232" spans="1:7" x14ac:dyDescent="0.25">
      <c r="A232" s="374" t="s">
        <v>1080</v>
      </c>
      <c r="B232" s="374" t="s">
        <v>1081</v>
      </c>
      <c r="C232" s="374" t="s">
        <v>1029</v>
      </c>
      <c r="D232" s="374" t="s">
        <v>1030</v>
      </c>
      <c r="E232" s="369">
        <f>(T6_CCGBFI_201415!K233-T10_Prev68CCG_1415Q2!G232)/T6_CCGBFI_201415!K233</f>
        <v>1</v>
      </c>
      <c r="F232" s="370">
        <f>(T6_CCGBFI_201415!O233-T11_Prev68CCG_1415Q3!G232)/T6_CCGBFI_201415!O233</f>
        <v>1</v>
      </c>
      <c r="G232" s="371">
        <f>(T6_CCGBFI_201415!S233-T12_Prev68CCG_1415Q4!G232)/T6_CCGBFI_201415!S233</f>
        <v>1</v>
      </c>
    </row>
    <row r="233" spans="1:7" x14ac:dyDescent="0.25">
      <c r="A233" s="374" t="s">
        <v>1083</v>
      </c>
      <c r="B233" s="374" t="s">
        <v>1084</v>
      </c>
      <c r="C233" s="374" t="s">
        <v>1029</v>
      </c>
      <c r="D233" s="374" t="s">
        <v>1030</v>
      </c>
      <c r="E233" s="369">
        <f>(T6_CCGBFI_201415!K234-T10_Prev68CCG_1415Q2!G233)/T6_CCGBFI_201415!K234</f>
        <v>0.16986707064089973</v>
      </c>
      <c r="F233" s="370">
        <f>(T6_CCGBFI_201415!O234-T11_Prev68CCG_1415Q3!G233)/T6_CCGBFI_201415!O234</f>
        <v>0.16996951219512191</v>
      </c>
      <c r="G233" s="371">
        <f>(T6_CCGBFI_201415!S234-T12_Prev68CCG_1415Q4!G233)/T6_CCGBFI_201415!S234</f>
        <v>1</v>
      </c>
    </row>
    <row r="234" spans="1:7" x14ac:dyDescent="0.25">
      <c r="A234" s="374" t="s">
        <v>1086</v>
      </c>
      <c r="B234" s="374" t="s">
        <v>1087</v>
      </c>
      <c r="C234" s="374" t="s">
        <v>1029</v>
      </c>
      <c r="D234" s="374" t="s">
        <v>1030</v>
      </c>
      <c r="E234" s="369">
        <f>(T6_CCGBFI_201415!K235-T10_Prev68CCG_1415Q2!G234)/T6_CCGBFI_201415!K235</f>
        <v>0.18249164575309013</v>
      </c>
      <c r="F234" s="370">
        <f>(T6_CCGBFI_201415!O235-T11_Prev68CCG_1415Q3!G234)/T6_CCGBFI_201415!O235</f>
        <v>1</v>
      </c>
      <c r="G234" s="371">
        <f>(T6_CCGBFI_201415!S235-T12_Prev68CCG_1415Q4!G234)/T6_CCGBFI_201415!S235</f>
        <v>1</v>
      </c>
    </row>
    <row r="235" spans="1:7" x14ac:dyDescent="0.25">
      <c r="A235" s="374" t="s">
        <v>1089</v>
      </c>
      <c r="B235" s="374" t="s">
        <v>1090</v>
      </c>
      <c r="C235" s="374" t="s">
        <v>1029</v>
      </c>
      <c r="D235" s="374" t="s">
        <v>1030</v>
      </c>
      <c r="E235" s="369">
        <f>(T6_CCGBFI_201415!K236-T10_Prev68CCG_1415Q2!G235)/T6_CCGBFI_201415!K236</f>
        <v>1</v>
      </c>
      <c r="F235" s="370">
        <f>(T6_CCGBFI_201415!O236-T11_Prev68CCG_1415Q3!G235)/T6_CCGBFI_201415!O236</f>
        <v>1</v>
      </c>
      <c r="G235" s="371">
        <f>(T6_CCGBFI_201415!S236-T12_Prev68CCG_1415Q4!G235)/T6_CCGBFI_201415!S236</f>
        <v>1</v>
      </c>
    </row>
    <row r="236" spans="1:7" x14ac:dyDescent="0.25">
      <c r="A236" s="374" t="s">
        <v>1092</v>
      </c>
      <c r="B236" s="374" t="s">
        <v>1093</v>
      </c>
      <c r="C236" s="374" t="s">
        <v>1029</v>
      </c>
      <c r="D236" s="374" t="s">
        <v>1030</v>
      </c>
      <c r="E236" s="369">
        <f>(T6_CCGBFI_201415!K237-T10_Prev68CCG_1415Q2!G236)/T6_CCGBFI_201415!K237</f>
        <v>0.13403684541895927</v>
      </c>
      <c r="F236" s="370">
        <f>(T6_CCGBFI_201415!O237-T11_Prev68CCG_1415Q3!G236)/T6_CCGBFI_201415!O237</f>
        <v>0.12696189976077951</v>
      </c>
      <c r="G236" s="371">
        <f>(T6_CCGBFI_201415!S237-T12_Prev68CCG_1415Q4!G236)/T6_CCGBFI_201415!S237</f>
        <v>0.17068705448339466</v>
      </c>
    </row>
    <row r="237" spans="1:7" x14ac:dyDescent="0.25">
      <c r="A237" s="374" t="s">
        <v>1095</v>
      </c>
      <c r="B237" s="374" t="s">
        <v>1096</v>
      </c>
      <c r="C237" s="374" t="s">
        <v>1029</v>
      </c>
      <c r="D237" s="374" t="s">
        <v>1030</v>
      </c>
      <c r="E237" s="369" t="e">
        <f>(T6_CCGBFI_201415!K238-T10_Prev68CCG_1415Q2!G237)/T6_CCGBFI_201415!K238</f>
        <v>#DIV/0!</v>
      </c>
      <c r="F237" s="370">
        <f>(T6_CCGBFI_201415!O238-T11_Prev68CCG_1415Q3!G237)/T6_CCGBFI_201415!O238</f>
        <v>0.20132658259432157</v>
      </c>
      <c r="G237" s="371">
        <f>(T6_CCGBFI_201415!S238-T12_Prev68CCG_1415Q4!G237)/T6_CCGBFI_201415!S238</f>
        <v>0.20863779238274074</v>
      </c>
    </row>
    <row r="238" spans="1:7" x14ac:dyDescent="0.25">
      <c r="A238" s="374" t="s">
        <v>1098</v>
      </c>
      <c r="B238" s="374" t="s">
        <v>1099</v>
      </c>
      <c r="C238" s="374" t="s">
        <v>1029</v>
      </c>
      <c r="D238" s="374" t="s">
        <v>1030</v>
      </c>
      <c r="E238" s="369">
        <f>(T6_CCGBFI_201415!K239-T10_Prev68CCG_1415Q2!G238)/T6_CCGBFI_201415!K239</f>
        <v>1</v>
      </c>
      <c r="F238" s="370">
        <f>(T6_CCGBFI_201415!O239-T11_Prev68CCG_1415Q3!G238)/T6_CCGBFI_201415!O239</f>
        <v>1</v>
      </c>
      <c r="G238" s="371" t="e">
        <f>(T6_CCGBFI_201415!S239-T12_Prev68CCG_1415Q4!G238)/T6_CCGBFI_201415!S239</f>
        <v>#DIV/0!</v>
      </c>
    </row>
    <row r="239" spans="1:7" x14ac:dyDescent="0.25">
      <c r="A239" s="374" t="s">
        <v>1101</v>
      </c>
      <c r="B239" s="374" t="s">
        <v>1102</v>
      </c>
      <c r="C239" s="374" t="s">
        <v>1029</v>
      </c>
      <c r="D239" s="374" t="s">
        <v>1030</v>
      </c>
      <c r="E239" s="369" t="e">
        <f>(T6_CCGBFI_201415!K240-T10_Prev68CCG_1415Q2!G239)/T6_CCGBFI_201415!K240</f>
        <v>#DIV/0!</v>
      </c>
      <c r="F239" s="370">
        <f>(T6_CCGBFI_201415!O240-T11_Prev68CCG_1415Q3!G239)/T6_CCGBFI_201415!O240</f>
        <v>1</v>
      </c>
      <c r="G239" s="371" t="e">
        <f>(T6_CCGBFI_201415!S240-T12_Prev68CCG_1415Q4!G239)/T6_CCGBFI_201415!S240</f>
        <v>#DIV/0!</v>
      </c>
    </row>
    <row r="240" spans="1:7" x14ac:dyDescent="0.25">
      <c r="A240" s="374" t="s">
        <v>1104</v>
      </c>
      <c r="B240" s="374" t="s">
        <v>1105</v>
      </c>
      <c r="C240" s="374" t="s">
        <v>1029</v>
      </c>
      <c r="D240" s="374" t="s">
        <v>1030</v>
      </c>
      <c r="E240" s="369">
        <f>(T6_CCGBFI_201415!K241-T10_Prev68CCG_1415Q2!G240)/T6_CCGBFI_201415!K241</f>
        <v>1</v>
      </c>
      <c r="F240" s="370">
        <f>(T6_CCGBFI_201415!O241-T11_Prev68CCG_1415Q3!G240)/T6_CCGBFI_201415!O241</f>
        <v>1</v>
      </c>
      <c r="G240" s="371">
        <f>(T6_CCGBFI_201415!S241-T12_Prev68CCG_1415Q4!G240)/T6_CCGBFI_201415!S241</f>
        <v>1</v>
      </c>
    </row>
    <row r="241" spans="1:7" x14ac:dyDescent="0.25">
      <c r="A241" s="374" t="s">
        <v>1107</v>
      </c>
      <c r="B241" s="374" t="s">
        <v>1108</v>
      </c>
      <c r="C241" s="374" t="s">
        <v>1029</v>
      </c>
      <c r="D241" s="374" t="s">
        <v>1030</v>
      </c>
      <c r="E241" s="369">
        <f>(T6_CCGBFI_201415!K242-T10_Prev68CCG_1415Q2!G241)/T6_CCGBFI_201415!K242</f>
        <v>1</v>
      </c>
      <c r="F241" s="370">
        <f>(T6_CCGBFI_201415!O242-T11_Prev68CCG_1415Q3!G241)/T6_CCGBFI_201415!O242</f>
        <v>1</v>
      </c>
      <c r="G241" s="371" t="e">
        <f>(T6_CCGBFI_201415!S242-T12_Prev68CCG_1415Q4!G241)/T6_CCGBFI_201415!S242</f>
        <v>#DIV/0!</v>
      </c>
    </row>
    <row r="242" spans="1:7" x14ac:dyDescent="0.25">
      <c r="A242" s="374" t="s">
        <v>1110</v>
      </c>
      <c r="B242" s="374" t="s">
        <v>1111</v>
      </c>
      <c r="C242" s="374" t="s">
        <v>1029</v>
      </c>
      <c r="D242" s="374" t="s">
        <v>1030</v>
      </c>
      <c r="E242" s="369">
        <f>(T6_CCGBFI_201415!K243-T10_Prev68CCG_1415Q2!G242)/T6_CCGBFI_201415!K243</f>
        <v>0.28955391527599483</v>
      </c>
      <c r="F242" s="370">
        <f>(T6_CCGBFI_201415!O243-T11_Prev68CCG_1415Q3!G242)/T6_CCGBFI_201415!O243</f>
        <v>0.34280147662018051</v>
      </c>
      <c r="G242" s="371">
        <f>(T6_CCGBFI_201415!S243-T12_Prev68CCG_1415Q4!G242)/T6_CCGBFI_201415!S243</f>
        <v>0.33547829095312232</v>
      </c>
    </row>
    <row r="243" spans="1:7" x14ac:dyDescent="0.25">
      <c r="A243" s="374" t="s">
        <v>1113</v>
      </c>
      <c r="B243" s="374" t="s">
        <v>1114</v>
      </c>
      <c r="C243" s="374" t="s">
        <v>1029</v>
      </c>
      <c r="D243" s="374" t="s">
        <v>1030</v>
      </c>
      <c r="E243" s="369" t="e">
        <f>(T6_CCGBFI_201415!K244-T10_Prev68CCG_1415Q2!G243)/T6_CCGBFI_201415!K244</f>
        <v>#DIV/0!</v>
      </c>
      <c r="F243" s="370">
        <f>(T6_CCGBFI_201415!O244-T11_Prev68CCG_1415Q3!G243)/T6_CCGBFI_201415!O244</f>
        <v>1</v>
      </c>
      <c r="G243" s="371" t="e">
        <f>(T6_CCGBFI_201415!S244-T12_Prev68CCG_1415Q4!G243)/T6_CCGBFI_201415!S244</f>
        <v>#DIV/0!</v>
      </c>
    </row>
    <row r="244" spans="1:7" x14ac:dyDescent="0.25">
      <c r="A244" s="374" t="s">
        <v>1116</v>
      </c>
      <c r="B244" s="374" t="s">
        <v>1117</v>
      </c>
      <c r="C244" s="374" t="s">
        <v>1029</v>
      </c>
      <c r="D244" s="374" t="s">
        <v>1030</v>
      </c>
      <c r="E244" s="369">
        <f>(T6_CCGBFI_201415!K245-T10_Prev68CCG_1415Q2!G244)/T6_CCGBFI_201415!K245</f>
        <v>1</v>
      </c>
      <c r="F244" s="370">
        <f>(T6_CCGBFI_201415!O245-T11_Prev68CCG_1415Q3!G244)/T6_CCGBFI_201415!O245</f>
        <v>1</v>
      </c>
      <c r="G244" s="371" t="e">
        <f>(T6_CCGBFI_201415!S245-T12_Prev68CCG_1415Q4!G244)/T6_CCGBFI_201415!S245</f>
        <v>#DIV/0!</v>
      </c>
    </row>
    <row r="245" spans="1:7" x14ac:dyDescent="0.25">
      <c r="A245" s="374" t="s">
        <v>1119</v>
      </c>
      <c r="B245" s="374" t="s">
        <v>1120</v>
      </c>
      <c r="C245" s="374" t="s">
        <v>1029</v>
      </c>
      <c r="D245" s="374" t="s">
        <v>1030</v>
      </c>
      <c r="E245" s="369">
        <f>(T6_CCGBFI_201415!K246-T10_Prev68CCG_1415Q2!G245)/T6_CCGBFI_201415!K246</f>
        <v>1</v>
      </c>
      <c r="F245" s="370">
        <f>(T6_CCGBFI_201415!O246-T11_Prev68CCG_1415Q3!G245)/T6_CCGBFI_201415!O246</f>
        <v>1</v>
      </c>
      <c r="G245" s="371">
        <f>(T6_CCGBFI_201415!S246-T12_Prev68CCG_1415Q4!G245)/T6_CCGBFI_201415!S246</f>
        <v>1</v>
      </c>
    </row>
    <row r="246" spans="1:7" x14ac:dyDescent="0.25">
      <c r="A246" s="375" t="s">
        <v>1122</v>
      </c>
      <c r="B246" s="375" t="s">
        <v>1123</v>
      </c>
      <c r="C246" s="375" t="s">
        <v>1029</v>
      </c>
      <c r="D246" s="376" t="s">
        <v>1030</v>
      </c>
      <c r="E246" s="377">
        <f>(T6_CCGBFI_201415!K247-T10_Prev68CCG_1415Q2!G246)/T6_CCGBFI_201415!K247</f>
        <v>1</v>
      </c>
      <c r="F246" s="378">
        <f>(T6_CCGBFI_201415!O247-T11_Prev68CCG_1415Q3!G246)/T6_CCGBFI_201415!O247</f>
        <v>7.2324108646313612E-2</v>
      </c>
      <c r="G246" s="383">
        <f>(T6_CCGBFI_201415!S247-T12_Prev68CCG_1415Q4!G246)/T6_CCGBFI_201415!S247</f>
        <v>1</v>
      </c>
    </row>
    <row r="247" spans="1:7" x14ac:dyDescent="0.25">
      <c r="A247" s="359"/>
      <c r="B247" s="359"/>
      <c r="C247" s="359"/>
      <c r="D247" s="359"/>
    </row>
    <row r="248" spans="1:7" x14ac:dyDescent="0.25">
      <c r="A248" s="112" t="s">
        <v>42</v>
      </c>
      <c r="B248" s="110"/>
      <c r="C248" s="379"/>
      <c r="D248" s="379"/>
    </row>
    <row r="249" spans="1:7" x14ac:dyDescent="0.25">
      <c r="A249" s="116" t="s">
        <v>2358</v>
      </c>
      <c r="C249" s="379"/>
      <c r="D249" s="379"/>
    </row>
    <row r="250" spans="1:7" x14ac:dyDescent="0.25">
      <c r="A250" s="368" t="s">
        <v>2359</v>
      </c>
      <c r="B250" s="116"/>
      <c r="C250" s="379"/>
      <c r="D250" s="379"/>
    </row>
    <row r="251" spans="1:7" x14ac:dyDescent="0.25">
      <c r="A251" s="368" t="s">
        <v>2360</v>
      </c>
      <c r="B251" s="111"/>
    </row>
    <row r="252" spans="1:7" x14ac:dyDescent="0.25">
      <c r="A252" s="363"/>
    </row>
  </sheetData>
  <conditionalFormatting sqref="E10:G246">
    <cfRule type="expression" dxfId="1" priority="2">
      <formula>ISERROR(E10)</formula>
    </cfRule>
    <cfRule type="cellIs" dxfId="0" priority="1" operator="equal">
      <formula>1</formula>
    </cfRule>
  </conditionalFormatting>
  <pageMargins left="0.39370078740157483" right="0.39370078740157483" top="0.39370078740157483" bottom="0.39370078740157483" header="0.31496062992125984" footer="0.31496062992125984"/>
  <pageSetup paperSize="9" scale="48" fitToHeight="4"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zoomScaleNormal="100" workbookViewId="0"/>
  </sheetViews>
  <sheetFormatPr defaultRowHeight="15" x14ac:dyDescent="0.25"/>
  <cols>
    <col min="1" max="16384" width="9.140625" style="180"/>
  </cols>
  <sheetData/>
  <pageMargins left="0.70866141732283472" right="0.70866141732283472" top="0.74803149606299213" bottom="0.74803149606299213" header="0.31496062992125984" footer="0.31496062992125984"/>
  <pageSetup paperSize="9" scale="65" fitToHeight="5" orientation="portrait" r:id="rId1"/>
  <rowBreaks count="2" manualBreakCount="2">
    <brk id="73" max="13" man="1"/>
    <brk id="148" max="13" man="1"/>
  </row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enableFormatConditionsCalculation="0">
    <tabColor indexed="22"/>
    <pageSetUpPr fitToPage="1"/>
  </sheetPr>
  <dimension ref="A1:C31"/>
  <sheetViews>
    <sheetView showGridLines="0" zoomScaleNormal="100" workbookViewId="0"/>
  </sheetViews>
  <sheetFormatPr defaultRowHeight="12.75" x14ac:dyDescent="0.2"/>
  <cols>
    <col min="1" max="1" width="106" customWidth="1"/>
    <col min="2" max="2" width="2.28515625" customWidth="1"/>
  </cols>
  <sheetData>
    <row r="1" spans="1:1" ht="15.75" x14ac:dyDescent="0.25">
      <c r="A1" s="10"/>
    </row>
    <row r="2" spans="1:1" ht="15.75" x14ac:dyDescent="0.25">
      <c r="A2" s="10"/>
    </row>
    <row r="3" spans="1:1" ht="15.75" x14ac:dyDescent="0.25">
      <c r="A3" s="6"/>
    </row>
    <row r="4" spans="1:1" ht="15.75" x14ac:dyDescent="0.25">
      <c r="A4" s="7"/>
    </row>
    <row r="5" spans="1:1" ht="15.75" x14ac:dyDescent="0.25">
      <c r="A5" s="8"/>
    </row>
    <row r="6" spans="1:1" ht="15.75" x14ac:dyDescent="0.25">
      <c r="A6" s="8"/>
    </row>
    <row r="7" spans="1:1" ht="15.75" x14ac:dyDescent="0.25">
      <c r="A7" s="8"/>
    </row>
    <row r="8" spans="1:1" ht="15.75" x14ac:dyDescent="0.25">
      <c r="A8" s="8"/>
    </row>
    <row r="9" spans="1:1" ht="15.75" x14ac:dyDescent="0.25">
      <c r="A9" s="8"/>
    </row>
    <row r="10" spans="1:1" ht="15.75" x14ac:dyDescent="0.25">
      <c r="A10" s="8"/>
    </row>
    <row r="11" spans="1:1" ht="15.75" x14ac:dyDescent="0.25">
      <c r="A11" s="8"/>
    </row>
    <row r="12" spans="1:1" ht="15.75" x14ac:dyDescent="0.25">
      <c r="A12" s="8"/>
    </row>
    <row r="13" spans="1:1" x14ac:dyDescent="0.2">
      <c r="A13" s="9"/>
    </row>
    <row r="14" spans="1:1" ht="15.75" x14ac:dyDescent="0.25">
      <c r="A14" s="8"/>
    </row>
    <row r="15" spans="1:1" ht="15.75" x14ac:dyDescent="0.25">
      <c r="A15" s="8"/>
    </row>
    <row r="16" spans="1:1" ht="15.75" x14ac:dyDescent="0.25">
      <c r="A16" s="8"/>
    </row>
    <row r="17" spans="1:3" ht="15.75" x14ac:dyDescent="0.25">
      <c r="A17" s="8"/>
    </row>
    <row r="18" spans="1:3" ht="15.75" x14ac:dyDescent="0.25">
      <c r="A18" s="8"/>
    </row>
    <row r="19" spans="1:3" ht="15.75" x14ac:dyDescent="0.25">
      <c r="A19" s="8"/>
    </row>
    <row r="20" spans="1:3" ht="15.75" x14ac:dyDescent="0.25">
      <c r="A20" s="8"/>
    </row>
    <row r="21" spans="1:3" ht="15.75" x14ac:dyDescent="0.25">
      <c r="A21" s="8"/>
    </row>
    <row r="23" spans="1:3" ht="15.75" x14ac:dyDescent="0.25">
      <c r="A23" s="8"/>
    </row>
    <row r="30" spans="1:3" ht="15.75" x14ac:dyDescent="0.25">
      <c r="C30" s="8"/>
    </row>
    <row r="31" spans="1:3" ht="15.75" x14ac:dyDescent="0.25">
      <c r="C31" s="11"/>
    </row>
  </sheetData>
  <phoneticPr fontId="11" type="noConversion"/>
  <pageMargins left="0.74803149606299213" right="0.74803149606299213" top="0.98425196850393704" bottom="0.98425196850393704" header="0.51181102362204722" footer="0.51181102362204722"/>
  <pageSetup paperSize="9" scale="96"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enableFormatConditionsCalculation="0">
    <tabColor indexed="22"/>
    <pageSetUpPr fitToPage="1"/>
  </sheetPr>
  <dimension ref="A1:C49"/>
  <sheetViews>
    <sheetView showGridLines="0" zoomScaleNormal="100" workbookViewId="0">
      <selection activeCell="F15" sqref="F15"/>
    </sheetView>
  </sheetViews>
  <sheetFormatPr defaultRowHeight="12.75" x14ac:dyDescent="0.2"/>
  <cols>
    <col min="1" max="1" width="106" customWidth="1"/>
    <col min="2" max="2" width="2" customWidth="1"/>
  </cols>
  <sheetData>
    <row r="1" spans="1:1" ht="15.75" x14ac:dyDescent="0.25">
      <c r="A1" s="10"/>
    </row>
    <row r="2" spans="1:1" ht="15.75" x14ac:dyDescent="0.25">
      <c r="A2" s="10"/>
    </row>
    <row r="3" spans="1:1" ht="15.75" x14ac:dyDescent="0.25">
      <c r="A3" s="6"/>
    </row>
    <row r="4" spans="1:1" ht="15.75" x14ac:dyDescent="0.25">
      <c r="A4" s="7"/>
    </row>
    <row r="5" spans="1:1" ht="15.75" x14ac:dyDescent="0.25">
      <c r="A5" s="8"/>
    </row>
    <row r="6" spans="1:1" ht="15.75" x14ac:dyDescent="0.25">
      <c r="A6" s="8"/>
    </row>
    <row r="7" spans="1:1" ht="15.75" x14ac:dyDescent="0.25">
      <c r="A7" s="8"/>
    </row>
    <row r="8" spans="1:1" ht="15.75" x14ac:dyDescent="0.25">
      <c r="A8" s="8"/>
    </row>
    <row r="9" spans="1:1" ht="15.75" x14ac:dyDescent="0.25">
      <c r="A9" s="8"/>
    </row>
    <row r="10" spans="1:1" ht="15.75" x14ac:dyDescent="0.25">
      <c r="A10" s="8"/>
    </row>
    <row r="11" spans="1:1" ht="15.75" x14ac:dyDescent="0.25">
      <c r="A11" s="8"/>
    </row>
    <row r="12" spans="1:1" ht="15.75" x14ac:dyDescent="0.25">
      <c r="A12" s="8"/>
    </row>
    <row r="13" spans="1:1" x14ac:dyDescent="0.2">
      <c r="A13" s="9"/>
    </row>
    <row r="14" spans="1:1" ht="15.75" x14ac:dyDescent="0.25">
      <c r="A14" s="8"/>
    </row>
    <row r="15" spans="1:1" ht="15.75" x14ac:dyDescent="0.25">
      <c r="A15" s="8"/>
    </row>
    <row r="16" spans="1:1" ht="15.75" x14ac:dyDescent="0.25">
      <c r="A16" s="8"/>
    </row>
    <row r="17" spans="1:3" ht="15.75" x14ac:dyDescent="0.25">
      <c r="A17" s="8"/>
    </row>
    <row r="18" spans="1:3" ht="15.75" x14ac:dyDescent="0.25">
      <c r="A18" s="8"/>
    </row>
    <row r="19" spans="1:3" ht="15.75" x14ac:dyDescent="0.25">
      <c r="A19" s="8"/>
    </row>
    <row r="20" spans="1:3" ht="15.75" x14ac:dyDescent="0.25">
      <c r="A20" s="8"/>
    </row>
    <row r="21" spans="1:3" ht="15.75" x14ac:dyDescent="0.25">
      <c r="A21" s="8"/>
    </row>
    <row r="23" spans="1:3" ht="15.75" x14ac:dyDescent="0.25">
      <c r="A23" s="8"/>
    </row>
    <row r="30" spans="1:3" ht="15.75" x14ac:dyDescent="0.25">
      <c r="C30" s="8"/>
    </row>
    <row r="31" spans="1:3" ht="15.75" x14ac:dyDescent="0.25">
      <c r="C31" s="11"/>
    </row>
    <row r="48" spans="1:1" ht="15.75" x14ac:dyDescent="0.25">
      <c r="A48" s="8"/>
    </row>
    <row r="49" spans="1:1" x14ac:dyDescent="0.2">
      <c r="A49" s="9"/>
    </row>
  </sheetData>
  <phoneticPr fontId="11" type="noConversion"/>
  <pageMargins left="0.74803149606299213" right="0.74803149606299213" top="0.98425196850393704" bottom="0.98425196850393704" header="0.51181102362204722" footer="0.51181102362204722"/>
  <pageSetup paperSize="9" scale="82" orientation="portrait"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enableFormatConditionsCalculation="0">
    <tabColor indexed="50"/>
    <pageSetUpPr fitToPage="1"/>
  </sheetPr>
  <dimension ref="A1:B49"/>
  <sheetViews>
    <sheetView showGridLines="0" zoomScaleNormal="100" workbookViewId="0"/>
  </sheetViews>
  <sheetFormatPr defaultRowHeight="12.75" x14ac:dyDescent="0.2"/>
  <cols>
    <col min="1" max="1" width="106" customWidth="1"/>
  </cols>
  <sheetData>
    <row r="1" spans="1:2" ht="15.75" x14ac:dyDescent="0.25">
      <c r="A1" s="10"/>
      <c r="B1" s="6"/>
    </row>
    <row r="2" spans="1:2" ht="7.5" customHeight="1" x14ac:dyDescent="0.25">
      <c r="A2" s="10"/>
      <c r="B2" s="12"/>
    </row>
    <row r="3" spans="1:2" ht="15.75" x14ac:dyDescent="0.25">
      <c r="A3" s="6"/>
      <c r="B3" s="6"/>
    </row>
    <row r="4" spans="1:2" ht="15.75" x14ac:dyDescent="0.25">
      <c r="A4" s="7"/>
      <c r="B4" s="6"/>
    </row>
    <row r="5" spans="1:2" ht="15.75" x14ac:dyDescent="0.25">
      <c r="A5" s="8"/>
    </row>
    <row r="6" spans="1:2" ht="15.75" x14ac:dyDescent="0.25">
      <c r="A6" s="8"/>
    </row>
    <row r="7" spans="1:2" ht="15.75" x14ac:dyDescent="0.25">
      <c r="A7" s="8"/>
    </row>
    <row r="8" spans="1:2" ht="15.75" x14ac:dyDescent="0.25">
      <c r="A8" s="8"/>
    </row>
    <row r="9" spans="1:2" ht="15.75" x14ac:dyDescent="0.25">
      <c r="A9" s="8"/>
    </row>
    <row r="10" spans="1:2" ht="15.75" x14ac:dyDescent="0.25">
      <c r="A10" s="8"/>
    </row>
    <row r="11" spans="1:2" ht="15.75" x14ac:dyDescent="0.25">
      <c r="A11" s="8"/>
    </row>
    <row r="12" spans="1:2" ht="15.75" x14ac:dyDescent="0.25">
      <c r="A12" s="8"/>
    </row>
    <row r="13" spans="1:2" x14ac:dyDescent="0.2">
      <c r="A13" s="9"/>
    </row>
    <row r="14" spans="1:2" ht="15.75" x14ac:dyDescent="0.25">
      <c r="A14" s="8"/>
    </row>
    <row r="15" spans="1:2" ht="15.75" x14ac:dyDescent="0.25">
      <c r="A15" s="8"/>
    </row>
    <row r="16" spans="1:2" ht="15.75" x14ac:dyDescent="0.25">
      <c r="A16" s="8"/>
    </row>
    <row r="17" spans="1:1" ht="15.75" x14ac:dyDescent="0.25">
      <c r="A17" s="8"/>
    </row>
    <row r="18" spans="1:1" ht="15.75" x14ac:dyDescent="0.25">
      <c r="A18" s="8"/>
    </row>
    <row r="19" spans="1:1" ht="15.75" x14ac:dyDescent="0.25">
      <c r="A19" s="8"/>
    </row>
    <row r="20" spans="1:1" ht="15.75" x14ac:dyDescent="0.25">
      <c r="A20" s="8"/>
    </row>
    <row r="21" spans="1:1" ht="15.75" x14ac:dyDescent="0.25">
      <c r="A21" s="8"/>
    </row>
    <row r="23" spans="1:1" ht="15.75" x14ac:dyDescent="0.25">
      <c r="A23" s="8"/>
    </row>
    <row r="48" spans="1:1" ht="15.75" x14ac:dyDescent="0.25">
      <c r="A48" s="8"/>
    </row>
    <row r="49" spans="1:1" x14ac:dyDescent="0.2">
      <c r="A49" s="9"/>
    </row>
  </sheetData>
  <phoneticPr fontId="11" type="noConversion"/>
  <pageMargins left="0.74803149606299213" right="0.74803149606299213" top="0.98425196850393704" bottom="0.98425196850393704" header="0.51181102362204722" footer="0.51181102362204722"/>
  <pageSetup paperSize="9" scale="8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26</vt:i4>
      </vt:variant>
      <vt:variant>
        <vt:lpstr>Charts</vt:lpstr>
      </vt:variant>
      <vt:variant>
        <vt:i4>6</vt:i4>
      </vt:variant>
      <vt:variant>
        <vt:lpstr>Named Ranges</vt:lpstr>
      </vt:variant>
      <vt:variant>
        <vt:i4>37</vt:i4>
      </vt:variant>
    </vt:vector>
  </HeadingPairs>
  <TitlesOfParts>
    <vt:vector size="69" baseType="lpstr">
      <vt:lpstr>Frontsheet</vt:lpstr>
      <vt:lpstr>TitlePage</vt:lpstr>
      <vt:lpstr>Context</vt:lpstr>
      <vt:lpstr>Summary</vt:lpstr>
      <vt:lpstr>T1_Init_National</vt:lpstr>
      <vt:lpstr>T2_Prev_National</vt:lpstr>
      <vt:lpstr>T3_DropOff_National</vt:lpstr>
      <vt:lpstr>Data1</vt:lpstr>
      <vt:lpstr>T4_TrustBFI_201415</vt:lpstr>
      <vt:lpstr>Data2</vt:lpstr>
      <vt:lpstr>T5_TrustBFIOT</vt:lpstr>
      <vt:lpstr>T6_CCGBFI_201415</vt:lpstr>
      <vt:lpstr>T7_CCGBFIOT</vt:lpstr>
      <vt:lpstr>Data3</vt:lpstr>
      <vt:lpstr>T8_LADBFI_201415OT</vt:lpstr>
      <vt:lpstr>T9_Prev68CCG_1415Q1</vt:lpstr>
      <vt:lpstr>T10_Prev68CCG_1415Q2</vt:lpstr>
      <vt:lpstr>T11_Prev68CCG_1415Q3</vt:lpstr>
      <vt:lpstr>T12_Prev68CCG_1415Q4</vt:lpstr>
      <vt:lpstr>T13_Prev68CCG_OT</vt:lpstr>
      <vt:lpstr>T14_Prev68LAD_OT</vt:lpstr>
      <vt:lpstr>T15_CCGDropOffTrend</vt:lpstr>
      <vt:lpstr>Data Quality</vt:lpstr>
      <vt:lpstr>InitDefinitions</vt:lpstr>
      <vt:lpstr>Prev68Definitions</vt:lpstr>
      <vt:lpstr>Contacts</vt:lpstr>
      <vt:lpstr>F1 TrustBFI Graph1</vt:lpstr>
      <vt:lpstr>F2 TrustBFI Graph2</vt:lpstr>
      <vt:lpstr>F3 CCGBFI Graph1</vt:lpstr>
      <vt:lpstr>F4 CCGBFI Graph2</vt:lpstr>
      <vt:lpstr>F5_CCG68BF_Graph1</vt:lpstr>
      <vt:lpstr>F6_CCG68BF_Graph2</vt:lpstr>
      <vt:lpstr>Contacts!Print_Area</vt:lpstr>
      <vt:lpstr>Context!Print_Area</vt:lpstr>
      <vt:lpstr>'Data Quality'!Print_Area</vt:lpstr>
      <vt:lpstr>Frontsheet!Print_Area</vt:lpstr>
      <vt:lpstr>InitDefinitions!Print_Area</vt:lpstr>
      <vt:lpstr>Prev68Definitions!Print_Area</vt:lpstr>
      <vt:lpstr>Summary!Print_Area</vt:lpstr>
      <vt:lpstr>T10_Prev68CCG_1415Q2!Print_Area</vt:lpstr>
      <vt:lpstr>T11_Prev68CCG_1415Q3!Print_Area</vt:lpstr>
      <vt:lpstr>T12_Prev68CCG_1415Q4!Print_Area</vt:lpstr>
      <vt:lpstr>T13_Prev68CCG_OT!Print_Area</vt:lpstr>
      <vt:lpstr>T14_Prev68LAD_OT!Print_Area</vt:lpstr>
      <vt:lpstr>T15_CCGDropOffTrend!Print_Area</vt:lpstr>
      <vt:lpstr>T2_Prev_National!Print_Area</vt:lpstr>
      <vt:lpstr>T3_DropOff_National!Print_Area</vt:lpstr>
      <vt:lpstr>T4_TrustBFI_201415!Print_Area</vt:lpstr>
      <vt:lpstr>T5_TrustBFIOT!Print_Area</vt:lpstr>
      <vt:lpstr>T6_CCGBFI_201415!Print_Area</vt:lpstr>
      <vt:lpstr>T7_CCGBFIOT!Print_Area</vt:lpstr>
      <vt:lpstr>T8_LADBFI_201415OT!Print_Area</vt:lpstr>
      <vt:lpstr>T9_Prev68CCG_1415Q1!Print_Area</vt:lpstr>
      <vt:lpstr>TitlePage!Print_Area</vt:lpstr>
      <vt:lpstr>T1_Init_National!Print_Titles</vt:lpstr>
      <vt:lpstr>T10_Prev68CCG_1415Q2!Print_Titles</vt:lpstr>
      <vt:lpstr>T11_Prev68CCG_1415Q3!Print_Titles</vt:lpstr>
      <vt:lpstr>T12_Prev68CCG_1415Q4!Print_Titles</vt:lpstr>
      <vt:lpstr>T13_Prev68CCG_OT!Print_Titles</vt:lpstr>
      <vt:lpstr>T14_Prev68LAD_OT!Print_Titles</vt:lpstr>
      <vt:lpstr>T15_CCGDropOffTrend!Print_Titles</vt:lpstr>
      <vt:lpstr>T2_Prev_National!Print_Titles</vt:lpstr>
      <vt:lpstr>T3_DropOff_National!Print_Titles</vt:lpstr>
      <vt:lpstr>T4_TrustBFI_201415!Print_Titles</vt:lpstr>
      <vt:lpstr>T5_TrustBFIOT!Print_Titles</vt:lpstr>
      <vt:lpstr>T6_CCGBFI_201415!Print_Titles</vt:lpstr>
      <vt:lpstr>T7_CCGBFIOT!Print_Titles</vt:lpstr>
      <vt:lpstr>T8_LADBFI_201415OT!Print_Titles</vt:lpstr>
      <vt:lpstr>T9_Prev68CCG_1415Q1!Print_Titles</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Julie Douglas</cp:lastModifiedBy>
  <cp:lastPrinted>2015-07-01T22:19:26Z</cp:lastPrinted>
  <dcterms:created xsi:type="dcterms:W3CDTF">2003-08-01T14:12:13Z</dcterms:created>
  <dcterms:modified xsi:type="dcterms:W3CDTF">2015-07-10T15:25:13Z</dcterms:modified>
</cp:coreProperties>
</file>