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0" yWindow="3735" windowWidth="15480" windowHeight="5370" tabRatio="713"/>
  </bookViews>
  <sheets>
    <sheet name="Cover note" sheetId="18" r:id="rId1"/>
    <sheet name="Cardiac Arrest - ROSC" sheetId="10" r:id="rId2"/>
    <sheet name="Acute STEMI" sheetId="12" r:id="rId3"/>
    <sheet name="Stroke" sheetId="16" r:id="rId4"/>
    <sheet name="Cardiac Arrest - Survival" sheetId="17" r:id="rId5"/>
    <sheet name="Latest Month raw" sheetId="21" state="hidden" r:id="rId6"/>
  </sheets>
  <externalReferences>
    <externalReference r:id="rId7"/>
  </externalReferences>
  <definedNames>
    <definedName name="_edn1" localSheetId="0">'Cover note'!$A$35</definedName>
    <definedName name="_xlnm.Print_Titles" localSheetId="2">'Acute STEMI'!$B:$D</definedName>
    <definedName name="_xlnm.Print_Titles" localSheetId="1">'Cardiac Arrest - ROSC'!$B:$D</definedName>
    <definedName name="_xlnm.Print_Titles" localSheetId="4">'Cardiac Arrest - Survival'!$B:$D</definedName>
    <definedName name="_xlnm.Print_Titles" localSheetId="3">Stroke!$B:$D</definedName>
    <definedName name="Recover">[1]Macro1!$A$45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D10" i="10" l="1"/>
  <c r="H27" i="17" l="1"/>
  <c r="I27" i="17"/>
  <c r="E27" i="17"/>
  <c r="F27" i="17"/>
  <c r="H27" i="16"/>
  <c r="I27" i="16"/>
  <c r="E27" i="16"/>
  <c r="F27" i="16"/>
  <c r="H27" i="12"/>
  <c r="I27" i="12"/>
  <c r="E27" i="12"/>
  <c r="F27" i="12"/>
  <c r="H27" i="10"/>
  <c r="I27" i="10"/>
  <c r="E27" i="10"/>
  <c r="F27" i="10"/>
  <c r="H25" i="17"/>
  <c r="I25" i="17"/>
  <c r="E25" i="17"/>
  <c r="F25" i="17"/>
  <c r="H25" i="16"/>
  <c r="I25" i="16"/>
  <c r="E25" i="16"/>
  <c r="F25" i="16"/>
  <c r="H25" i="12"/>
  <c r="I25" i="12"/>
  <c r="E25" i="12"/>
  <c r="F25" i="12"/>
  <c r="H25" i="10"/>
  <c r="I25" i="10"/>
  <c r="E25" i="10"/>
  <c r="F25" i="10"/>
  <c r="H21" i="17"/>
  <c r="I21" i="17"/>
  <c r="E21" i="17"/>
  <c r="F21" i="17"/>
  <c r="H21" i="16"/>
  <c r="I21" i="16"/>
  <c r="E21" i="16"/>
  <c r="F21" i="16"/>
  <c r="H21" i="12"/>
  <c r="I21" i="12"/>
  <c r="E21" i="12"/>
  <c r="F21" i="12"/>
  <c r="H21" i="10"/>
  <c r="I21" i="10"/>
  <c r="E21" i="10"/>
  <c r="F21" i="10"/>
  <c r="H26" i="17"/>
  <c r="I26" i="17"/>
  <c r="E26" i="17"/>
  <c r="F26" i="17"/>
  <c r="H26" i="16"/>
  <c r="I26" i="16"/>
  <c r="E26" i="16"/>
  <c r="F26" i="16"/>
  <c r="H26" i="12"/>
  <c r="I26" i="12"/>
  <c r="E26" i="12"/>
  <c r="F26" i="12"/>
  <c r="H26" i="10"/>
  <c r="I26" i="10"/>
  <c r="E26" i="10"/>
  <c r="F26" i="10"/>
  <c r="H22" i="17"/>
  <c r="I22" i="17"/>
  <c r="E22" i="17"/>
  <c r="F22" i="17"/>
  <c r="H22" i="16"/>
  <c r="I22" i="16"/>
  <c r="E22" i="16"/>
  <c r="F22" i="16"/>
  <c r="H22" i="12"/>
  <c r="I22" i="12"/>
  <c r="E22" i="12"/>
  <c r="F22" i="12"/>
  <c r="H22" i="10"/>
  <c r="I22" i="10"/>
  <c r="E22" i="10"/>
  <c r="F22" i="10"/>
  <c r="H20" i="17"/>
  <c r="I20" i="17"/>
  <c r="E20" i="17"/>
  <c r="F20" i="17"/>
  <c r="H20" i="16"/>
  <c r="I20" i="16"/>
  <c r="E20" i="16"/>
  <c r="F20" i="16"/>
  <c r="H20" i="12"/>
  <c r="I20" i="12"/>
  <c r="E20" i="12"/>
  <c r="F20" i="12"/>
  <c r="H20" i="10"/>
  <c r="I20" i="10"/>
  <c r="E20" i="10"/>
  <c r="F20" i="10"/>
  <c r="H28" i="17"/>
  <c r="I28" i="17"/>
  <c r="E28" i="17"/>
  <c r="F28" i="17"/>
  <c r="H28" i="16"/>
  <c r="I28" i="16"/>
  <c r="E28" i="16"/>
  <c r="F28" i="16"/>
  <c r="H28" i="12"/>
  <c r="I28" i="12"/>
  <c r="E28" i="12"/>
  <c r="F28" i="12"/>
  <c r="H28" i="10"/>
  <c r="I28" i="10"/>
  <c r="E28" i="10"/>
  <c r="F28" i="10"/>
  <c r="H19" i="17"/>
  <c r="I19" i="17"/>
  <c r="E19" i="17"/>
  <c r="F19" i="17"/>
  <c r="H19" i="16"/>
  <c r="I19" i="16"/>
  <c r="E19" i="16"/>
  <c r="F19" i="16"/>
  <c r="H19" i="12"/>
  <c r="I19" i="12"/>
  <c r="E19" i="12"/>
  <c r="F19" i="12"/>
  <c r="H19" i="10"/>
  <c r="I19" i="10"/>
  <c r="E19" i="10"/>
  <c r="F19" i="10"/>
  <c r="H29" i="17"/>
  <c r="I29" i="17"/>
  <c r="E29" i="17"/>
  <c r="F29" i="17"/>
  <c r="H29" i="16"/>
  <c r="I29" i="16"/>
  <c r="E29" i="16"/>
  <c r="F29" i="16"/>
  <c r="H29" i="12"/>
  <c r="I29" i="12"/>
  <c r="E29" i="12"/>
  <c r="F29" i="12"/>
  <c r="H29" i="10"/>
  <c r="I29" i="10"/>
  <c r="E29" i="10"/>
  <c r="F29" i="10"/>
  <c r="H24" i="17"/>
  <c r="I24" i="17"/>
  <c r="E24" i="17"/>
  <c r="F24" i="17"/>
  <c r="H24" i="16"/>
  <c r="I24" i="16"/>
  <c r="E24" i="16"/>
  <c r="F24" i="16"/>
  <c r="H24" i="12"/>
  <c r="I24" i="12"/>
  <c r="E24" i="12"/>
  <c r="F24" i="12"/>
  <c r="H24" i="10"/>
  <c r="I24" i="10"/>
  <c r="E24" i="10"/>
  <c r="F24" i="10"/>
  <c r="H23" i="17"/>
  <c r="I23" i="17"/>
  <c r="E23" i="17"/>
  <c r="F23" i="17"/>
  <c r="H23" i="16"/>
  <c r="I23" i="16"/>
  <c r="E23" i="16"/>
  <c r="F23" i="16"/>
  <c r="H23" i="12"/>
  <c r="I23" i="12"/>
  <c r="E23" i="12"/>
  <c r="F23" i="12"/>
  <c r="H23" i="10"/>
  <c r="I23" i="10"/>
  <c r="E23" i="10"/>
  <c r="F23" i="10"/>
  <c r="J24" i="16" l="1"/>
  <c r="G24" i="16"/>
  <c r="G21" i="12" l="1"/>
  <c r="J29" i="17" l="1"/>
  <c r="J25" i="17"/>
  <c r="J21" i="17"/>
  <c r="J18" i="17"/>
  <c r="G18" i="17"/>
  <c r="J28" i="17"/>
  <c r="J27" i="17"/>
  <c r="J26" i="17"/>
  <c r="J24" i="17"/>
  <c r="J23" i="17"/>
  <c r="J22" i="17"/>
  <c r="J20" i="17"/>
  <c r="J19" i="17"/>
  <c r="G29" i="17"/>
  <c r="G28" i="17"/>
  <c r="G27" i="17"/>
  <c r="G26" i="17"/>
  <c r="G25" i="17"/>
  <c r="G24" i="17"/>
  <c r="G23" i="17"/>
  <c r="G22" i="17"/>
  <c r="G21" i="17"/>
  <c r="G20" i="17"/>
  <c r="G19" i="17"/>
  <c r="D12" i="17"/>
  <c r="D11" i="17"/>
  <c r="D10" i="17"/>
  <c r="D9" i="17"/>
  <c r="D8" i="17"/>
  <c r="D6" i="17"/>
  <c r="D5" i="17"/>
  <c r="D12" i="16"/>
  <c r="D11" i="16"/>
  <c r="D10" i="16"/>
  <c r="D9" i="16"/>
  <c r="D8" i="16"/>
  <c r="D6" i="16"/>
  <c r="D5" i="16"/>
  <c r="D6" i="12"/>
  <c r="D8" i="12"/>
  <c r="D9" i="12"/>
  <c r="D10" i="12"/>
  <c r="D11" i="12"/>
  <c r="D12" i="12"/>
  <c r="D5" i="12"/>
  <c r="J29" i="16" l="1"/>
  <c r="J28" i="16"/>
  <c r="J21" i="16"/>
  <c r="J20" i="16"/>
  <c r="G27" i="16"/>
  <c r="G26" i="16"/>
  <c r="G22" i="16"/>
  <c r="J29" i="12"/>
  <c r="J27" i="12"/>
  <c r="J26" i="12"/>
  <c r="J24" i="12"/>
  <c r="G29" i="12"/>
  <c r="G24" i="12"/>
  <c r="G20" i="12"/>
  <c r="G19" i="12"/>
  <c r="J24" i="10"/>
  <c r="G28" i="10"/>
  <c r="G27" i="10"/>
  <c r="G26" i="10"/>
  <c r="G24" i="10"/>
  <c r="G22" i="10"/>
  <c r="G21" i="10"/>
  <c r="G20" i="10"/>
  <c r="I17" i="17"/>
  <c r="J26" i="10"/>
  <c r="J26" i="16"/>
  <c r="J25" i="10"/>
  <c r="J27" i="16"/>
  <c r="J25" i="16"/>
  <c r="J23" i="16"/>
  <c r="J19" i="16"/>
  <c r="I17" i="16"/>
  <c r="G28" i="16"/>
  <c r="G20" i="16"/>
  <c r="J19" i="10"/>
  <c r="E17" i="16" l="1"/>
  <c r="E17" i="10"/>
  <c r="G19" i="10"/>
  <c r="G25" i="10"/>
  <c r="I17" i="10"/>
  <c r="J22" i="10"/>
  <c r="G25" i="12"/>
  <c r="G27" i="12"/>
  <c r="J20" i="12"/>
  <c r="G23" i="16"/>
  <c r="J21" i="12"/>
  <c r="F17" i="12"/>
  <c r="J25" i="12"/>
  <c r="G19" i="16"/>
  <c r="G29" i="10"/>
  <c r="J28" i="12"/>
  <c r="F17" i="16"/>
  <c r="F17" i="17"/>
  <c r="E17" i="17"/>
  <c r="J21" i="10"/>
  <c r="J27" i="10"/>
  <c r="J29" i="10"/>
  <c r="E17" i="12"/>
  <c r="G22" i="12"/>
  <c r="G23" i="12"/>
  <c r="G26" i="12"/>
  <c r="G28" i="12"/>
  <c r="H17" i="12"/>
  <c r="J23" i="12"/>
  <c r="H17" i="17"/>
  <c r="J17" i="17" s="1"/>
  <c r="H17" i="10"/>
  <c r="G23" i="10"/>
  <c r="J28" i="10"/>
  <c r="J22" i="12"/>
  <c r="G21" i="16"/>
  <c r="G25" i="16"/>
  <c r="G29" i="16"/>
  <c r="J22" i="16"/>
  <c r="H17" i="16"/>
  <c r="J17" i="16" s="1"/>
  <c r="J20" i="10"/>
  <c r="J23" i="10"/>
  <c r="I17" i="12"/>
  <c r="J19" i="12"/>
  <c r="F17" i="10"/>
  <c r="G17" i="16" l="1"/>
  <c r="G17" i="17"/>
  <c r="J17" i="10"/>
  <c r="G17" i="10"/>
  <c r="J17" i="12"/>
  <c r="G17" i="12"/>
</calcChain>
</file>

<file path=xl/sharedStrings.xml><?xml version="1.0" encoding="utf-8"?>
<sst xmlns="http://schemas.openxmlformats.org/spreadsheetml/2006/main" count="510" uniqueCount="228">
  <si>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</si>
  <si>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</si>
  <si>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</si>
  <si>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</si>
  <si>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</si>
  <si>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</si>
  <si>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</si>
  <si>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</si>
  <si>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</si>
  <si>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</si>
  <si>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</si>
  <si>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</si>
  <si>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</si>
  <si>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</si>
  <si>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</si>
  <si>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</si>
  <si>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</si>
  <si>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</si>
  <si>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</si>
  <si>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</si>
  <si>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</si>
  <si>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</si>
  <si>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</si>
  <si>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</si>
  <si>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</si>
  <si>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</si>
  <si>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</si>
  <si>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</si>
  <si>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</si>
  <si>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Provider Level</t>
  </si>
  <si>
    <t>South East Coast Ambulance Service NHS Foundation Trust</t>
  </si>
  <si>
    <t>South Western Ambulance Service NHS Foundation Trust</t>
  </si>
  <si>
    <t>Number of suspected stroke patients assessed face to face</t>
  </si>
  <si>
    <t>Number of suspected stroke patients assessed face to face who received an appropriate care bundle</t>
  </si>
  <si>
    <t>Proportion of suspected stroke patients assessed face to face who received an appropriate care bundle</t>
  </si>
  <si>
    <t>Number of patients who had resuscitation by ambulance service following a cardiac arrest who were discharged from hospital alive</t>
  </si>
  <si>
    <t>Outcomes from Cardiac Arrest - Return of Spontaneous Circulation</t>
  </si>
  <si>
    <t>Outcomes from Stroke for Ambulance Patients</t>
  </si>
  <si>
    <t>Number of FAST positive patients potentially eligible for stroke thrombolysis arriving at a hyperacute stroke unit within 60 minutes</t>
  </si>
  <si>
    <t>Outcomes from Cardiac Arrest - Survival to Discharge</t>
  </si>
  <si>
    <t>Proportion receiving primary angioplasty within 150 minutes</t>
  </si>
  <si>
    <t xml:space="preserve">Number of patients who had return of spontaneous circulation on arrival at hospital, following resuscitation </t>
  </si>
  <si>
    <t>Y55</t>
  </si>
  <si>
    <t>Y57</t>
  </si>
  <si>
    <t>R1F</t>
  </si>
  <si>
    <t>Isle of Wight NHS Trust</t>
  </si>
  <si>
    <t>Y56</t>
  </si>
  <si>
    <t>Y54</t>
  </si>
  <si>
    <t>South Central Ambulance Service NHS Foundation Trust</t>
  </si>
  <si>
    <t>Outcomes from acute ST-elevation myocardial infarction (STEMI)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</si>
  <si>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</si>
  <si>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</si>
  <si>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</si>
  <si>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</si>
  <si>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</si>
  <si>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</si>
  <si>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</si>
  <si>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</si>
  <si>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</si>
  <si>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</si>
  <si>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witnessed, and the patient may have gone into arrest several hours before the 999 call are included in the</t>
  </si>
  <si>
    <t>figures for all patients, but are excluded from the Utstein comparator group figure.</t>
  </si>
  <si>
    <t xml:space="preserve">Heart attack or ST segment elevation myocardial infarction, (STEMI) is caused by a prolonged period of </t>
  </si>
  <si>
    <t>blocked blood supply. It is therefore vital that blood flow is quickly restored through clinical interventions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</si>
  <si>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</si>
  <si>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</si>
  <si>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>that are known to benefit the health outcomes of patients. For example, patients should be administered</t>
  </si>
  <si>
    <t>pain relief medicines to help alleviate their ongoing discomfort.</t>
  </si>
  <si>
    <t xml:space="preserve">Early access to reperfusion (the restoration of blood flow) or thrombolysis and other assessment and care </t>
  </si>
  <si>
    <t xml:space="preserve">interventions is associated with reductions in STEMI mortality and morbidity. This indicator reflects the </t>
  </si>
  <si>
    <t xml:space="preserve">three key interventions undertaken by ambulance services for these patients that are known to influence </t>
  </si>
  <si>
    <t xml:space="preserve">outcome: the indicator will define those patients who receive the appropriate care bundle, those who have </t>
  </si>
  <si>
    <t xml:space="preserve">timely delivery to the cardiac catheter lab for intervention, and those who have timely thrombolysis. </t>
  </si>
  <si>
    <t xml:space="preserve">As set out in the NICE national quality standard, the health outcomes of patients can be improved by </t>
  </si>
  <si>
    <t xml:space="preserve">recognising the symptoms of a stroke or transient ischaemic attack (TIA), making a diagnosis quickly, </t>
  </si>
  <si>
    <t xml:space="preserve">and early transport of a patient to a stroke centre capable of conducting further definitive care including </t>
  </si>
  <si>
    <t xml:space="preserve">brain scans and thrombolysis. </t>
  </si>
  <si>
    <t xml:space="preserve">Coronary heart disease (CHD) is the single most common cause of death in the UK today, and the most </t>
  </si>
  <si>
    <t xml:space="preserve">common underlying condition that causes patients to die as a result of CHD is cardiac arrest. The </t>
  </si>
  <si>
    <t xml:space="preserve">presence of a paramedic (or doctor) significantly improves response to, and outcome from, a cardiac </t>
  </si>
  <si>
    <t xml:space="preserve">arrest, as the a paramedic or doctor on scene can begin Advanced Life Support (ALS).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</si>
  <si>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</si>
  <si>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</si>
  <si>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</si>
  <si>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</si>
  <si>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Information on the indicators is also published in the form of a clinical dashboard on local ambulance trust </t>
  </si>
  <si>
    <t xml:space="preserve">websites. The clinical dashboards present the information with fuller time series, narrative information that </t>
  </si>
  <si>
    <t xml:space="preserve">sets the performance in context, and comparative information for all trusts. </t>
  </si>
  <si>
    <t xml:space="preserve">These published data should be used with caution, especially where there are small numbers. For </t>
  </si>
  <si>
    <t>example, survival to discharge data for many trusts are based on data for under 30 patients. When a</t>
  </si>
  <si>
    <t>longer time series of data are available, and more data have been collected, the clinical dashboards</t>
  </si>
  <si>
    <t>published by the ambulance service will use Statistical Process Control measures to assess the variation</t>
  </si>
  <si>
    <t>between trusts, and the variation in performance over time, to separate 'special' variation, from the variation</t>
  </si>
  <si>
    <t xml:space="preserve">in performance that would be expected based on uncontrollable factors.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</si>
  <si>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</si>
  <si>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</si>
  <si>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</si>
  <si>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</si>
  <si>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Number of patients who had resuscitation commenced / continued by ambulance service following a cardiac arrest*</t>
  </si>
  <si>
    <t>All patients</t>
  </si>
  <si>
    <t>Utstein comparator group</t>
  </si>
  <si>
    <t>Ian Kay, i.kay@nhs.net</t>
  </si>
  <si>
    <t>Number of patients with definite STEMI who received primary angioplasty</t>
  </si>
  <si>
    <t>Number of patients with definite STEMI who received primary angioplasty within 150 minutes of call connecting to ambulance service</t>
  </si>
  <si>
    <t>Number of patients with definite STEMI</t>
  </si>
  <si>
    <t>Number with STEMI who received an appropriate care bundle</t>
  </si>
  <si>
    <t>Proportion who received an appropriate care bundle</t>
  </si>
  <si>
    <t>Proportion arriving at a hyperacute stroke unit within 60 minutes</t>
  </si>
  <si>
    <t>Number of Face Arm Speech Test (FAST) positive patients potentially eligible for stroke thrombolysis</t>
  </si>
  <si>
    <t>* The number of patients who had resuscitation commenced / continued following a cardiac arrest</t>
  </si>
  <si>
    <t>data may not have been obtained from acute trusts for all patients conveyed to hospital by the</t>
  </si>
  <si>
    <t>ambulance service.</t>
  </si>
  <si>
    <t>in these ROSC indicators may differ from the Survival to discharge indicators, because outcome</t>
  </si>
  <si>
    <t xml:space="preserve">(ROSC) indicators because outcome data may not have been obtained from acute trusts for all </t>
  </si>
  <si>
    <t>patients conveyed to hospital by the ambulance service.</t>
  </si>
  <si>
    <t>in these Survival to discharge indicators may differ from the Return of Spontaneous Circulation</t>
  </si>
  <si>
    <t>Proportion of patients discharged from hospital alive</t>
  </si>
  <si>
    <t>The Utstein comparator group are patients with cardiac arrest</t>
  </si>
  <si>
    <t>of presumed cardiac origin, where the arrest was bystander</t>
  </si>
  <si>
    <t>or Ventricular Tachycardia.</t>
  </si>
  <si>
    <t>witnessed, and the initial rhythm was Ventricular Fibrillation</t>
  </si>
  <si>
    <t>Proportion of who had return of spontaneous circulation on arrival at hospital</t>
  </si>
  <si>
    <t>Commissioning Region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</si>
  <si>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</si>
  <si>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</si>
  <si>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</si>
  <si>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</si>
  <si>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</si>
  <si>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AmbCO - Ambulance Clinical Outcomes</t>
  </si>
  <si>
    <t>Year</t>
  </si>
  <si>
    <t>Period Name</t>
  </si>
  <si>
    <t>SHA Code</t>
  </si>
  <si>
    <t>SHA Name</t>
  </si>
  <si>
    <t>Org Code</t>
  </si>
  <si>
    <t>Org Name</t>
  </si>
  <si>
    <t>SQU03_3_1_1 SUM</t>
  </si>
  <si>
    <t>SQU03_3_1_2 SUM</t>
  </si>
  <si>
    <t>SQU03_3_2_1 SUM</t>
  </si>
  <si>
    <t>SQU03_3_2_2 SUM</t>
  </si>
  <si>
    <t>SQU03_5_1_1 SUM</t>
  </si>
  <si>
    <t>SQU03_5_1_2 SUM</t>
  </si>
  <si>
    <t>SQU03_5_2_1 SUM</t>
  </si>
  <si>
    <t>SQU03_5_2_2 SUM</t>
  </si>
  <si>
    <t>SQU03_5_3_1 SUM</t>
  </si>
  <si>
    <t>SQU03_5_3_2 SUM</t>
  </si>
  <si>
    <t>SQU03_6_1_1 SUM</t>
  </si>
  <si>
    <t>SQU03_6_1_2 SUM</t>
  </si>
  <si>
    <t>SQU03_6_2_1 SUM</t>
  </si>
  <si>
    <t>SQU03_6_2_2 SUM</t>
  </si>
  <si>
    <t>SQU03_7_1_1 SUM</t>
  </si>
  <si>
    <t>SQU03_7_1_2 SUM</t>
  </si>
  <si>
    <t>SQU03_7_2_1 SUM</t>
  </si>
  <si>
    <t>SQU03_7_2_2 SUM</t>
  </si>
  <si>
    <t>NORTH EAST AMBULANCE SERVICE NHS FOUNDATION TRUST</t>
  </si>
  <si>
    <t>NORTH WEST AMBULANCE SERVICE NHS TRUST</t>
  </si>
  <si>
    <t>YORKSHIRE AMBULANCE SERVICE NHS TRUST</t>
  </si>
  <si>
    <t>EAST MIDLANDS AMBULANCE SERVICE NHS TRUST</t>
  </si>
  <si>
    <t>WEST MIDLANDS AMBULANCE SERVICE NHS FOUNDATION TRUST</t>
  </si>
  <si>
    <t>EAST OF ENGLAND AMBULANCE SERVICE NHS TRUST</t>
  </si>
  <si>
    <t>LONDON AMBULANCE SERVICE NHS TRUST</t>
  </si>
  <si>
    <t>SOUTH EAST COAST AMBULANCE SERVICE NHS FOUNDATION TRUST</t>
  </si>
  <si>
    <t>ISLE OF WIGHT NHS TRUST</t>
  </si>
  <si>
    <t>SOUTH CENTRAL AMBULANCE SERVICE NHS FOUNDATION TRUST</t>
  </si>
  <si>
    <t>Q30</t>
  </si>
  <si>
    <t>NORTH EAST STRATEGIC HEALTH AUTHORITY</t>
  </si>
  <si>
    <t>Q31</t>
  </si>
  <si>
    <t>NORTH WEST STRATEGIC HEALTH AUTHORITY</t>
  </si>
  <si>
    <t>Q32</t>
  </si>
  <si>
    <t>YORKSHIRE AND THE HUMBER STRATEGIC HEALTH AUTHORITY</t>
  </si>
  <si>
    <t>Q33</t>
  </si>
  <si>
    <t>EAST MIDLANDS STRATEGIC HEALTH AUTHORITY</t>
  </si>
  <si>
    <t>Q34</t>
  </si>
  <si>
    <t>WEST MIDLANDS STRATEGIC HEALTH AUTHORITY</t>
  </si>
  <si>
    <t>Q35</t>
  </si>
  <si>
    <t>EAST OF ENGLAND STRATEGIC HEALTH AUTHORITY</t>
  </si>
  <si>
    <t>Q36</t>
  </si>
  <si>
    <t>LONDON STRATEGIC HEALTH AUTHORITY</t>
  </si>
  <si>
    <t>Q37</t>
  </si>
  <si>
    <t>SOUTH EAST COAST STRATEGIC HEALTH AUTHORITY</t>
  </si>
  <si>
    <t>Q38</t>
  </si>
  <si>
    <t>SOUTH CENTRAL STRATEGIC HEALTH AUTHORITY</t>
  </si>
  <si>
    <t>Q39</t>
  </si>
  <si>
    <t>SOUTH WEST STRATEGIC HEALTH AUTHORITY</t>
  </si>
  <si>
    <t>SOUTH WESTERN AMBULANCE SERVICE NHS FOUNDATION TRUST</t>
  </si>
  <si>
    <t>Unify2 data collection - AmbCO, NHS England</t>
  </si>
  <si>
    <t>http://bit.ly/NHSAQI</t>
  </si>
  <si>
    <t>Contents</t>
  </si>
  <si>
    <t>For ambulance patients for Ambulance Services in England:</t>
  </si>
  <si>
    <t xml:space="preserve">Return of Spontaneous Circulation (ROSC) from cardiac arrest </t>
  </si>
  <si>
    <t>Outcomes from Acute ST-elevation myocardial infarction</t>
  </si>
  <si>
    <t>Outcomes from stroke</t>
  </si>
  <si>
    <t xml:space="preserve">Survival to discharge following a cardiac arrest </t>
  </si>
  <si>
    <t xml:space="preserve">1 Return of Spontaneous Circulation (ROSC) </t>
  </si>
  <si>
    <t>3 Outcome from Stroke</t>
  </si>
  <si>
    <t xml:space="preserve">4 Survival to Discharge following cardiac arrest </t>
  </si>
  <si>
    <t>2 Outcome from acute ST-elevation myocardial infarction</t>
  </si>
  <si>
    <t>Produced by:</t>
  </si>
  <si>
    <t>Room 5E24, Quarry House, Leeds LS2 7UE</t>
  </si>
  <si>
    <t>comparator group described above in 1.</t>
  </si>
  <si>
    <t>such as thrombolytic ("clot-busting") treatment or primary percutaneous coronary intervention.</t>
  </si>
  <si>
    <t>www.england.nhs.uk/statistics/statistical-work-areas/ambulance-quality-indicators</t>
  </si>
  <si>
    <t>AQI landing page:</t>
  </si>
  <si>
    <t>The web pages for each financial year hold:</t>
  </si>
  <si>
    <t>the specification guidance for those who supply the data;</t>
  </si>
  <si>
    <t>timetables for data collection and publication;</t>
  </si>
  <si>
    <t>links to individual web pages for each financial year.</t>
  </si>
  <si>
    <t>separate spreadsheets of each month’s data;</t>
  </si>
  <si>
    <t>this Statistical Note, and equivalent versions from previous months;</t>
  </si>
  <si>
    <t>relevance, accuracy, timeliness, coherence, and user engagement;</t>
  </si>
  <si>
    <t>a Quality Statement for these statistics, which includes information on</t>
  </si>
  <si>
    <t>the list of people with pre-release access to the data.</t>
  </si>
  <si>
    <t>text files and time series spreadsheets containing all data from April 2011 up</t>
  </si>
  <si>
    <t>to the latest month;</t>
  </si>
  <si>
    <t>Further information</t>
  </si>
  <si>
    <t>This contains:</t>
  </si>
  <si>
    <t>wider Ambulance Quality Indicators (AQI) for Ambulance Services in England.</t>
  </si>
  <si>
    <t>NHS England, Operational Information for Commissioning (National)</t>
  </si>
  <si>
    <t>Year:2015-16</t>
  </si>
  <si>
    <t>2015-16</t>
  </si>
  <si>
    <t>August 2015</t>
  </si>
  <si>
    <t>Period Name:AUGUST</t>
  </si>
  <si>
    <t>AUGUST</t>
  </si>
  <si>
    <t>r - represents revised data</t>
  </si>
  <si>
    <t>NULL</t>
  </si>
  <si>
    <t>- denotes not available</t>
  </si>
  <si>
    <t>James Thomas</t>
  </si>
  <si>
    <t>james.thomas5@nhs.net</t>
  </si>
  <si>
    <t>0113 8250717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</si>
</sst>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d\ mmm\ yyyy"/>
    <numFmt numFmtId="166" formatCode="##########0"/>
    <numFmt numFmtId="167" formatCode="0.0%\ \r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/>
    <xf numFmtId="0" fontId="4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quotePrefix="1" applyFont="1" applyFill="1"/>
    <xf numFmtId="0" fontId="4" fillId="0" borderId="1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wrapText="1"/>
    </xf>
    <xf numFmtId="0" fontId="4" fillId="0" borderId="5" xfId="0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0" fontId="4" fillId="0" borderId="6" xfId="0" applyFont="1" applyFill="1" applyBorder="1"/>
    <xf numFmtId="0" fontId="4" fillId="0" borderId="9" xfId="0" applyFont="1" applyFill="1" applyBorder="1"/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3" fontId="3" fillId="0" borderId="5" xfId="0" applyNumberFormat="1" applyFont="1" applyFill="1" applyBorder="1"/>
    <xf numFmtId="3" fontId="3" fillId="0" borderId="0" xfId="0" applyNumberFormat="1" applyFont="1" applyFill="1" applyBorder="1"/>
    <xf numFmtId="164" fontId="3" fillId="0" borderId="6" xfId="1" applyNumberFormat="1" applyFont="1" applyFill="1" applyBorder="1"/>
    <xf numFmtId="0" fontId="7" fillId="2" borderId="12" xfId="0" applyFont="1" applyFill="1" applyBorder="1" applyAlignment="1">
      <alignment horizontal="left" vertical="top"/>
    </xf>
    <xf numFmtId="166" fontId="7" fillId="2" borderId="12" xfId="0" applyNumberFormat="1" applyFont="1" applyFill="1" applyBorder="1" applyAlignment="1">
      <alignment horizontal="right" vertical="top"/>
    </xf>
    <xf numFmtId="0" fontId="7" fillId="3" borderId="12" xfId="0" applyFont="1" applyFill="1" applyBorder="1" applyAlignment="1">
      <alignment horizontal="left" vertical="top"/>
    </xf>
    <xf numFmtId="0" fontId="0" fillId="3" borderId="0" xfId="0" applyFill="1"/>
    <xf numFmtId="0" fontId="7" fillId="3" borderId="12" xfId="0" applyFont="1" applyFill="1" applyBorder="1" applyAlignment="1">
      <alignment horizontal="left" vertical="top" wrapText="1"/>
    </xf>
    <xf numFmtId="49" fontId="1" fillId="0" borderId="0" xfId="0" quotePrefix="1" applyNumberFormat="1" applyFont="1" applyFill="1" applyAlignment="1"/>
    <xf numFmtId="0" fontId="1" fillId="0" borderId="0" xfId="0" applyFont="1" applyFill="1" applyAlignment="1"/>
    <xf numFmtId="165" fontId="1" fillId="0" borderId="0" xfId="0" applyNumberFormat="1" applyFont="1" applyFill="1" applyAlignment="1">
      <alignment horizontal="left"/>
    </xf>
    <xf numFmtId="0" fontId="1" fillId="0" borderId="6" xfId="0" applyFont="1" applyFill="1" applyBorder="1" applyAlignment="1">
      <alignment horizontal="right"/>
    </xf>
    <xf numFmtId="0" fontId="9" fillId="0" borderId="0" xfId="4"/>
    <xf numFmtId="0" fontId="1" fillId="4" borderId="0" xfId="0" applyFont="1" applyFill="1" applyBorder="1" applyAlignment="1" applyProtection="1">
      <protection hidden="1"/>
    </xf>
    <xf numFmtId="0" fontId="9" fillId="4" borderId="0" xfId="4" applyFill="1" applyBorder="1" applyAlignment="1" applyProtection="1">
      <protection hidden="1"/>
    </xf>
    <xf numFmtId="165" fontId="1" fillId="4" borderId="0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 applyProtection="1">
      <protection hidden="1"/>
    </xf>
    <xf numFmtId="0" fontId="9" fillId="0" borderId="0" xfId="4" applyFill="1" applyAlignment="1"/>
    <xf numFmtId="0" fontId="5" fillId="4" borderId="0" xfId="0" applyFont="1" applyFill="1" applyAlignment="1">
      <alignment horizontal="centerContinuous"/>
    </xf>
    <xf numFmtId="0" fontId="4" fillId="4" borderId="0" xfId="0" applyFont="1" applyFill="1" applyAlignment="1"/>
    <xf numFmtId="0" fontId="3" fillId="4" borderId="0" xfId="0" applyFont="1" applyFill="1" applyAlignment="1"/>
    <xf numFmtId="0" fontId="4" fillId="4" borderId="0" xfId="0" applyFont="1" applyFill="1" applyAlignment="1">
      <alignment horizontal="left"/>
    </xf>
    <xf numFmtId="0" fontId="4" fillId="4" borderId="0" xfId="0" applyNumberFormat="1" applyFont="1" applyFill="1" applyAlignment="1"/>
    <xf numFmtId="0" fontId="1" fillId="4" borderId="0" xfId="0" applyFont="1" applyFill="1" applyAlignment="1"/>
    <xf numFmtId="0" fontId="1" fillId="4" borderId="0" xfId="0" applyFont="1" applyFill="1" applyAlignment="1">
      <alignment horizontal="left" vertical="center"/>
    </xf>
    <xf numFmtId="0" fontId="9" fillId="4" borderId="0" xfId="4" applyFill="1" applyAlignment="1"/>
    <xf numFmtId="0" fontId="1" fillId="4" borderId="0" xfId="0" applyFont="1" applyFill="1" applyAlignment="1">
      <alignment horizontal="right"/>
    </xf>
    <xf numFmtId="0" fontId="1" fillId="0" borderId="8" xfId="0" applyFont="1" applyFill="1" applyBorder="1" applyAlignment="1">
      <alignment horizontal="right"/>
    </xf>
    <xf numFmtId="3" fontId="1" fillId="0" borderId="5" xfId="0" applyNumberFormat="1" applyFont="1" applyFill="1" applyBorder="1"/>
    <xf numFmtId="3" fontId="1" fillId="0" borderId="0" xfId="0" applyNumberFormat="1" applyFont="1" applyFill="1" applyBorder="1"/>
    <xf numFmtId="164" fontId="1" fillId="0" borderId="6" xfId="1" applyNumberFormat="1" applyFont="1" applyFill="1" applyBorder="1"/>
    <xf numFmtId="3" fontId="1" fillId="0" borderId="5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1" fillId="0" borderId="6" xfId="1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164" fontId="1" fillId="0" borderId="8" xfId="1" applyNumberFormat="1" applyFont="1" applyFill="1" applyBorder="1" applyAlignment="1">
      <alignment horizontal="right"/>
    </xf>
    <xf numFmtId="0" fontId="1" fillId="0" borderId="0" xfId="0" applyFont="1" applyFill="1" applyBorder="1"/>
    <xf numFmtId="0" fontId="10" fillId="0" borderId="0" xfId="0" applyFont="1" applyFill="1"/>
    <xf numFmtId="0" fontId="1" fillId="0" borderId="0" xfId="0" quotePrefix="1" applyFont="1" applyFill="1"/>
    <xf numFmtId="167" fontId="1" fillId="0" borderId="6" xfId="1" applyNumberFormat="1" applyFont="1" applyFill="1" applyBorder="1" applyAlignment="1">
      <alignment horizontal="right"/>
    </xf>
  </cellXfs>
  <cellStyles count="5">
    <cellStyle name="Hyperlink" xfId="4" builtinId="8"/>
    <cellStyle name="Normal" xfId="0" builtinId="0"/>
    <cellStyle name="Normal 2" xfId="2"/>
    <cellStyle name="Percent" xfId="1" builtinId="5"/>
    <cellStyle name="Percent 2" xfId="3"/>
  </cellStyles>
  <dxfs count="8">
    <dxf>
      <numFmt numFmtId="167" formatCode="0.0%\ \r"/>
    </dxf>
    <dxf>
      <numFmt numFmtId="168" formatCode="#,##0\ \r"/>
    </dxf>
    <dxf>
      <numFmt numFmtId="167" formatCode="0.0%\ \r"/>
    </dxf>
    <dxf>
      <numFmt numFmtId="168" formatCode="#,##0\ \r"/>
    </dxf>
    <dxf>
      <numFmt numFmtId="167" formatCode="0.0%\ \r"/>
    </dxf>
    <dxf>
      <numFmt numFmtId="168" formatCode="#,##0\ \r"/>
    </dxf>
    <dxf>
      <numFmt numFmtId="167" formatCode="0.0%\ \r"/>
    </dxf>
    <dxf>
      <numFmt numFmtId="168" formatCode="#,##0\ \r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4-15%20Data/K%20Apr%209%20pub%20-%20Feb15%20Sys%20-%20Nov14%20CO/Working%20files/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mes.thomas5@nhs.net" TargetMode="External"/><Relationship Id="rId1" Type="http://schemas.openxmlformats.org/officeDocument/2006/relationships/hyperlink" Target="http://www.england.nhs.uk/statistics/statistical-work-areas/ambulance-quality-indicato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96"/>
  <sheetViews>
    <sheetView tabSelected="1" workbookViewId="0"/>
  </sheetViews>
  <sheetFormatPr defaultRowHeight="12.75" x14ac:dyDescent="0.2"/>
  <cols>
    <col min="1" max="1" width="15.85546875" style="59" customWidth="1"/>
    <col min="2" max="8" width="9.140625" style="59"/>
    <col min="9" max="9" width="9.140625" style="59" customWidth="1"/>
    <col min="10" max="16384" width="9.140625" style="59"/>
  </cols>
  <sheetData>
    <row r="1" spans="1:9" ht="15.75" x14ac:dyDescent="0.25">
      <c r="A1" s="58" t="s">
        <v>127</v>
      </c>
      <c r="B1" s="58"/>
      <c r="C1" s="58"/>
      <c r="D1" s="58"/>
      <c r="E1" s="58"/>
      <c r="F1" s="58"/>
      <c r="G1" s="58"/>
      <c r="H1" s="58"/>
      <c r="I1" s="58"/>
    </row>
    <row r="3" spans="1:9" x14ac:dyDescent="0.2">
      <c r="A3" s="59" t="s">
        <v>51</v>
      </c>
    </row>
    <row r="4" spans="1:9" x14ac:dyDescent="0.2">
      <c r="A4" s="59" t="s">
        <v>215</v>
      </c>
    </row>
    <row r="6" spans="1:9" x14ac:dyDescent="0.2">
      <c r="A6" s="56" t="s">
        <v>186</v>
      </c>
    </row>
    <row r="7" spans="1:9" x14ac:dyDescent="0.2">
      <c r="A7" s="53" t="s">
        <v>187</v>
      </c>
    </row>
    <row r="8" spans="1:9" x14ac:dyDescent="0.2">
      <c r="A8" s="54" t="s">
        <v>188</v>
      </c>
    </row>
    <row r="9" spans="1:9" x14ac:dyDescent="0.2">
      <c r="A9" s="54" t="s">
        <v>189</v>
      </c>
    </row>
    <row r="10" spans="1:9" x14ac:dyDescent="0.2">
      <c r="A10" s="54" t="s">
        <v>190</v>
      </c>
    </row>
    <row r="11" spans="1:9" x14ac:dyDescent="0.2">
      <c r="A11" s="54" t="s">
        <v>191</v>
      </c>
    </row>
    <row r="12" spans="1:9" x14ac:dyDescent="0.2">
      <c r="A12" s="54"/>
    </row>
    <row r="13" spans="1:9" x14ac:dyDescent="0.2">
      <c r="A13" s="60" t="s">
        <v>192</v>
      </c>
    </row>
    <row r="14" spans="1:9" x14ac:dyDescent="0.2">
      <c r="A14" s="59" t="s">
        <v>52</v>
      </c>
    </row>
    <row r="15" spans="1:9" x14ac:dyDescent="0.2">
      <c r="A15" s="59" t="s">
        <v>53</v>
      </c>
    </row>
    <row r="16" spans="1:9" x14ac:dyDescent="0.2">
      <c r="A16" s="59" t="s">
        <v>54</v>
      </c>
    </row>
    <row r="18" spans="1:1" x14ac:dyDescent="0.2">
      <c r="A18" s="59" t="s">
        <v>55</v>
      </c>
    </row>
    <row r="19" spans="1:1" x14ac:dyDescent="0.2">
      <c r="A19" s="59" t="s">
        <v>56</v>
      </c>
    </row>
    <row r="20" spans="1:1" x14ac:dyDescent="0.2">
      <c r="A20" s="59" t="s">
        <v>57</v>
      </c>
    </row>
    <row r="21" spans="1:1" x14ac:dyDescent="0.2">
      <c r="A21" s="59" t="s">
        <v>58</v>
      </c>
    </row>
    <row r="22" spans="1:1" x14ac:dyDescent="0.2">
      <c r="A22" s="59" t="s">
        <v>59</v>
      </c>
    </row>
    <row r="23" spans="1:1" x14ac:dyDescent="0.2">
      <c r="A23" s="59" t="s">
        <v>60</v>
      </c>
    </row>
    <row r="24" spans="1:1" x14ac:dyDescent="0.2">
      <c r="A24" s="59" t="s">
        <v>61</v>
      </c>
    </row>
    <row r="26" spans="1:1" x14ac:dyDescent="0.2">
      <c r="A26" s="60" t="s">
        <v>195</v>
      </c>
    </row>
    <row r="27" spans="1:1" x14ac:dyDescent="0.2">
      <c r="A27" s="59" t="s">
        <v>62</v>
      </c>
    </row>
    <row r="28" spans="1:1" x14ac:dyDescent="0.2">
      <c r="A28" s="59" t="s">
        <v>63</v>
      </c>
    </row>
    <row r="29" spans="1:1" x14ac:dyDescent="0.2">
      <c r="A29" s="59" t="s">
        <v>199</v>
      </c>
    </row>
    <row r="31" spans="1:1" x14ac:dyDescent="0.2">
      <c r="A31" s="59" t="s">
        <v>64</v>
      </c>
    </row>
    <row r="32" spans="1:1" x14ac:dyDescent="0.2">
      <c r="A32" s="59" t="s">
        <v>65</v>
      </c>
    </row>
    <row r="33" spans="1:9" x14ac:dyDescent="0.2">
      <c r="A33" s="59" t="s">
        <v>66</v>
      </c>
    </row>
    <row r="34" spans="1:9" x14ac:dyDescent="0.2">
      <c r="A34" s="59" t="s">
        <v>67</v>
      </c>
    </row>
    <row r="36" spans="1:9" x14ac:dyDescent="0.2">
      <c r="A36" s="59" t="s">
        <v>68</v>
      </c>
    </row>
    <row r="37" spans="1:9" x14ac:dyDescent="0.2">
      <c r="A37" s="59" t="s">
        <v>69</v>
      </c>
    </row>
    <row r="38" spans="1:9" x14ac:dyDescent="0.2">
      <c r="A38" s="59" t="s">
        <v>70</v>
      </c>
    </row>
    <row r="39" spans="1:9" x14ac:dyDescent="0.2">
      <c r="A39" s="61" t="s">
        <v>71</v>
      </c>
      <c r="B39" s="61"/>
      <c r="C39" s="61"/>
      <c r="D39" s="61"/>
      <c r="E39" s="61"/>
      <c r="F39" s="61"/>
      <c r="G39" s="61"/>
      <c r="H39" s="61"/>
      <c r="I39" s="61"/>
    </row>
    <row r="40" spans="1:9" x14ac:dyDescent="0.2">
      <c r="A40" s="61" t="s">
        <v>72</v>
      </c>
      <c r="B40" s="61"/>
      <c r="C40" s="61"/>
      <c r="D40" s="61"/>
      <c r="E40" s="61"/>
      <c r="F40" s="61"/>
      <c r="G40" s="61"/>
      <c r="H40" s="61"/>
      <c r="I40" s="61"/>
    </row>
    <row r="41" spans="1:9" x14ac:dyDescent="0.2">
      <c r="A41" s="61"/>
      <c r="B41" s="61"/>
      <c r="C41" s="61"/>
      <c r="D41" s="61"/>
      <c r="E41" s="61"/>
      <c r="F41" s="61"/>
      <c r="G41" s="61"/>
      <c r="H41" s="61"/>
      <c r="I41" s="61"/>
    </row>
    <row r="42" spans="1:9" x14ac:dyDescent="0.2">
      <c r="A42" s="60" t="s">
        <v>193</v>
      </c>
    </row>
    <row r="43" spans="1:9" x14ac:dyDescent="0.2">
      <c r="A43" s="59" t="s">
        <v>73</v>
      </c>
    </row>
    <row r="44" spans="1:9" x14ac:dyDescent="0.2">
      <c r="A44" s="59" t="s">
        <v>74</v>
      </c>
    </row>
    <row r="45" spans="1:9" x14ac:dyDescent="0.2">
      <c r="A45" s="59" t="s">
        <v>75</v>
      </c>
    </row>
    <row r="46" spans="1:9" x14ac:dyDescent="0.2">
      <c r="A46" s="59" t="s">
        <v>76</v>
      </c>
    </row>
    <row r="48" spans="1:9" x14ac:dyDescent="0.2">
      <c r="A48" s="60" t="s">
        <v>194</v>
      </c>
    </row>
    <row r="49" spans="1:9" x14ac:dyDescent="0.2">
      <c r="A49" s="59" t="s">
        <v>77</v>
      </c>
    </row>
    <row r="50" spans="1:9" x14ac:dyDescent="0.2">
      <c r="A50" s="59" t="s">
        <v>78</v>
      </c>
    </row>
    <row r="51" spans="1:9" x14ac:dyDescent="0.2">
      <c r="A51" s="59" t="s">
        <v>79</v>
      </c>
    </row>
    <row r="52" spans="1:9" x14ac:dyDescent="0.2">
      <c r="A52" s="59" t="s">
        <v>80</v>
      </c>
    </row>
    <row r="54" spans="1:9" x14ac:dyDescent="0.2">
      <c r="A54" s="59" t="s">
        <v>81</v>
      </c>
    </row>
    <row r="55" spans="1:9" x14ac:dyDescent="0.2">
      <c r="A55" s="59" t="s">
        <v>82</v>
      </c>
    </row>
    <row r="56" spans="1:9" x14ac:dyDescent="0.2">
      <c r="A56" s="59" t="s">
        <v>83</v>
      </c>
    </row>
    <row r="58" spans="1:9" x14ac:dyDescent="0.2">
      <c r="A58" s="62" t="s">
        <v>84</v>
      </c>
      <c r="B58" s="62"/>
      <c r="C58" s="62"/>
      <c r="D58" s="62"/>
      <c r="E58" s="62"/>
      <c r="F58" s="62"/>
      <c r="G58" s="62"/>
      <c r="H58" s="62"/>
      <c r="I58" s="62"/>
    </row>
    <row r="59" spans="1:9" x14ac:dyDescent="0.2">
      <c r="A59" s="62" t="s">
        <v>198</v>
      </c>
      <c r="B59" s="62"/>
      <c r="C59" s="62"/>
      <c r="D59" s="62"/>
      <c r="E59" s="62"/>
      <c r="F59" s="62"/>
      <c r="G59" s="62"/>
      <c r="H59" s="62"/>
      <c r="I59" s="62"/>
    </row>
    <row r="61" spans="1:9" x14ac:dyDescent="0.2">
      <c r="A61" s="60" t="s">
        <v>213</v>
      </c>
    </row>
    <row r="62" spans="1:9" x14ac:dyDescent="0.2">
      <c r="A62" s="59" t="s">
        <v>201</v>
      </c>
      <c r="B62" s="65" t="s">
        <v>200</v>
      </c>
    </row>
    <row r="63" spans="1:9" x14ac:dyDescent="0.2">
      <c r="A63" s="66" t="s">
        <v>214</v>
      </c>
      <c r="B63" s="63" t="s">
        <v>209</v>
      </c>
    </row>
    <row r="64" spans="1:9" x14ac:dyDescent="0.2">
      <c r="C64" s="59" t="s">
        <v>208</v>
      </c>
    </row>
    <row r="65" spans="1:3" x14ac:dyDescent="0.2">
      <c r="B65" s="64" t="s">
        <v>203</v>
      </c>
    </row>
    <row r="66" spans="1:3" x14ac:dyDescent="0.2">
      <c r="A66" s="63"/>
      <c r="B66" s="64" t="s">
        <v>204</v>
      </c>
    </row>
    <row r="67" spans="1:3" x14ac:dyDescent="0.2">
      <c r="A67" s="63"/>
      <c r="B67" s="64" t="s">
        <v>211</v>
      </c>
    </row>
    <row r="68" spans="1:3" x14ac:dyDescent="0.2">
      <c r="A68" s="63"/>
      <c r="B68" s="64"/>
      <c r="C68" s="59" t="s">
        <v>212</v>
      </c>
    </row>
    <row r="69" spans="1:3" x14ac:dyDescent="0.2">
      <c r="A69" s="63"/>
      <c r="B69" s="64" t="s">
        <v>205</v>
      </c>
    </row>
    <row r="71" spans="1:3" x14ac:dyDescent="0.2">
      <c r="A71" s="64" t="s">
        <v>202</v>
      </c>
    </row>
    <row r="72" spans="1:3" x14ac:dyDescent="0.2">
      <c r="A72" s="63"/>
      <c r="B72" s="64" t="s">
        <v>206</v>
      </c>
    </row>
    <row r="73" spans="1:3" x14ac:dyDescent="0.2">
      <c r="B73" s="64" t="s">
        <v>207</v>
      </c>
    </row>
    <row r="74" spans="1:3" x14ac:dyDescent="0.2">
      <c r="B74" s="64" t="s">
        <v>210</v>
      </c>
    </row>
    <row r="75" spans="1:3" x14ac:dyDescent="0.2">
      <c r="B75" s="64"/>
    </row>
    <row r="76" spans="1:3" x14ac:dyDescent="0.2">
      <c r="A76" s="59" t="s">
        <v>85</v>
      </c>
      <c r="B76" s="64"/>
    </row>
    <row r="77" spans="1:3" x14ac:dyDescent="0.2">
      <c r="A77" s="59" t="s">
        <v>86</v>
      </c>
    </row>
    <row r="78" spans="1:3" x14ac:dyDescent="0.2">
      <c r="A78" s="59" t="s">
        <v>87</v>
      </c>
    </row>
    <row r="80" spans="1:3" x14ac:dyDescent="0.2">
      <c r="A80" s="59" t="s">
        <v>88</v>
      </c>
    </row>
    <row r="81" spans="1:1" x14ac:dyDescent="0.2">
      <c r="A81" s="59" t="s">
        <v>89</v>
      </c>
    </row>
    <row r="82" spans="1:1" x14ac:dyDescent="0.2">
      <c r="A82" s="59" t="s">
        <v>90</v>
      </c>
    </row>
    <row r="83" spans="1:1" x14ac:dyDescent="0.2">
      <c r="A83" s="59" t="s">
        <v>91</v>
      </c>
    </row>
    <row r="84" spans="1:1" x14ac:dyDescent="0.2">
      <c r="A84" s="59" t="s">
        <v>92</v>
      </c>
    </row>
    <row r="85" spans="1:1" x14ac:dyDescent="0.2">
      <c r="A85" s="59" t="s">
        <v>93</v>
      </c>
    </row>
    <row r="87" spans="1:1" x14ac:dyDescent="0.2">
      <c r="A87" s="59" t="s">
        <v>94</v>
      </c>
    </row>
    <row r="88" spans="1:1" x14ac:dyDescent="0.2">
      <c r="A88" s="59" t="s">
        <v>95</v>
      </c>
    </row>
    <row r="90" spans="1:1" x14ac:dyDescent="0.2">
      <c r="A90" s="53" t="s">
        <v>196</v>
      </c>
    </row>
    <row r="91" spans="1:1" x14ac:dyDescent="0.2">
      <c r="A91" s="53" t="s">
        <v>225</v>
      </c>
    </row>
    <row r="92" spans="1:1" x14ac:dyDescent="0.2">
      <c r="A92" s="53" t="s">
        <v>216</v>
      </c>
    </row>
    <row r="93" spans="1:1" x14ac:dyDescent="0.2">
      <c r="A93" s="53" t="s">
        <v>197</v>
      </c>
    </row>
    <row r="94" spans="1:1" x14ac:dyDescent="0.2">
      <c r="A94" s="54" t="s">
        <v>226</v>
      </c>
    </row>
    <row r="95" spans="1:1" x14ac:dyDescent="0.2">
      <c r="A95" s="53" t="s">
        <v>227</v>
      </c>
    </row>
    <row r="96" spans="1:1" x14ac:dyDescent="0.2">
      <c r="A96" s="55">
        <v>42621</v>
      </c>
    </row>
  </sheetData>
  <phoneticPr fontId="2" type="noConversion"/>
  <hyperlinks>
    <hyperlink ref="B62" r:id="rId1"/>
    <hyperlink ref="A11" location="'Cardiac Arrest - Survival'!A1" display="Survival to discharge following a cardiac arrest "/>
    <hyperlink ref="A10" location="Stroke!A1" display="Outcomes from stroke"/>
    <hyperlink ref="A9" location="'Acute STEMI'!A1" display="Outcomes from Acute ST-elevation myocardial infarction"/>
    <hyperlink ref="A8" location="'Cardiac Arrest - ROSC'!A1" display="Return of Spontaneous Circulation (ROSC) from cardiac arrest "/>
    <hyperlink ref="A94" r:id="rId2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3" customWidth="1"/>
    <col min="2" max="2" width="13.85546875" style="3" customWidth="1"/>
    <col min="3" max="3" width="9.7109375" style="3" bestFit="1" customWidth="1"/>
    <col min="4" max="4" width="55.7109375" style="3" customWidth="1"/>
    <col min="5" max="10" width="17" style="3" customWidth="1"/>
    <col min="11" max="16384" width="9.140625" style="3"/>
  </cols>
  <sheetData>
    <row r="1" spans="1:10" s="2" customFormat="1" ht="18" hidden="1" x14ac:dyDescent="0.25">
      <c r="A1" s="1"/>
      <c r="B1" s="1"/>
      <c r="C1" s="1"/>
      <c r="D1" s="1"/>
    </row>
    <row r="2" spans="1:10" ht="15.75" x14ac:dyDescent="0.25">
      <c r="A2" s="1"/>
      <c r="B2" s="1"/>
      <c r="C2" s="6" t="s">
        <v>0</v>
      </c>
      <c r="D2" s="7" t="s">
        <v>50</v>
      </c>
      <c r="F2" s="4"/>
    </row>
    <row r="3" spans="1:10" ht="15.75" x14ac:dyDescent="0.25">
      <c r="A3" s="1"/>
      <c r="B3" s="1"/>
      <c r="C3" s="6"/>
      <c r="D3" s="7" t="s">
        <v>126</v>
      </c>
      <c r="F3" s="4"/>
    </row>
    <row r="4" spans="1:10" x14ac:dyDescent="0.2">
      <c r="A4" s="1"/>
      <c r="B4" s="1"/>
      <c r="C4" s="6"/>
      <c r="D4" s="8"/>
      <c r="F4" s="4"/>
    </row>
    <row r="5" spans="1:10" x14ac:dyDescent="0.2">
      <c r="A5" s="1"/>
      <c r="B5" s="1"/>
      <c r="C5" s="6" t="s">
        <v>1</v>
      </c>
      <c r="D5" s="48" t="s">
        <v>219</v>
      </c>
      <c r="F5" s="4"/>
    </row>
    <row r="6" spans="1:10" x14ac:dyDescent="0.2">
      <c r="A6" s="1"/>
      <c r="B6" s="1"/>
      <c r="C6" s="6" t="s">
        <v>2</v>
      </c>
      <c r="D6" s="49" t="s">
        <v>184</v>
      </c>
      <c r="F6" s="4"/>
    </row>
    <row r="7" spans="1:10" x14ac:dyDescent="0.2">
      <c r="A7" s="1"/>
      <c r="B7" s="1"/>
      <c r="D7" s="52" t="s">
        <v>185</v>
      </c>
      <c r="F7" s="4"/>
    </row>
    <row r="8" spans="1:10" hidden="1" x14ac:dyDescent="0.2">
      <c r="A8" s="1"/>
      <c r="B8" s="1"/>
      <c r="C8" s="6" t="s">
        <v>7</v>
      </c>
      <c r="D8" s="49" t="s">
        <v>13</v>
      </c>
      <c r="F8" s="4"/>
    </row>
    <row r="9" spans="1:10" x14ac:dyDescent="0.2">
      <c r="A9" s="1"/>
      <c r="B9" s="1"/>
      <c r="C9" s="6" t="s">
        <v>3</v>
      </c>
      <c r="D9" s="50">
        <v>42383</v>
      </c>
      <c r="F9" s="4"/>
    </row>
    <row r="10" spans="1:10" x14ac:dyDescent="0.2">
      <c r="A10" s="1"/>
      <c r="B10" s="1"/>
      <c r="C10" s="6" t="s">
        <v>6</v>
      </c>
      <c r="D10" s="50">
        <f>'Cover note'!A96</f>
        <v>42621</v>
      </c>
      <c r="F10" s="4"/>
    </row>
    <row r="11" spans="1:10" hidden="1" x14ac:dyDescent="0.2">
      <c r="A11" s="1"/>
      <c r="B11" s="1"/>
      <c r="C11" s="6" t="s">
        <v>10</v>
      </c>
      <c r="D11" s="49" t="s">
        <v>12</v>
      </c>
      <c r="F11" s="4"/>
    </row>
    <row r="12" spans="1:10" x14ac:dyDescent="0.2">
      <c r="A12" s="1"/>
      <c r="B12" s="1"/>
      <c r="C12" s="6" t="s">
        <v>11</v>
      </c>
      <c r="D12" s="49" t="s">
        <v>101</v>
      </c>
      <c r="F12" s="4"/>
    </row>
    <row r="13" spans="1:10" x14ac:dyDescent="0.2">
      <c r="A13" s="1"/>
      <c r="B13" s="1"/>
      <c r="C13" s="1"/>
      <c r="D13" s="57" t="s">
        <v>186</v>
      </c>
      <c r="E13" s="21" t="s">
        <v>99</v>
      </c>
      <c r="F13" s="22"/>
      <c r="G13" s="24"/>
      <c r="H13" s="21" t="s">
        <v>100</v>
      </c>
      <c r="I13" s="23"/>
      <c r="J13" s="24"/>
    </row>
    <row r="14" spans="1:10" hidden="1" x14ac:dyDescent="0.2">
      <c r="A14" s="1"/>
      <c r="B14" s="5" t="s">
        <v>29</v>
      </c>
      <c r="C14" s="5"/>
      <c r="D14" s="5"/>
      <c r="E14" s="28">
        <v>4</v>
      </c>
      <c r="F14" s="29">
        <v>3</v>
      </c>
      <c r="G14" s="31"/>
      <c r="H14" s="28">
        <v>6</v>
      </c>
      <c r="I14" s="30">
        <v>5</v>
      </c>
      <c r="J14" s="31"/>
    </row>
    <row r="15" spans="1:10" ht="12.75" hidden="1" customHeight="1" x14ac:dyDescent="0.2">
      <c r="A15" s="1"/>
      <c r="B15" s="1"/>
      <c r="C15" s="1"/>
      <c r="D15" s="1"/>
      <c r="E15" s="25" t="s">
        <v>36</v>
      </c>
      <c r="F15" s="26"/>
      <c r="G15" s="27"/>
      <c r="H15" s="28"/>
      <c r="I15" s="30"/>
      <c r="J15" s="31"/>
    </row>
    <row r="16" spans="1:10" s="4" customFormat="1" ht="102" customHeight="1" x14ac:dyDescent="0.2">
      <c r="B16" s="9" t="s">
        <v>122</v>
      </c>
      <c r="C16" s="10" t="s">
        <v>4</v>
      </c>
      <c r="D16" s="36" t="s">
        <v>5</v>
      </c>
      <c r="E16" s="9" t="s">
        <v>98</v>
      </c>
      <c r="F16" s="11" t="s">
        <v>41</v>
      </c>
      <c r="G16" s="12" t="s">
        <v>121</v>
      </c>
      <c r="H16" s="9" t="s">
        <v>98</v>
      </c>
      <c r="I16" s="11" t="s">
        <v>41</v>
      </c>
      <c r="J16" s="12" t="s">
        <v>121</v>
      </c>
    </row>
    <row r="17" spans="1:10" x14ac:dyDescent="0.2">
      <c r="A17" s="13"/>
      <c r="B17" s="14" t="s">
        <v>8</v>
      </c>
      <c r="C17" s="15" t="s">
        <v>8</v>
      </c>
      <c r="D17" s="37" t="s">
        <v>9</v>
      </c>
      <c r="E17" s="40">
        <f>SUM(E19:E29)</f>
        <v>2374</v>
      </c>
      <c r="F17" s="41">
        <f>SUM(F19:F29)</f>
        <v>677</v>
      </c>
      <c r="G17" s="42">
        <f>F17/E17</f>
        <v>0.2851727042965459</v>
      </c>
      <c r="H17" s="40">
        <f>SUM(H19:H29)</f>
        <v>323</v>
      </c>
      <c r="I17" s="41">
        <f>SUM(I19:I29)</f>
        <v>177</v>
      </c>
      <c r="J17" s="42">
        <f>I17/H17</f>
        <v>0.54798761609907121</v>
      </c>
    </row>
    <row r="18" spans="1:10" hidden="1" x14ac:dyDescent="0.2">
      <c r="B18" s="16"/>
      <c r="C18" s="17"/>
      <c r="D18" s="38"/>
      <c r="E18" s="68"/>
      <c r="F18" s="69"/>
      <c r="G18" s="70"/>
      <c r="H18" s="68"/>
      <c r="I18" s="69"/>
      <c r="J18" s="70"/>
    </row>
    <row r="19" spans="1:10" x14ac:dyDescent="0.2">
      <c r="B19" s="16" t="s">
        <v>42</v>
      </c>
      <c r="C19" s="17" t="s">
        <v>14</v>
      </c>
      <c r="D19" s="51" t="s">
        <v>15</v>
      </c>
      <c r="E19" s="71">
        <f>VLOOKUP($C19,'Latest Month raw'!$E$6:$X$16,E$14,0)</f>
        <v>216</v>
      </c>
      <c r="F19" s="72">
        <f>VLOOKUP($C19,'Latest Month raw'!$E$6:$X$16,F$14,0)</f>
        <v>49</v>
      </c>
      <c r="G19" s="73">
        <f t="shared" ref="G19:G29" si="0">F19/E19</f>
        <v>0.22685185185185186</v>
      </c>
      <c r="H19" s="71">
        <f>VLOOKUP($C19,'Latest Month raw'!$E$6:$X$16,H$14,0)</f>
        <v>27</v>
      </c>
      <c r="I19" s="72">
        <f>VLOOKUP($C19,'Latest Month raw'!$E$6:$X$16,I$14,0)</f>
        <v>13</v>
      </c>
      <c r="J19" s="73">
        <f t="shared" ref="J19:J29" si="1">I19/H19</f>
        <v>0.48148148148148145</v>
      </c>
    </row>
    <row r="20" spans="1:10" x14ac:dyDescent="0.2">
      <c r="B20" s="16" t="s">
        <v>42</v>
      </c>
      <c r="C20" s="17" t="s">
        <v>16</v>
      </c>
      <c r="D20" s="51" t="s">
        <v>17</v>
      </c>
      <c r="E20" s="71">
        <f>VLOOKUP($C20,'Latest Month raw'!$E$6:$X$16,E$14,0)</f>
        <v>278</v>
      </c>
      <c r="F20" s="72">
        <f>VLOOKUP($C20,'Latest Month raw'!$E$6:$X$16,F$14,0)</f>
        <v>75</v>
      </c>
      <c r="G20" s="73">
        <f t="shared" si="0"/>
        <v>0.26978417266187049</v>
      </c>
      <c r="H20" s="71">
        <f>VLOOKUP($C20,'Latest Month raw'!$E$6:$X$16,H$14,0)</f>
        <v>32</v>
      </c>
      <c r="I20" s="72">
        <f>VLOOKUP($C20,'Latest Month raw'!$E$6:$X$16,I$14,0)</f>
        <v>18</v>
      </c>
      <c r="J20" s="73">
        <f t="shared" si="1"/>
        <v>0.5625</v>
      </c>
    </row>
    <row r="21" spans="1:10" ht="18" x14ac:dyDescent="0.25">
      <c r="A21" s="2"/>
      <c r="B21" s="16" t="s">
        <v>43</v>
      </c>
      <c r="C21" s="17" t="s">
        <v>44</v>
      </c>
      <c r="D21" s="38" t="s">
        <v>45</v>
      </c>
      <c r="E21" s="71">
        <f>VLOOKUP($C21,'Latest Month raw'!$E$6:$X$16,E$14,0)</f>
        <v>21</v>
      </c>
      <c r="F21" s="72">
        <f>VLOOKUP($C21,'Latest Month raw'!$E$6:$X$16,F$14,0)</f>
        <v>5</v>
      </c>
      <c r="G21" s="73">
        <f t="shared" si="0"/>
        <v>0.23809523809523808</v>
      </c>
      <c r="H21" s="71">
        <f>VLOOKUP($C21,'Latest Month raw'!$E$6:$X$16,H$14,0)</f>
        <v>2</v>
      </c>
      <c r="I21" s="72">
        <f>VLOOKUP($C21,'Latest Month raw'!$E$6:$X$16,I$14,0)</f>
        <v>2</v>
      </c>
      <c r="J21" s="73">
        <f t="shared" si="1"/>
        <v>1</v>
      </c>
    </row>
    <row r="22" spans="1:10" x14ac:dyDescent="0.2">
      <c r="B22" s="16" t="s">
        <v>46</v>
      </c>
      <c r="C22" s="17" t="s">
        <v>18</v>
      </c>
      <c r="D22" s="38" t="s">
        <v>19</v>
      </c>
      <c r="E22" s="71">
        <f>VLOOKUP($C22,'Latest Month raw'!$E$6:$X$16,E$14,0)</f>
        <v>324</v>
      </c>
      <c r="F22" s="72">
        <f>VLOOKUP($C22,'Latest Month raw'!$E$6:$X$16,F$14,0)</f>
        <v>109</v>
      </c>
      <c r="G22" s="73">
        <f t="shared" si="0"/>
        <v>0.33641975308641975</v>
      </c>
      <c r="H22" s="71">
        <f>VLOOKUP($C22,'Latest Month raw'!$E$6:$X$16,H$14,0)</f>
        <v>36</v>
      </c>
      <c r="I22" s="72">
        <f>VLOOKUP($C22,'Latest Month raw'!$E$6:$X$16,I$14,0)</f>
        <v>28</v>
      </c>
      <c r="J22" s="73">
        <f t="shared" si="1"/>
        <v>0.77777777777777779</v>
      </c>
    </row>
    <row r="23" spans="1:10" x14ac:dyDescent="0.2">
      <c r="B23" s="16" t="s">
        <v>47</v>
      </c>
      <c r="C23" s="17" t="s">
        <v>20</v>
      </c>
      <c r="D23" s="38" t="s">
        <v>96</v>
      </c>
      <c r="E23" s="71">
        <f>VLOOKUP($C23,'Latest Month raw'!$E$6:$X$16,E$14,0)</f>
        <v>142</v>
      </c>
      <c r="F23" s="72">
        <f>VLOOKUP($C23,'Latest Month raw'!$E$6:$X$16,F$14,0)</f>
        <v>34</v>
      </c>
      <c r="G23" s="73">
        <f t="shared" si="0"/>
        <v>0.23943661971830985</v>
      </c>
      <c r="H23" s="71">
        <f>VLOOKUP($C23,'Latest Month raw'!$E$6:$X$16,H$14,0)</f>
        <v>12</v>
      </c>
      <c r="I23" s="72">
        <f>VLOOKUP($C23,'Latest Month raw'!$E$6:$X$16,I$14,0)</f>
        <v>6</v>
      </c>
      <c r="J23" s="73">
        <f t="shared" si="1"/>
        <v>0.5</v>
      </c>
    </row>
    <row r="24" spans="1:10" ht="18" x14ac:dyDescent="0.25">
      <c r="A24" s="2"/>
      <c r="B24" s="16" t="s">
        <v>47</v>
      </c>
      <c r="C24" s="17" t="s">
        <v>21</v>
      </c>
      <c r="D24" s="38" t="s">
        <v>22</v>
      </c>
      <c r="E24" s="71">
        <f>VLOOKUP($C24,'Latest Month raw'!$E$6:$X$16,E$14,0)</f>
        <v>261</v>
      </c>
      <c r="F24" s="72">
        <f>VLOOKUP($C24,'Latest Month raw'!$E$6:$X$16,F$14,0)</f>
        <v>94</v>
      </c>
      <c r="G24" s="73">
        <f t="shared" si="0"/>
        <v>0.36015325670498083</v>
      </c>
      <c r="H24" s="71">
        <f>VLOOKUP($C24,'Latest Month raw'!$E$6:$X$16,H$14,0)</f>
        <v>27</v>
      </c>
      <c r="I24" s="72">
        <f>VLOOKUP($C24,'Latest Month raw'!$E$6:$X$16,I$14,0)</f>
        <v>15</v>
      </c>
      <c r="J24" s="73">
        <f t="shared" si="1"/>
        <v>0.55555555555555558</v>
      </c>
    </row>
    <row r="25" spans="1:10" x14ac:dyDescent="0.2">
      <c r="B25" s="16" t="s">
        <v>43</v>
      </c>
      <c r="C25" s="17" t="s">
        <v>23</v>
      </c>
      <c r="D25" s="51" t="s">
        <v>48</v>
      </c>
      <c r="E25" s="71">
        <f>VLOOKUP($C25,'Latest Month raw'!$E$6:$X$16,E$14,0)</f>
        <v>139</v>
      </c>
      <c r="F25" s="72">
        <f>VLOOKUP($C25,'Latest Month raw'!$E$6:$X$16,F$14,0)</f>
        <v>20</v>
      </c>
      <c r="G25" s="73">
        <f t="shared" si="0"/>
        <v>0.14388489208633093</v>
      </c>
      <c r="H25" s="71">
        <f>VLOOKUP($C25,'Latest Month raw'!$E$6:$X$16,H$14,0)</f>
        <v>28</v>
      </c>
      <c r="I25" s="72">
        <f>VLOOKUP($C25,'Latest Month raw'!$E$6:$X$16,I$14,0)</f>
        <v>6</v>
      </c>
      <c r="J25" s="73">
        <f t="shared" si="1"/>
        <v>0.21428571428571427</v>
      </c>
    </row>
    <row r="26" spans="1:10" x14ac:dyDescent="0.2">
      <c r="B26" s="16" t="s">
        <v>43</v>
      </c>
      <c r="C26" s="17" t="s">
        <v>24</v>
      </c>
      <c r="D26" s="51" t="s">
        <v>30</v>
      </c>
      <c r="E26" s="71">
        <f>VLOOKUP($C26,'Latest Month raw'!$E$6:$X$16,E$14,0)</f>
        <v>212</v>
      </c>
      <c r="F26" s="72">
        <f>VLOOKUP($C26,'Latest Month raw'!$E$6:$X$16,F$14,0)</f>
        <v>64</v>
      </c>
      <c r="G26" s="73">
        <f t="shared" si="0"/>
        <v>0.30188679245283018</v>
      </c>
      <c r="H26" s="71">
        <f>VLOOKUP($C26,'Latest Month raw'!$E$6:$X$16,H$14,0)</f>
        <v>26</v>
      </c>
      <c r="I26" s="72">
        <f>VLOOKUP($C26,'Latest Month raw'!$E$6:$X$16,I$14,0)</f>
        <v>15</v>
      </c>
      <c r="J26" s="73">
        <f t="shared" si="1"/>
        <v>0.57692307692307687</v>
      </c>
    </row>
    <row r="27" spans="1:10" ht="18" x14ac:dyDescent="0.25">
      <c r="A27" s="2"/>
      <c r="B27" s="16" t="s">
        <v>43</v>
      </c>
      <c r="C27" s="17" t="s">
        <v>25</v>
      </c>
      <c r="D27" s="51" t="s">
        <v>31</v>
      </c>
      <c r="E27" s="71">
        <f>VLOOKUP($C27,'Latest Month raw'!$E$6:$X$16,E$14,0)</f>
        <v>267</v>
      </c>
      <c r="F27" s="72">
        <f>VLOOKUP($C27,'Latest Month raw'!$E$6:$X$16,F$14,0)</f>
        <v>60</v>
      </c>
      <c r="G27" s="73">
        <f t="shared" si="0"/>
        <v>0.2247191011235955</v>
      </c>
      <c r="H27" s="71">
        <f>VLOOKUP($C27,'Latest Month raw'!$E$6:$X$16,H$14,0)</f>
        <v>52</v>
      </c>
      <c r="I27" s="72">
        <f>VLOOKUP($C27,'Latest Month raw'!$E$6:$X$16,I$14,0)</f>
        <v>23</v>
      </c>
      <c r="J27" s="73">
        <f t="shared" si="1"/>
        <v>0.44230769230769229</v>
      </c>
    </row>
    <row r="28" spans="1:10" x14ac:dyDescent="0.2">
      <c r="B28" s="16" t="s">
        <v>42</v>
      </c>
      <c r="C28" s="17" t="s">
        <v>26</v>
      </c>
      <c r="D28" s="38" t="s">
        <v>97</v>
      </c>
      <c r="E28" s="71">
        <f>VLOOKUP($C28,'Latest Month raw'!$E$6:$X$16,E$14,0)</f>
        <v>294</v>
      </c>
      <c r="F28" s="72">
        <f>VLOOKUP($C28,'Latest Month raw'!$E$6:$X$16,F$14,0)</f>
        <v>92</v>
      </c>
      <c r="G28" s="73">
        <f t="shared" si="0"/>
        <v>0.31292517006802723</v>
      </c>
      <c r="H28" s="71">
        <f>VLOOKUP($C28,'Latest Month raw'!$E$6:$X$16,H$14,0)</f>
        <v>43</v>
      </c>
      <c r="I28" s="72">
        <f>VLOOKUP($C28,'Latest Month raw'!$E$6:$X$16,I$14,0)</f>
        <v>26</v>
      </c>
      <c r="J28" s="73">
        <f t="shared" si="1"/>
        <v>0.60465116279069764</v>
      </c>
    </row>
    <row r="29" spans="1:10" x14ac:dyDescent="0.2">
      <c r="B29" s="18" t="s">
        <v>47</v>
      </c>
      <c r="C29" s="19" t="s">
        <v>27</v>
      </c>
      <c r="D29" s="39" t="s">
        <v>28</v>
      </c>
      <c r="E29" s="74">
        <f>VLOOKUP($C29,'Latest Month raw'!$E$6:$X$16,E$14,0)</f>
        <v>220</v>
      </c>
      <c r="F29" s="75">
        <f>VLOOKUP($C29,'Latest Month raw'!$E$6:$X$16,F$14,0)</f>
        <v>75</v>
      </c>
      <c r="G29" s="76">
        <f t="shared" si="0"/>
        <v>0.34090909090909088</v>
      </c>
      <c r="H29" s="74">
        <f>VLOOKUP($C29,'Latest Month raw'!$E$6:$X$16,H$14,0)</f>
        <v>38</v>
      </c>
      <c r="I29" s="75">
        <f>VLOOKUP($C29,'Latest Month raw'!$E$6:$X$16,I$14,0)</f>
        <v>25</v>
      </c>
      <c r="J29" s="76">
        <f t="shared" si="1"/>
        <v>0.65789473684210531</v>
      </c>
    </row>
    <row r="30" spans="1:10" x14ac:dyDescent="0.2">
      <c r="B30" s="3" t="s">
        <v>109</v>
      </c>
      <c r="H30" s="3" t="s">
        <v>117</v>
      </c>
    </row>
    <row r="31" spans="1:10" x14ac:dyDescent="0.2">
      <c r="B31" s="20" t="s">
        <v>112</v>
      </c>
      <c r="H31" s="3" t="s">
        <v>118</v>
      </c>
    </row>
    <row r="32" spans="1:10" x14ac:dyDescent="0.2">
      <c r="B32" s="3" t="s">
        <v>110</v>
      </c>
      <c r="H32" s="3" t="s">
        <v>120</v>
      </c>
    </row>
    <row r="33" spans="2:10" x14ac:dyDescent="0.2">
      <c r="B33" s="3" t="s">
        <v>111</v>
      </c>
      <c r="H33" s="3" t="s">
        <v>119</v>
      </c>
    </row>
    <row r="34" spans="2:10" x14ac:dyDescent="0.2">
      <c r="B34" s="77" t="s">
        <v>222</v>
      </c>
    </row>
    <row r="38" spans="2:10" s="78" customFormat="1" hidden="1" x14ac:dyDescent="0.2">
      <c r="D38" s="78" t="s">
        <v>9</v>
      </c>
      <c r="E38" s="78">
        <v>2344</v>
      </c>
      <c r="F38" s="78">
        <v>660</v>
      </c>
      <c r="G38" s="78">
        <v>0.28156996587030719</v>
      </c>
      <c r="H38" s="78">
        <v>317</v>
      </c>
      <c r="I38" s="78">
        <v>171</v>
      </c>
      <c r="J38" s="78">
        <v>0.5394321766561514</v>
      </c>
    </row>
    <row r="39" spans="2:10" s="78" customFormat="1" hidden="1" x14ac:dyDescent="0.2"/>
    <row r="40" spans="2:10" s="78" customFormat="1" hidden="1" x14ac:dyDescent="0.2">
      <c r="D40" s="78" t="s">
        <v>15</v>
      </c>
      <c r="E40" s="78">
        <v>216</v>
      </c>
      <c r="F40" s="78">
        <v>49</v>
      </c>
      <c r="G40" s="78">
        <v>0.22685185185185186</v>
      </c>
      <c r="H40" s="78">
        <v>27</v>
      </c>
      <c r="I40" s="78">
        <v>13</v>
      </c>
      <c r="J40" s="78">
        <v>0.48148148148148145</v>
      </c>
    </row>
    <row r="41" spans="2:10" s="78" customFormat="1" hidden="1" x14ac:dyDescent="0.2">
      <c r="D41" s="78" t="s">
        <v>17</v>
      </c>
      <c r="E41" s="78">
        <v>278</v>
      </c>
      <c r="F41" s="78">
        <v>75</v>
      </c>
      <c r="G41" s="78">
        <v>0.26978417266187049</v>
      </c>
      <c r="H41" s="78">
        <v>32</v>
      </c>
      <c r="I41" s="78">
        <v>18</v>
      </c>
      <c r="J41" s="78">
        <v>0.5625</v>
      </c>
    </row>
    <row r="42" spans="2:10" s="78" customFormat="1" hidden="1" x14ac:dyDescent="0.2">
      <c r="D42" s="78" t="s">
        <v>45</v>
      </c>
      <c r="E42" s="78">
        <v>21</v>
      </c>
      <c r="F42" s="78">
        <v>5</v>
      </c>
      <c r="G42" s="78">
        <v>0.23809523809523808</v>
      </c>
      <c r="H42" s="78">
        <v>2</v>
      </c>
      <c r="I42" s="78">
        <v>2</v>
      </c>
      <c r="J42" s="78">
        <v>1</v>
      </c>
    </row>
    <row r="43" spans="2:10" s="78" customFormat="1" hidden="1" x14ac:dyDescent="0.2">
      <c r="D43" s="78" t="s">
        <v>19</v>
      </c>
      <c r="E43" s="78">
        <v>324</v>
      </c>
      <c r="F43" s="78">
        <v>107</v>
      </c>
      <c r="G43" s="78">
        <v>0.33024691358024694</v>
      </c>
      <c r="H43" s="78">
        <v>36</v>
      </c>
      <c r="I43" s="78">
        <v>27</v>
      </c>
      <c r="J43" s="78">
        <v>0.75</v>
      </c>
    </row>
    <row r="44" spans="2:10" s="78" customFormat="1" hidden="1" x14ac:dyDescent="0.2">
      <c r="D44" s="78" t="s">
        <v>96</v>
      </c>
      <c r="E44" s="78">
        <v>142</v>
      </c>
      <c r="F44" s="78">
        <v>34</v>
      </c>
      <c r="G44" s="78">
        <v>0.23943661971830985</v>
      </c>
      <c r="H44" s="78">
        <v>12</v>
      </c>
      <c r="I44" s="78">
        <v>6</v>
      </c>
      <c r="J44" s="78">
        <v>0.5</v>
      </c>
    </row>
    <row r="45" spans="2:10" s="78" customFormat="1" hidden="1" x14ac:dyDescent="0.2">
      <c r="D45" s="78" t="s">
        <v>22</v>
      </c>
      <c r="E45" s="78">
        <v>261</v>
      </c>
      <c r="F45" s="78">
        <v>93</v>
      </c>
      <c r="G45" s="78">
        <v>0.35632183908045978</v>
      </c>
      <c r="H45" s="78">
        <v>27</v>
      </c>
      <c r="I45" s="78">
        <v>15</v>
      </c>
      <c r="J45" s="78">
        <v>0.55555555555555558</v>
      </c>
    </row>
    <row r="46" spans="2:10" s="78" customFormat="1" hidden="1" x14ac:dyDescent="0.2">
      <c r="D46" s="78" t="s">
        <v>48</v>
      </c>
      <c r="E46" s="78">
        <v>139</v>
      </c>
      <c r="F46" s="78">
        <v>20</v>
      </c>
      <c r="G46" s="78">
        <v>0.14388489208633093</v>
      </c>
      <c r="H46" s="78">
        <v>28</v>
      </c>
      <c r="I46" s="78">
        <v>6</v>
      </c>
      <c r="J46" s="78">
        <v>0.21428571428571427</v>
      </c>
    </row>
    <row r="47" spans="2:10" s="78" customFormat="1" hidden="1" x14ac:dyDescent="0.2">
      <c r="D47" s="78" t="s">
        <v>30</v>
      </c>
      <c r="E47" s="78">
        <v>181</v>
      </c>
      <c r="F47" s="78">
        <v>50</v>
      </c>
      <c r="G47" s="78">
        <v>0.27624309392265195</v>
      </c>
      <c r="H47" s="78">
        <v>20</v>
      </c>
      <c r="I47" s="78">
        <v>10</v>
      </c>
      <c r="J47" s="78">
        <v>0.5</v>
      </c>
    </row>
    <row r="48" spans="2:10" s="78" customFormat="1" hidden="1" x14ac:dyDescent="0.2">
      <c r="D48" s="78" t="s">
        <v>31</v>
      </c>
      <c r="E48" s="78">
        <v>267</v>
      </c>
      <c r="F48" s="78">
        <v>60</v>
      </c>
      <c r="G48" s="78">
        <v>0.2247191011235955</v>
      </c>
      <c r="H48" s="78">
        <v>52</v>
      </c>
      <c r="I48" s="78">
        <v>23</v>
      </c>
      <c r="J48" s="78">
        <v>0.44230769230769229</v>
      </c>
    </row>
    <row r="49" spans="4:10" s="78" customFormat="1" hidden="1" x14ac:dyDescent="0.2">
      <c r="D49" s="78" t="s">
        <v>97</v>
      </c>
      <c r="E49" s="78">
        <v>295</v>
      </c>
      <c r="F49" s="78">
        <v>92</v>
      </c>
      <c r="G49" s="78">
        <v>0.31186440677966104</v>
      </c>
      <c r="H49" s="78">
        <v>43</v>
      </c>
      <c r="I49" s="78">
        <v>26</v>
      </c>
      <c r="J49" s="78">
        <v>0.60465116279069764</v>
      </c>
    </row>
    <row r="50" spans="4:10" s="78" customFormat="1" hidden="1" x14ac:dyDescent="0.2">
      <c r="D50" s="78" t="s">
        <v>28</v>
      </c>
      <c r="E50" s="78">
        <v>220</v>
      </c>
      <c r="F50" s="78">
        <v>75</v>
      </c>
      <c r="G50" s="78">
        <v>0.34090909090909088</v>
      </c>
      <c r="H50" s="78">
        <v>38</v>
      </c>
      <c r="I50" s="78">
        <v>25</v>
      </c>
      <c r="J50" s="78">
        <v>0.65789473684210531</v>
      </c>
    </row>
  </sheetData>
  <phoneticPr fontId="0" type="noConversion"/>
  <conditionalFormatting sqref="E17:F29 H17:I29">
    <cfRule type="cellIs" dxfId="7" priority="2" operator="notEqual">
      <formula>E38</formula>
    </cfRule>
  </conditionalFormatting>
  <conditionalFormatting sqref="G17:G29 J17:J29">
    <cfRule type="cellIs" dxfId="6" priority="1" operator="notEqual">
      <formula>G38</formula>
    </cfRule>
  </conditionalFormatting>
  <hyperlinks>
    <hyperlink ref="D7" r:id="rId1"/>
    <hyperlink ref="D13" location="'Cover note'!A1" display="Contents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ignoredErrors>
    <ignoredError sqref="G17:G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5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3" customWidth="1"/>
    <col min="2" max="2" width="13.85546875" style="3" customWidth="1"/>
    <col min="3" max="3" width="9.7109375" style="3" bestFit="1" customWidth="1"/>
    <col min="4" max="4" width="55.7109375" style="3" customWidth="1"/>
    <col min="5" max="10" width="17" style="3" customWidth="1"/>
    <col min="11" max="16384" width="9.140625" style="3"/>
  </cols>
  <sheetData>
    <row r="1" spans="1:10" s="2" customFormat="1" ht="18" hidden="1" x14ac:dyDescent="0.25">
      <c r="A1" s="1"/>
      <c r="B1" s="1"/>
      <c r="C1" s="1"/>
      <c r="D1" s="1"/>
    </row>
    <row r="2" spans="1:10" ht="15.75" x14ac:dyDescent="0.25">
      <c r="A2" s="1"/>
      <c r="B2" s="1"/>
      <c r="C2" s="6" t="s">
        <v>0</v>
      </c>
      <c r="D2" s="7" t="s">
        <v>50</v>
      </c>
      <c r="F2" s="4"/>
    </row>
    <row r="3" spans="1:10" ht="15.75" x14ac:dyDescent="0.25">
      <c r="A3" s="1"/>
      <c r="B3" s="1"/>
      <c r="C3" s="6"/>
      <c r="D3" s="7" t="s">
        <v>125</v>
      </c>
      <c r="F3" s="4"/>
    </row>
    <row r="4" spans="1:10" x14ac:dyDescent="0.2">
      <c r="A4" s="1"/>
      <c r="B4" s="1"/>
      <c r="C4" s="6"/>
      <c r="D4" s="8"/>
      <c r="F4" s="4"/>
    </row>
    <row r="5" spans="1:10" x14ac:dyDescent="0.2">
      <c r="A5" s="1"/>
      <c r="B5" s="1"/>
      <c r="C5" s="6" t="s">
        <v>1</v>
      </c>
      <c r="D5" s="48" t="str">
        <f>'Cardiac Arrest - ROSC'!D5</f>
        <v>August 2015</v>
      </c>
      <c r="F5" s="4"/>
    </row>
    <row r="6" spans="1:10" x14ac:dyDescent="0.2">
      <c r="A6" s="1"/>
      <c r="B6" s="1"/>
      <c r="C6" s="6" t="s">
        <v>2</v>
      </c>
      <c r="D6" s="49" t="str">
        <f>'Cardiac Arrest - ROSC'!D6</f>
        <v>Unify2 data collection - AmbCO, NHS England</v>
      </c>
      <c r="F6" s="4"/>
    </row>
    <row r="7" spans="1:10" x14ac:dyDescent="0.2">
      <c r="A7" s="1"/>
      <c r="B7" s="1"/>
      <c r="D7" s="52" t="s">
        <v>185</v>
      </c>
      <c r="F7" s="4"/>
    </row>
    <row r="8" spans="1:10" hidden="1" x14ac:dyDescent="0.2">
      <c r="A8" s="1"/>
      <c r="B8" s="1"/>
      <c r="C8" s="6" t="s">
        <v>7</v>
      </c>
      <c r="D8" s="49" t="str">
        <f>'Cardiac Arrest - ROSC'!D8</f>
        <v>Provider</v>
      </c>
      <c r="F8" s="4"/>
    </row>
    <row r="9" spans="1:10" x14ac:dyDescent="0.2">
      <c r="A9" s="1"/>
      <c r="B9" s="1"/>
      <c r="C9" s="6" t="s">
        <v>3</v>
      </c>
      <c r="D9" s="50">
        <f>'Cardiac Arrest - ROSC'!D9</f>
        <v>42383</v>
      </c>
      <c r="F9" s="4"/>
    </row>
    <row r="10" spans="1:10" x14ac:dyDescent="0.2">
      <c r="A10" s="1"/>
      <c r="B10" s="1"/>
      <c r="C10" s="6" t="s">
        <v>6</v>
      </c>
      <c r="D10" s="50">
        <f>'Cardiac Arrest - ROSC'!D10</f>
        <v>42621</v>
      </c>
      <c r="F10" s="4"/>
    </row>
    <row r="11" spans="1:10" hidden="1" x14ac:dyDescent="0.2">
      <c r="A11" s="1"/>
      <c r="B11" s="1"/>
      <c r="C11" s="6" t="s">
        <v>10</v>
      </c>
      <c r="D11" s="49" t="str">
        <f>'Cardiac Arrest - ROSC'!D11</f>
        <v>Published</v>
      </c>
      <c r="F11" s="4"/>
    </row>
    <row r="12" spans="1:10" x14ac:dyDescent="0.2">
      <c r="A12" s="1"/>
      <c r="B12" s="1"/>
      <c r="C12" s="6" t="s">
        <v>11</v>
      </c>
      <c r="D12" s="49" t="str">
        <f>'Cardiac Arrest - ROSC'!D12</f>
        <v>Ian Kay, i.kay@nhs.net</v>
      </c>
      <c r="F12" s="4"/>
    </row>
    <row r="13" spans="1:10" x14ac:dyDescent="0.2">
      <c r="A13" s="1"/>
      <c r="B13" s="1"/>
      <c r="C13" s="1"/>
      <c r="D13" s="57" t="s">
        <v>186</v>
      </c>
      <c r="E13" s="32"/>
      <c r="F13" s="33"/>
      <c r="G13" s="35"/>
      <c r="H13" s="32"/>
      <c r="I13" s="34"/>
      <c r="J13" s="35"/>
    </row>
    <row r="14" spans="1:10" hidden="1" x14ac:dyDescent="0.2">
      <c r="A14" s="1"/>
      <c r="B14" s="5" t="s">
        <v>29</v>
      </c>
      <c r="C14" s="5"/>
      <c r="D14" s="5"/>
      <c r="E14" s="28">
        <v>10</v>
      </c>
      <c r="F14" s="29">
        <v>9</v>
      </c>
      <c r="G14" s="31"/>
      <c r="H14" s="28">
        <v>12</v>
      </c>
      <c r="I14" s="30">
        <v>11</v>
      </c>
      <c r="J14" s="31"/>
    </row>
    <row r="15" spans="1:10" ht="12.75" hidden="1" customHeight="1" x14ac:dyDescent="0.2">
      <c r="A15" s="1"/>
      <c r="B15" s="1"/>
      <c r="C15" s="1"/>
      <c r="D15" s="1"/>
      <c r="E15" s="25" t="s">
        <v>49</v>
      </c>
      <c r="F15" s="26"/>
      <c r="G15" s="27"/>
      <c r="H15" s="28"/>
      <c r="I15" s="30"/>
      <c r="J15" s="31"/>
    </row>
    <row r="16" spans="1:10" s="4" customFormat="1" ht="102" customHeight="1" x14ac:dyDescent="0.2">
      <c r="B16" s="9" t="s">
        <v>122</v>
      </c>
      <c r="C16" s="10" t="s">
        <v>4</v>
      </c>
      <c r="D16" s="36" t="s">
        <v>5</v>
      </c>
      <c r="E16" s="9" t="s">
        <v>102</v>
      </c>
      <c r="F16" s="11" t="s">
        <v>103</v>
      </c>
      <c r="G16" s="12" t="s">
        <v>40</v>
      </c>
      <c r="H16" s="9" t="s">
        <v>104</v>
      </c>
      <c r="I16" s="11" t="s">
        <v>105</v>
      </c>
      <c r="J16" s="12" t="s">
        <v>106</v>
      </c>
    </row>
    <row r="17" spans="1:10" x14ac:dyDescent="0.2">
      <c r="A17" s="13"/>
      <c r="B17" s="14" t="s">
        <v>8</v>
      </c>
      <c r="C17" s="15" t="s">
        <v>8</v>
      </c>
      <c r="D17" s="37" t="s">
        <v>9</v>
      </c>
      <c r="E17" s="40">
        <f>SUM(E19:E29)</f>
        <v>887</v>
      </c>
      <c r="F17" s="41">
        <f>SUM(F19:F29)</f>
        <v>770</v>
      </c>
      <c r="G17" s="42">
        <f>F17/E17</f>
        <v>0.86809470124013532</v>
      </c>
      <c r="H17" s="40">
        <f>SUM(H19:H29)</f>
        <v>1438</v>
      </c>
      <c r="I17" s="41">
        <f>SUM(I19:I29)</f>
        <v>1107</v>
      </c>
      <c r="J17" s="42">
        <f>I17/H17</f>
        <v>0.76981919332406124</v>
      </c>
    </row>
    <row r="18" spans="1:10" hidden="1" x14ac:dyDescent="0.2">
      <c r="B18" s="16"/>
      <c r="C18" s="17"/>
      <c r="D18" s="38"/>
      <c r="E18" s="68"/>
      <c r="F18" s="69"/>
      <c r="G18" s="70"/>
      <c r="H18" s="68"/>
      <c r="I18" s="69"/>
      <c r="J18" s="70"/>
    </row>
    <row r="19" spans="1:10" x14ac:dyDescent="0.2">
      <c r="B19" s="16" t="s">
        <v>42</v>
      </c>
      <c r="C19" s="17" t="s">
        <v>14</v>
      </c>
      <c r="D19" s="51" t="s">
        <v>15</v>
      </c>
      <c r="E19" s="71">
        <f>VLOOKUP($C19,'Latest Month raw'!$E$6:$X$16,E$14,0)</f>
        <v>54</v>
      </c>
      <c r="F19" s="72">
        <f>VLOOKUP($C19,'Latest Month raw'!$E$6:$X$16,F$14,0)</f>
        <v>51</v>
      </c>
      <c r="G19" s="73">
        <f>F19/E19</f>
        <v>0.94444444444444442</v>
      </c>
      <c r="H19" s="71">
        <f>VLOOKUP($C19,'Latest Month raw'!$E$6:$X$16,H$14,0)</f>
        <v>126</v>
      </c>
      <c r="I19" s="72">
        <f>VLOOKUP($C19,'Latest Month raw'!$E$6:$X$16,I$14,0)</f>
        <v>98</v>
      </c>
      <c r="J19" s="73">
        <f>I19/H19</f>
        <v>0.77777777777777779</v>
      </c>
    </row>
    <row r="20" spans="1:10" x14ac:dyDescent="0.2">
      <c r="B20" s="16" t="s">
        <v>42</v>
      </c>
      <c r="C20" s="17" t="s">
        <v>16</v>
      </c>
      <c r="D20" s="38" t="s">
        <v>17</v>
      </c>
      <c r="E20" s="71">
        <f>VLOOKUP($C20,'Latest Month raw'!$E$6:$X$16,E$14,0)</f>
        <v>99</v>
      </c>
      <c r="F20" s="72">
        <f>VLOOKUP($C20,'Latest Month raw'!$E$6:$X$16,F$14,0)</f>
        <v>91</v>
      </c>
      <c r="G20" s="73">
        <f t="shared" ref="G20:G29" si="0">F20/E20</f>
        <v>0.91919191919191923</v>
      </c>
      <c r="H20" s="71">
        <f>VLOOKUP($C20,'Latest Month raw'!$E$6:$X$16,H$14,0)</f>
        <v>153</v>
      </c>
      <c r="I20" s="72">
        <f>VLOOKUP($C20,'Latest Month raw'!$E$6:$X$16,I$14,0)</f>
        <v>122</v>
      </c>
      <c r="J20" s="73">
        <f t="shared" ref="J20:J29" si="1">I20/H20</f>
        <v>0.79738562091503273</v>
      </c>
    </row>
    <row r="21" spans="1:10" ht="18" x14ac:dyDescent="0.25">
      <c r="A21" s="2"/>
      <c r="B21" s="16" t="s">
        <v>43</v>
      </c>
      <c r="C21" s="17" t="s">
        <v>44</v>
      </c>
      <c r="D21" s="38" t="s">
        <v>45</v>
      </c>
      <c r="E21" s="71">
        <f>VLOOKUP($C21,'Latest Month raw'!$E$6:$X$16,E$14,0)</f>
        <v>1</v>
      </c>
      <c r="F21" s="72">
        <f>VLOOKUP($C21,'Latest Month raw'!$E$6:$X$16,F$14,0)</f>
        <v>0</v>
      </c>
      <c r="G21" s="73">
        <f>IFERROR(F21/E21,"-")</f>
        <v>0</v>
      </c>
      <c r="H21" s="71">
        <f>VLOOKUP($C21,'Latest Month raw'!$E$6:$X$16,H$14,0)</f>
        <v>9</v>
      </c>
      <c r="I21" s="72">
        <f>VLOOKUP($C21,'Latest Month raw'!$E$6:$X$16,I$14,0)</f>
        <v>6</v>
      </c>
      <c r="J21" s="73">
        <f t="shared" si="1"/>
        <v>0.66666666666666663</v>
      </c>
    </row>
    <row r="22" spans="1:10" x14ac:dyDescent="0.2">
      <c r="B22" s="16" t="s">
        <v>46</v>
      </c>
      <c r="C22" s="17" t="s">
        <v>18</v>
      </c>
      <c r="D22" s="38" t="s">
        <v>19</v>
      </c>
      <c r="E22" s="71">
        <f>VLOOKUP($C22,'Latest Month raw'!$E$6:$X$16,E$14,0)</f>
        <v>123</v>
      </c>
      <c r="F22" s="72">
        <f>VLOOKUP($C22,'Latest Month raw'!$E$6:$X$16,F$14,0)</f>
        <v>113</v>
      </c>
      <c r="G22" s="73">
        <f t="shared" si="0"/>
        <v>0.91869918699186992</v>
      </c>
      <c r="H22" s="71">
        <f>VLOOKUP($C22,'Latest Month raw'!$E$6:$X$16,H$14,0)</f>
        <v>248</v>
      </c>
      <c r="I22" s="72">
        <f>VLOOKUP($C22,'Latest Month raw'!$E$6:$X$16,I$14,0)</f>
        <v>172</v>
      </c>
      <c r="J22" s="73">
        <f t="shared" si="1"/>
        <v>0.69354838709677424</v>
      </c>
    </row>
    <row r="23" spans="1:10" x14ac:dyDescent="0.2">
      <c r="B23" s="16" t="s">
        <v>47</v>
      </c>
      <c r="C23" s="17" t="s">
        <v>20</v>
      </c>
      <c r="D23" s="38" t="s">
        <v>96</v>
      </c>
      <c r="E23" s="71">
        <f>VLOOKUP($C23,'Latest Month raw'!$E$6:$X$16,E$14,0)</f>
        <v>51</v>
      </c>
      <c r="F23" s="72">
        <f>VLOOKUP($C23,'Latest Month raw'!$E$6:$X$16,F$14,0)</f>
        <v>47</v>
      </c>
      <c r="G23" s="73">
        <f t="shared" si="0"/>
        <v>0.92156862745098034</v>
      </c>
      <c r="H23" s="71">
        <f>VLOOKUP($C23,'Latest Month raw'!$E$6:$X$16,H$14,0)</f>
        <v>61</v>
      </c>
      <c r="I23" s="72">
        <f>VLOOKUP($C23,'Latest Month raw'!$E$6:$X$16,I$14,0)</f>
        <v>50</v>
      </c>
      <c r="J23" s="73">
        <f t="shared" si="1"/>
        <v>0.81967213114754101</v>
      </c>
    </row>
    <row r="24" spans="1:10" ht="18" x14ac:dyDescent="0.25">
      <c r="A24" s="2"/>
      <c r="B24" s="16" t="s">
        <v>47</v>
      </c>
      <c r="C24" s="17" t="s">
        <v>21</v>
      </c>
      <c r="D24" s="38" t="s">
        <v>22</v>
      </c>
      <c r="E24" s="71">
        <f>VLOOKUP($C24,'Latest Month raw'!$E$6:$X$16,E$14,0)</f>
        <v>114</v>
      </c>
      <c r="F24" s="72">
        <f>VLOOKUP($C24,'Latest Month raw'!$E$6:$X$16,F$14,0)</f>
        <v>96</v>
      </c>
      <c r="G24" s="73">
        <f t="shared" si="0"/>
        <v>0.84210526315789469</v>
      </c>
      <c r="H24" s="71">
        <f>VLOOKUP($C24,'Latest Month raw'!$E$6:$X$16,H$14,0)</f>
        <v>193</v>
      </c>
      <c r="I24" s="72">
        <f>VLOOKUP($C24,'Latest Month raw'!$E$6:$X$16,I$14,0)</f>
        <v>163</v>
      </c>
      <c r="J24" s="73">
        <f t="shared" si="1"/>
        <v>0.84455958549222798</v>
      </c>
    </row>
    <row r="25" spans="1:10" x14ac:dyDescent="0.2">
      <c r="B25" s="16" t="s">
        <v>43</v>
      </c>
      <c r="C25" s="17" t="s">
        <v>23</v>
      </c>
      <c r="D25" s="51" t="s">
        <v>48</v>
      </c>
      <c r="E25" s="71">
        <f>VLOOKUP($C25,'Latest Month raw'!$E$6:$X$16,E$14,0)</f>
        <v>65</v>
      </c>
      <c r="F25" s="72">
        <f>VLOOKUP($C25,'Latest Month raw'!$E$6:$X$16,F$14,0)</f>
        <v>54</v>
      </c>
      <c r="G25" s="73">
        <f t="shared" si="0"/>
        <v>0.83076923076923082</v>
      </c>
      <c r="H25" s="71">
        <f>VLOOKUP($C25,'Latest Month raw'!$E$6:$X$16,H$14,0)</f>
        <v>100</v>
      </c>
      <c r="I25" s="72">
        <f>VLOOKUP($C25,'Latest Month raw'!$E$6:$X$16,I$14,0)</f>
        <v>65</v>
      </c>
      <c r="J25" s="73">
        <f t="shared" si="1"/>
        <v>0.65</v>
      </c>
    </row>
    <row r="26" spans="1:10" x14ac:dyDescent="0.2">
      <c r="B26" s="16" t="s">
        <v>43</v>
      </c>
      <c r="C26" s="17" t="s">
        <v>24</v>
      </c>
      <c r="D26" s="38" t="s">
        <v>30</v>
      </c>
      <c r="E26" s="71">
        <f>VLOOKUP($C26,'Latest Month raw'!$E$6:$X$16,E$14,0)</f>
        <v>51</v>
      </c>
      <c r="F26" s="72">
        <f>VLOOKUP($C26,'Latest Month raw'!$E$6:$X$16,F$14,0)</f>
        <v>51</v>
      </c>
      <c r="G26" s="73">
        <f t="shared" si="0"/>
        <v>1</v>
      </c>
      <c r="H26" s="71">
        <f>VLOOKUP($C26,'Latest Month raw'!$E$6:$X$16,H$14,0)</f>
        <v>148</v>
      </c>
      <c r="I26" s="72">
        <f>VLOOKUP($C26,'Latest Month raw'!$E$6:$X$16,I$14,0)</f>
        <v>97</v>
      </c>
      <c r="J26" s="73">
        <f t="shared" si="1"/>
        <v>0.65540540540540537</v>
      </c>
    </row>
    <row r="27" spans="1:10" ht="18" x14ac:dyDescent="0.25">
      <c r="A27" s="2"/>
      <c r="B27" s="16" t="s">
        <v>43</v>
      </c>
      <c r="C27" s="17" t="s">
        <v>25</v>
      </c>
      <c r="D27" s="51" t="s">
        <v>31</v>
      </c>
      <c r="E27" s="71">
        <f>VLOOKUP($C27,'Latest Month raw'!$E$6:$X$16,E$14,0)</f>
        <v>110</v>
      </c>
      <c r="F27" s="72">
        <f>VLOOKUP($C27,'Latest Month raw'!$E$6:$X$16,F$14,0)</f>
        <v>80</v>
      </c>
      <c r="G27" s="73">
        <f t="shared" si="0"/>
        <v>0.72727272727272729</v>
      </c>
      <c r="H27" s="71">
        <f>VLOOKUP($C27,'Latest Month raw'!$E$6:$X$16,H$14,0)</f>
        <v>201</v>
      </c>
      <c r="I27" s="72">
        <f>VLOOKUP($C27,'Latest Month raw'!$E$6:$X$16,I$14,0)</f>
        <v>170</v>
      </c>
      <c r="J27" s="73">
        <f t="shared" si="1"/>
        <v>0.845771144278607</v>
      </c>
    </row>
    <row r="28" spans="1:10" x14ac:dyDescent="0.2">
      <c r="B28" s="16" t="s">
        <v>42</v>
      </c>
      <c r="C28" s="17" t="s">
        <v>26</v>
      </c>
      <c r="D28" s="38" t="s">
        <v>97</v>
      </c>
      <c r="E28" s="71">
        <f>VLOOKUP($C28,'Latest Month raw'!$E$6:$X$16,E$14,0)</f>
        <v>138</v>
      </c>
      <c r="F28" s="72">
        <f>VLOOKUP($C28,'Latest Month raw'!$E$6:$X$16,F$14,0)</f>
        <v>116</v>
      </c>
      <c r="G28" s="73">
        <f t="shared" si="0"/>
        <v>0.84057971014492749</v>
      </c>
      <c r="H28" s="71">
        <f>VLOOKUP($C28,'Latest Month raw'!$E$6:$X$16,H$14,0)</f>
        <v>119</v>
      </c>
      <c r="I28" s="72">
        <f>VLOOKUP($C28,'Latest Month raw'!$E$6:$X$16,I$14,0)</f>
        <v>94</v>
      </c>
      <c r="J28" s="73">
        <f t="shared" si="1"/>
        <v>0.78991596638655459</v>
      </c>
    </row>
    <row r="29" spans="1:10" x14ac:dyDescent="0.2">
      <c r="B29" s="18" t="s">
        <v>47</v>
      </c>
      <c r="C29" s="19" t="s">
        <v>27</v>
      </c>
      <c r="D29" s="39" t="s">
        <v>28</v>
      </c>
      <c r="E29" s="74">
        <f>VLOOKUP($C29,'Latest Month raw'!$E$6:$X$16,E$14,0)</f>
        <v>81</v>
      </c>
      <c r="F29" s="75">
        <f>VLOOKUP($C29,'Latest Month raw'!$E$6:$X$16,F$14,0)</f>
        <v>71</v>
      </c>
      <c r="G29" s="76">
        <f t="shared" si="0"/>
        <v>0.87654320987654322</v>
      </c>
      <c r="H29" s="74">
        <f>VLOOKUP($C29,'Latest Month raw'!$E$6:$X$16,H$14,0)</f>
        <v>80</v>
      </c>
      <c r="I29" s="75">
        <f>VLOOKUP($C29,'Latest Month raw'!$E$6:$X$16,I$14,0)</f>
        <v>70</v>
      </c>
      <c r="J29" s="76">
        <f t="shared" si="1"/>
        <v>0.875</v>
      </c>
    </row>
    <row r="30" spans="1:10" x14ac:dyDescent="0.2">
      <c r="B30" s="79" t="s">
        <v>224</v>
      </c>
    </row>
    <row r="31" spans="1:10" x14ac:dyDescent="0.2">
      <c r="B31" s="77" t="s">
        <v>222</v>
      </c>
    </row>
    <row r="38" spans="4:10" s="78" customFormat="1" hidden="1" x14ac:dyDescent="0.2">
      <c r="D38" s="78" t="s">
        <v>9</v>
      </c>
      <c r="E38" s="78">
        <v>822</v>
      </c>
      <c r="F38" s="78">
        <v>716</v>
      </c>
      <c r="G38" s="78">
        <v>0.87104622871046233</v>
      </c>
      <c r="H38" s="78">
        <v>1411</v>
      </c>
      <c r="I38" s="78">
        <v>1085</v>
      </c>
      <c r="J38" s="78">
        <v>0.76895818568391217</v>
      </c>
    </row>
    <row r="39" spans="4:10" s="78" customFormat="1" hidden="1" x14ac:dyDescent="0.2"/>
    <row r="40" spans="4:10" s="78" customFormat="1" hidden="1" x14ac:dyDescent="0.2">
      <c r="D40" s="78" t="s">
        <v>15</v>
      </c>
      <c r="E40" s="78">
        <v>54</v>
      </c>
      <c r="F40" s="78">
        <v>51</v>
      </c>
      <c r="G40" s="78">
        <v>0.94444444444444442</v>
      </c>
      <c r="H40" s="78">
        <v>126</v>
      </c>
      <c r="I40" s="78">
        <v>98</v>
      </c>
      <c r="J40" s="78">
        <v>0.77777777777777779</v>
      </c>
    </row>
    <row r="41" spans="4:10" s="78" customFormat="1" hidden="1" x14ac:dyDescent="0.2">
      <c r="D41" s="78" t="s">
        <v>17</v>
      </c>
      <c r="E41" s="78">
        <v>99</v>
      </c>
      <c r="F41" s="78">
        <v>91</v>
      </c>
      <c r="G41" s="78">
        <v>0.91919191919191923</v>
      </c>
      <c r="H41" s="78">
        <v>153</v>
      </c>
      <c r="I41" s="78">
        <v>122</v>
      </c>
      <c r="J41" s="78">
        <v>0.79738562091503273</v>
      </c>
    </row>
    <row r="42" spans="4:10" s="78" customFormat="1" hidden="1" x14ac:dyDescent="0.2">
      <c r="D42" s="78" t="s">
        <v>45</v>
      </c>
      <c r="E42" s="78">
        <v>1</v>
      </c>
      <c r="F42" s="78">
        <v>0</v>
      </c>
      <c r="G42" s="78">
        <v>0</v>
      </c>
      <c r="H42" s="78">
        <v>9</v>
      </c>
      <c r="I42" s="78">
        <v>6</v>
      </c>
      <c r="J42" s="78">
        <v>0.66666666666666663</v>
      </c>
    </row>
    <row r="43" spans="4:10" s="78" customFormat="1" hidden="1" x14ac:dyDescent="0.2">
      <c r="D43" s="78" t="s">
        <v>19</v>
      </c>
      <c r="E43" s="78">
        <v>116</v>
      </c>
      <c r="F43" s="78">
        <v>106</v>
      </c>
      <c r="G43" s="78">
        <v>0.91379310344827591</v>
      </c>
      <c r="H43" s="78">
        <v>248</v>
      </c>
      <c r="I43" s="78">
        <v>172</v>
      </c>
      <c r="J43" s="78">
        <v>0.69354838709677424</v>
      </c>
    </row>
    <row r="44" spans="4:10" s="78" customFormat="1" hidden="1" x14ac:dyDescent="0.2">
      <c r="D44" s="78" t="s">
        <v>96</v>
      </c>
      <c r="E44" s="78">
        <v>51</v>
      </c>
      <c r="F44" s="78">
        <v>47</v>
      </c>
      <c r="G44" s="78">
        <v>0.92156862745098034</v>
      </c>
      <c r="H44" s="78">
        <v>61</v>
      </c>
      <c r="I44" s="78">
        <v>50</v>
      </c>
      <c r="J44" s="78">
        <v>0.81967213114754101</v>
      </c>
    </row>
    <row r="45" spans="4:10" s="78" customFormat="1" hidden="1" x14ac:dyDescent="0.2">
      <c r="D45" s="78" t="s">
        <v>22</v>
      </c>
      <c r="E45" s="78">
        <v>100</v>
      </c>
      <c r="F45" s="78">
        <v>87</v>
      </c>
      <c r="G45" s="78">
        <v>0.87</v>
      </c>
      <c r="H45" s="78">
        <v>192</v>
      </c>
      <c r="I45" s="78">
        <v>161</v>
      </c>
      <c r="J45" s="78">
        <v>0.83854166666666663</v>
      </c>
    </row>
    <row r="46" spans="4:10" s="78" customFormat="1" hidden="1" x14ac:dyDescent="0.2">
      <c r="D46" s="78" t="s">
        <v>48</v>
      </c>
      <c r="E46" s="78">
        <v>65</v>
      </c>
      <c r="F46" s="78">
        <v>54</v>
      </c>
      <c r="G46" s="78">
        <v>0.83076923076923082</v>
      </c>
      <c r="H46" s="78">
        <v>100</v>
      </c>
      <c r="I46" s="78">
        <v>65</v>
      </c>
      <c r="J46" s="78">
        <v>0.65</v>
      </c>
    </row>
    <row r="47" spans="4:10" s="78" customFormat="1" hidden="1" x14ac:dyDescent="0.2">
      <c r="D47" s="78" t="s">
        <v>30</v>
      </c>
      <c r="E47" s="78">
        <v>51</v>
      </c>
      <c r="F47" s="78">
        <v>51</v>
      </c>
      <c r="G47" s="78">
        <v>1</v>
      </c>
      <c r="H47" s="78">
        <v>122</v>
      </c>
      <c r="I47" s="78">
        <v>80</v>
      </c>
      <c r="J47" s="78">
        <v>0.65573770491803274</v>
      </c>
    </row>
    <row r="48" spans="4:10" s="78" customFormat="1" hidden="1" x14ac:dyDescent="0.2">
      <c r="D48" s="78" t="s">
        <v>31</v>
      </c>
      <c r="E48" s="78">
        <v>110</v>
      </c>
      <c r="F48" s="78">
        <v>80</v>
      </c>
      <c r="G48" s="78">
        <v>0.72727272727272729</v>
      </c>
      <c r="H48" s="78">
        <v>201</v>
      </c>
      <c r="I48" s="78">
        <v>170</v>
      </c>
      <c r="J48" s="78">
        <v>0.845771144278607</v>
      </c>
    </row>
    <row r="49" spans="4:10" s="78" customFormat="1" hidden="1" x14ac:dyDescent="0.2">
      <c r="D49" s="78" t="s">
        <v>97</v>
      </c>
      <c r="E49" s="78">
        <v>94</v>
      </c>
      <c r="F49" s="78">
        <v>78</v>
      </c>
      <c r="G49" s="78">
        <v>0.82978723404255317</v>
      </c>
      <c r="H49" s="78">
        <v>119</v>
      </c>
      <c r="I49" s="78">
        <v>91</v>
      </c>
      <c r="J49" s="78">
        <v>0.76470588235294112</v>
      </c>
    </row>
    <row r="50" spans="4:10" s="78" customFormat="1" hidden="1" x14ac:dyDescent="0.2">
      <c r="D50" s="78" t="s">
        <v>28</v>
      </c>
      <c r="E50" s="78">
        <v>81</v>
      </c>
      <c r="F50" s="78">
        <v>71</v>
      </c>
      <c r="G50" s="78">
        <v>0.87654320987654322</v>
      </c>
      <c r="H50" s="78">
        <v>80</v>
      </c>
      <c r="I50" s="78">
        <v>70</v>
      </c>
      <c r="J50" s="78">
        <v>0.875</v>
      </c>
    </row>
  </sheetData>
  <phoneticPr fontId="0" type="noConversion"/>
  <conditionalFormatting sqref="E17:F29 H17:I29">
    <cfRule type="cellIs" dxfId="5" priority="2" operator="notEqual">
      <formula>E38</formula>
    </cfRule>
  </conditionalFormatting>
  <conditionalFormatting sqref="G17:G29 J17:J29">
    <cfRule type="cellIs" dxfId="4" priority="1" operator="notEqual">
      <formula>G38</formula>
    </cfRule>
  </conditionalFormatting>
  <hyperlinks>
    <hyperlink ref="D7" r:id="rId1"/>
    <hyperlink ref="D13" location="'Cover note'!A1" display="Contents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ignoredErrors>
    <ignoredError sqref="G17:G20 G22:G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3" customWidth="1"/>
    <col min="2" max="2" width="13.85546875" style="3" customWidth="1"/>
    <col min="3" max="3" width="9.7109375" style="3" bestFit="1" customWidth="1"/>
    <col min="4" max="4" width="55.7109375" style="3" customWidth="1"/>
    <col min="5" max="5" width="17" style="3" customWidth="1"/>
    <col min="6" max="6" width="19" style="3" customWidth="1"/>
    <col min="7" max="7" width="15" style="3" customWidth="1"/>
    <col min="8" max="10" width="17" style="3" customWidth="1"/>
    <col min="11" max="16384" width="9.140625" style="3"/>
  </cols>
  <sheetData>
    <row r="1" spans="1:10" s="2" customFormat="1" ht="18" hidden="1" x14ac:dyDescent="0.25">
      <c r="A1" s="1"/>
      <c r="B1" s="1"/>
      <c r="C1" s="1"/>
      <c r="D1" s="1"/>
    </row>
    <row r="2" spans="1:10" ht="15.75" x14ac:dyDescent="0.25">
      <c r="A2" s="1"/>
      <c r="B2" s="1"/>
      <c r="C2" s="6" t="s">
        <v>0</v>
      </c>
      <c r="D2" s="7" t="s">
        <v>50</v>
      </c>
      <c r="F2" s="4"/>
    </row>
    <row r="3" spans="1:10" ht="15.75" x14ac:dyDescent="0.25">
      <c r="A3" s="1"/>
      <c r="B3" s="1"/>
      <c r="C3" s="6"/>
      <c r="D3" s="7" t="s">
        <v>124</v>
      </c>
      <c r="F3" s="4"/>
    </row>
    <row r="4" spans="1:10" x14ac:dyDescent="0.2">
      <c r="A4" s="1"/>
      <c r="B4" s="1"/>
      <c r="C4" s="6"/>
      <c r="D4" s="8"/>
      <c r="F4" s="4"/>
    </row>
    <row r="5" spans="1:10" x14ac:dyDescent="0.2">
      <c r="A5" s="1"/>
      <c r="B5" s="1"/>
      <c r="C5" s="6" t="s">
        <v>1</v>
      </c>
      <c r="D5" s="48" t="str">
        <f>'Cardiac Arrest - ROSC'!D5</f>
        <v>August 2015</v>
      </c>
      <c r="F5" s="4"/>
    </row>
    <row r="6" spans="1:10" x14ac:dyDescent="0.2">
      <c r="A6" s="1"/>
      <c r="B6" s="1"/>
      <c r="C6" s="6" t="s">
        <v>2</v>
      </c>
      <c r="D6" s="49" t="str">
        <f>'Cardiac Arrest - ROSC'!D6</f>
        <v>Unify2 data collection - AmbCO, NHS England</v>
      </c>
      <c r="F6" s="4"/>
    </row>
    <row r="7" spans="1:10" x14ac:dyDescent="0.2">
      <c r="A7" s="1"/>
      <c r="B7" s="1"/>
      <c r="D7" s="52" t="s">
        <v>185</v>
      </c>
      <c r="F7" s="4"/>
    </row>
    <row r="8" spans="1:10" hidden="1" x14ac:dyDescent="0.2">
      <c r="A8" s="1"/>
      <c r="B8" s="1"/>
      <c r="C8" s="6"/>
      <c r="D8" s="49" t="str">
        <f>'Cardiac Arrest - ROSC'!D8</f>
        <v>Provider</v>
      </c>
      <c r="F8" s="4"/>
    </row>
    <row r="9" spans="1:10" x14ac:dyDescent="0.2">
      <c r="A9" s="1"/>
      <c r="B9" s="1"/>
      <c r="C9" s="6" t="s">
        <v>3</v>
      </c>
      <c r="D9" s="50">
        <f>'Cardiac Arrest - ROSC'!D9</f>
        <v>42383</v>
      </c>
      <c r="F9" s="4"/>
    </row>
    <row r="10" spans="1:10" x14ac:dyDescent="0.2">
      <c r="A10" s="1"/>
      <c r="B10" s="1"/>
      <c r="C10" s="6" t="s">
        <v>6</v>
      </c>
      <c r="D10" s="50">
        <f>'Cardiac Arrest - ROSC'!D10</f>
        <v>42621</v>
      </c>
      <c r="F10" s="4"/>
    </row>
    <row r="11" spans="1:10" hidden="1" x14ac:dyDescent="0.2">
      <c r="A11" s="1"/>
      <c r="B11" s="1"/>
      <c r="C11" s="6"/>
      <c r="D11" s="49" t="str">
        <f>'Cardiac Arrest - ROSC'!D11</f>
        <v>Published</v>
      </c>
      <c r="F11" s="4"/>
    </row>
    <row r="12" spans="1:10" x14ac:dyDescent="0.2">
      <c r="A12" s="1"/>
      <c r="B12" s="1"/>
      <c r="C12" s="6" t="s">
        <v>11</v>
      </c>
      <c r="D12" s="49" t="str">
        <f>'Cardiac Arrest - ROSC'!D12</f>
        <v>Ian Kay, i.kay@nhs.net</v>
      </c>
      <c r="F12" s="4"/>
    </row>
    <row r="13" spans="1:10" x14ac:dyDescent="0.2">
      <c r="A13" s="1"/>
      <c r="B13" s="1"/>
      <c r="C13" s="1"/>
      <c r="D13" s="57" t="s">
        <v>186</v>
      </c>
      <c r="E13" s="32"/>
      <c r="F13" s="33"/>
      <c r="G13" s="35"/>
      <c r="H13" s="32"/>
      <c r="I13" s="34"/>
      <c r="J13" s="35"/>
    </row>
    <row r="14" spans="1:10" hidden="1" x14ac:dyDescent="0.2">
      <c r="A14" s="1"/>
      <c r="B14" s="5" t="s">
        <v>29</v>
      </c>
      <c r="C14" s="5"/>
      <c r="D14" s="5"/>
      <c r="E14" s="28">
        <v>14</v>
      </c>
      <c r="F14" s="29">
        <v>13</v>
      </c>
      <c r="G14" s="31"/>
      <c r="H14" s="28">
        <v>16</v>
      </c>
      <c r="I14" s="30">
        <v>15</v>
      </c>
      <c r="J14" s="31"/>
    </row>
    <row r="15" spans="1:10" ht="12.75" hidden="1" customHeight="1" x14ac:dyDescent="0.2">
      <c r="A15" s="1"/>
      <c r="B15" s="1"/>
      <c r="C15" s="1"/>
      <c r="D15" s="1"/>
      <c r="E15" s="25" t="s">
        <v>37</v>
      </c>
      <c r="F15" s="26"/>
      <c r="G15" s="27"/>
      <c r="H15" s="28"/>
      <c r="I15" s="30"/>
      <c r="J15" s="31"/>
    </row>
    <row r="16" spans="1:10" s="4" customFormat="1" ht="102" customHeight="1" x14ac:dyDescent="0.2">
      <c r="B16" s="9" t="s">
        <v>122</v>
      </c>
      <c r="C16" s="10" t="s">
        <v>4</v>
      </c>
      <c r="D16" s="36" t="s">
        <v>5</v>
      </c>
      <c r="E16" s="9" t="s">
        <v>108</v>
      </c>
      <c r="F16" s="11" t="s">
        <v>38</v>
      </c>
      <c r="G16" s="12" t="s">
        <v>107</v>
      </c>
      <c r="H16" s="9" t="s">
        <v>32</v>
      </c>
      <c r="I16" s="11" t="s">
        <v>33</v>
      </c>
      <c r="J16" s="12" t="s">
        <v>34</v>
      </c>
    </row>
    <row r="17" spans="1:10" x14ac:dyDescent="0.2">
      <c r="A17" s="13"/>
      <c r="B17" s="14" t="s">
        <v>8</v>
      </c>
      <c r="C17" s="15" t="s">
        <v>8</v>
      </c>
      <c r="D17" s="37" t="s">
        <v>9</v>
      </c>
      <c r="E17" s="40">
        <f>SUM(E19:E29)</f>
        <v>3355</v>
      </c>
      <c r="F17" s="41">
        <f>SUM(F19:F29)</f>
        <v>1954</v>
      </c>
      <c r="G17" s="42">
        <f>F17/E17</f>
        <v>0.58241430700447094</v>
      </c>
      <c r="H17" s="40">
        <f>SUM(H19:H29)</f>
        <v>7244</v>
      </c>
      <c r="I17" s="41">
        <f>SUM(I19:I29)</f>
        <v>7060</v>
      </c>
      <c r="J17" s="42">
        <f>I17/H17</f>
        <v>0.97459966869133074</v>
      </c>
    </row>
    <row r="18" spans="1:10" hidden="1" x14ac:dyDescent="0.2">
      <c r="B18" s="16"/>
      <c r="C18" s="17"/>
      <c r="D18" s="38"/>
      <c r="E18" s="68"/>
      <c r="F18" s="69"/>
      <c r="G18" s="70"/>
      <c r="H18" s="68"/>
      <c r="I18" s="69"/>
      <c r="J18" s="70"/>
    </row>
    <row r="19" spans="1:10" x14ac:dyDescent="0.2">
      <c r="B19" s="16" t="s">
        <v>42</v>
      </c>
      <c r="C19" s="17" t="s">
        <v>14</v>
      </c>
      <c r="D19" s="38" t="s">
        <v>15</v>
      </c>
      <c r="E19" s="71">
        <f>VLOOKUP($C19,'Latest Month raw'!$E$6:$X$16,E$14,0)</f>
        <v>139</v>
      </c>
      <c r="F19" s="72">
        <f>VLOOKUP($C19,'Latest Month raw'!$E$6:$X$16,F$14,0)</f>
        <v>78</v>
      </c>
      <c r="G19" s="73">
        <f>F19/E19</f>
        <v>0.5611510791366906</v>
      </c>
      <c r="H19" s="71">
        <f>VLOOKUP($C19,'Latest Month raw'!$E$6:$X$16,H$14,0)</f>
        <v>735</v>
      </c>
      <c r="I19" s="72">
        <f>VLOOKUP($C19,'Latest Month raw'!$E$6:$X$16,I$14,0)</f>
        <v>725</v>
      </c>
      <c r="J19" s="73">
        <f>I19/H19</f>
        <v>0.98639455782312924</v>
      </c>
    </row>
    <row r="20" spans="1:10" x14ac:dyDescent="0.2">
      <c r="B20" s="16" t="s">
        <v>42</v>
      </c>
      <c r="C20" s="17" t="s">
        <v>16</v>
      </c>
      <c r="D20" s="38" t="s">
        <v>17</v>
      </c>
      <c r="E20" s="71">
        <f>VLOOKUP($C20,'Latest Month raw'!$E$6:$X$16,E$14,0)</f>
        <v>339</v>
      </c>
      <c r="F20" s="72">
        <f>VLOOKUP($C20,'Latest Month raw'!$E$6:$X$16,F$14,0)</f>
        <v>173</v>
      </c>
      <c r="G20" s="73">
        <f t="shared" ref="G20:G29" si="0">F20/E20</f>
        <v>0.51032448377581119</v>
      </c>
      <c r="H20" s="71">
        <f>VLOOKUP($C20,'Latest Month raw'!$E$6:$X$16,H$14,0)</f>
        <v>823</v>
      </c>
      <c r="I20" s="72">
        <f>VLOOKUP($C20,'Latest Month raw'!$E$6:$X$16,I$14,0)</f>
        <v>808</v>
      </c>
      <c r="J20" s="73">
        <f t="shared" ref="J20:J29" si="1">I20/H20</f>
        <v>0.98177399756986639</v>
      </c>
    </row>
    <row r="21" spans="1:10" ht="18" x14ac:dyDescent="0.25">
      <c r="A21" s="2"/>
      <c r="B21" s="16" t="s">
        <v>43</v>
      </c>
      <c r="C21" s="17" t="s">
        <v>44</v>
      </c>
      <c r="D21" s="38" t="s">
        <v>45</v>
      </c>
      <c r="E21" s="71">
        <f>VLOOKUP($C21,'Latest Month raw'!$E$6:$X$16,E$14,0)</f>
        <v>18</v>
      </c>
      <c r="F21" s="72">
        <f>VLOOKUP($C21,'Latest Month raw'!$E$6:$X$16,F$14,0)</f>
        <v>9</v>
      </c>
      <c r="G21" s="73">
        <f t="shared" si="0"/>
        <v>0.5</v>
      </c>
      <c r="H21" s="71">
        <f>VLOOKUP($C21,'Latest Month raw'!$E$6:$X$16,H$14,0)</f>
        <v>35</v>
      </c>
      <c r="I21" s="72">
        <f>VLOOKUP($C21,'Latest Month raw'!$E$6:$X$16,I$14,0)</f>
        <v>34</v>
      </c>
      <c r="J21" s="73">
        <f t="shared" si="1"/>
        <v>0.97142857142857142</v>
      </c>
    </row>
    <row r="22" spans="1:10" x14ac:dyDescent="0.2">
      <c r="B22" s="16" t="s">
        <v>46</v>
      </c>
      <c r="C22" s="17" t="s">
        <v>18</v>
      </c>
      <c r="D22" s="38" t="s">
        <v>19</v>
      </c>
      <c r="E22" s="71">
        <f>VLOOKUP($C22,'Latest Month raw'!$E$6:$X$16,E$14,0)</f>
        <v>623</v>
      </c>
      <c r="F22" s="72">
        <f>VLOOKUP($C22,'Latest Month raw'!$E$6:$X$16,F$14,0)</f>
        <v>401</v>
      </c>
      <c r="G22" s="73">
        <f t="shared" si="0"/>
        <v>0.6436597110754414</v>
      </c>
      <c r="H22" s="71">
        <f>VLOOKUP($C22,'Latest Month raw'!$E$6:$X$16,H$14,0)</f>
        <v>1069</v>
      </c>
      <c r="I22" s="72">
        <f>VLOOKUP($C22,'Latest Month raw'!$E$6:$X$16,I$14,0)</f>
        <v>1035</v>
      </c>
      <c r="J22" s="73">
        <f t="shared" si="1"/>
        <v>0.96819457436856871</v>
      </c>
    </row>
    <row r="23" spans="1:10" x14ac:dyDescent="0.2">
      <c r="B23" s="16" t="s">
        <v>47</v>
      </c>
      <c r="C23" s="17" t="s">
        <v>20</v>
      </c>
      <c r="D23" s="38" t="s">
        <v>96</v>
      </c>
      <c r="E23" s="71">
        <f>VLOOKUP($C23,'Latest Month raw'!$E$6:$X$16,E$14,0)</f>
        <v>182</v>
      </c>
      <c r="F23" s="72">
        <f>VLOOKUP($C23,'Latest Month raw'!$E$6:$X$16,F$14,0)</f>
        <v>120</v>
      </c>
      <c r="G23" s="73">
        <f t="shared" si="0"/>
        <v>0.65934065934065933</v>
      </c>
      <c r="H23" s="71">
        <f>VLOOKUP($C23,'Latest Month raw'!$E$6:$X$16,H$14,0)</f>
        <v>412</v>
      </c>
      <c r="I23" s="72">
        <f>VLOOKUP($C23,'Latest Month raw'!$E$6:$X$16,I$14,0)</f>
        <v>405</v>
      </c>
      <c r="J23" s="73">
        <f t="shared" si="1"/>
        <v>0.98300970873786409</v>
      </c>
    </row>
    <row r="24" spans="1:10" ht="18" x14ac:dyDescent="0.25">
      <c r="A24" s="2"/>
      <c r="B24" s="16" t="s">
        <v>47</v>
      </c>
      <c r="C24" s="17" t="s">
        <v>21</v>
      </c>
      <c r="D24" s="38" t="s">
        <v>22</v>
      </c>
      <c r="E24" s="71">
        <f>VLOOKUP($C24,'Latest Month raw'!$E$6:$X$16,E$14,0)</f>
        <v>377</v>
      </c>
      <c r="F24" s="72">
        <f>VLOOKUP($C24,'Latest Month raw'!$E$6:$X$16,F$14,0)</f>
        <v>229</v>
      </c>
      <c r="G24" s="73">
        <f>IFERROR(F24/E24,"-")</f>
        <v>0.60742705570291777</v>
      </c>
      <c r="H24" s="71">
        <f>VLOOKUP($C24,'Latest Month raw'!$E$6:$X$16,H$14,0)</f>
        <v>566</v>
      </c>
      <c r="I24" s="72">
        <f>VLOOKUP($C24,'Latest Month raw'!$E$6:$X$16,I$14,0)</f>
        <v>566</v>
      </c>
      <c r="J24" s="73">
        <f>IFERROR(I24/H24,"-")</f>
        <v>1</v>
      </c>
    </row>
    <row r="25" spans="1:10" x14ac:dyDescent="0.2">
      <c r="B25" s="16" t="s">
        <v>43</v>
      </c>
      <c r="C25" s="17" t="s">
        <v>23</v>
      </c>
      <c r="D25" s="38" t="s">
        <v>48</v>
      </c>
      <c r="E25" s="71">
        <f>VLOOKUP($C25,'Latest Month raw'!$E$6:$X$16,E$14,0)</f>
        <v>98</v>
      </c>
      <c r="F25" s="72">
        <f>VLOOKUP($C25,'Latest Month raw'!$E$6:$X$16,F$14,0)</f>
        <v>56</v>
      </c>
      <c r="G25" s="73">
        <f t="shared" si="0"/>
        <v>0.5714285714285714</v>
      </c>
      <c r="H25" s="71">
        <f>VLOOKUP($C25,'Latest Month raw'!$E$6:$X$16,H$14,0)</f>
        <v>619</v>
      </c>
      <c r="I25" s="72">
        <f>VLOOKUP($C25,'Latest Month raw'!$E$6:$X$16,I$14,0)</f>
        <v>595</v>
      </c>
      <c r="J25" s="73">
        <f t="shared" si="1"/>
        <v>0.96122778675282716</v>
      </c>
    </row>
    <row r="26" spans="1:10" x14ac:dyDescent="0.2">
      <c r="B26" s="16" t="s">
        <v>43</v>
      </c>
      <c r="C26" s="17" t="s">
        <v>24</v>
      </c>
      <c r="D26" s="38" t="s">
        <v>30</v>
      </c>
      <c r="E26" s="71">
        <f>VLOOKUP($C26,'Latest Month raw'!$E$6:$X$16,E$14,0)</f>
        <v>462</v>
      </c>
      <c r="F26" s="72">
        <f>VLOOKUP($C26,'Latest Month raw'!$E$6:$X$16,F$14,0)</f>
        <v>310</v>
      </c>
      <c r="G26" s="73">
        <f t="shared" si="0"/>
        <v>0.67099567099567103</v>
      </c>
      <c r="H26" s="71">
        <f>VLOOKUP($C26,'Latest Month raw'!$E$6:$X$16,H$14,0)</f>
        <v>687</v>
      </c>
      <c r="I26" s="72">
        <f>VLOOKUP($C26,'Latest Month raw'!$E$6:$X$16,I$14,0)</f>
        <v>656</v>
      </c>
      <c r="J26" s="73">
        <f t="shared" si="1"/>
        <v>0.9548762736535662</v>
      </c>
    </row>
    <row r="27" spans="1:10" ht="18" x14ac:dyDescent="0.25">
      <c r="A27" s="2"/>
      <c r="B27" s="16" t="s">
        <v>43</v>
      </c>
      <c r="C27" s="17" t="s">
        <v>25</v>
      </c>
      <c r="D27" s="38" t="s">
        <v>31</v>
      </c>
      <c r="E27" s="71">
        <f>VLOOKUP($C27,'Latest Month raw'!$E$6:$X$16,E$14,0)</f>
        <v>400</v>
      </c>
      <c r="F27" s="72">
        <f>VLOOKUP($C27,'Latest Month raw'!$E$6:$X$16,F$14,0)</f>
        <v>164</v>
      </c>
      <c r="G27" s="73">
        <f t="shared" si="0"/>
        <v>0.41</v>
      </c>
      <c r="H27" s="71">
        <f>VLOOKUP($C27,'Latest Month raw'!$E$6:$X$16,H$14,0)</f>
        <v>902</v>
      </c>
      <c r="I27" s="72">
        <f>VLOOKUP($C27,'Latest Month raw'!$E$6:$X$16,I$14,0)</f>
        <v>870</v>
      </c>
      <c r="J27" s="73">
        <f t="shared" si="1"/>
        <v>0.96452328159645229</v>
      </c>
    </row>
    <row r="28" spans="1:10" x14ac:dyDescent="0.2">
      <c r="B28" s="16" t="s">
        <v>42</v>
      </c>
      <c r="C28" s="17" t="s">
        <v>26</v>
      </c>
      <c r="D28" s="38" t="s">
        <v>97</v>
      </c>
      <c r="E28" s="71">
        <f>VLOOKUP($C28,'Latest Month raw'!$E$6:$X$16,E$14,0)</f>
        <v>280</v>
      </c>
      <c r="F28" s="72">
        <f>VLOOKUP($C28,'Latest Month raw'!$E$6:$X$16,F$14,0)</f>
        <v>165</v>
      </c>
      <c r="G28" s="73">
        <f t="shared" si="0"/>
        <v>0.5892857142857143</v>
      </c>
      <c r="H28" s="71">
        <f>VLOOKUP($C28,'Latest Month raw'!$E$6:$X$16,H$14,0)</f>
        <v>668</v>
      </c>
      <c r="I28" s="72">
        <f>VLOOKUP($C28,'Latest Month raw'!$E$6:$X$16,I$14,0)</f>
        <v>654</v>
      </c>
      <c r="J28" s="73">
        <f t="shared" si="1"/>
        <v>0.97904191616766467</v>
      </c>
    </row>
    <row r="29" spans="1:10" x14ac:dyDescent="0.2">
      <c r="B29" s="18" t="s">
        <v>47</v>
      </c>
      <c r="C29" s="19" t="s">
        <v>27</v>
      </c>
      <c r="D29" s="39" t="s">
        <v>28</v>
      </c>
      <c r="E29" s="74">
        <f>VLOOKUP($C29,'Latest Month raw'!$E$6:$X$16,E$14,0)</f>
        <v>437</v>
      </c>
      <c r="F29" s="75">
        <f>VLOOKUP($C29,'Latest Month raw'!$E$6:$X$16,F$14,0)</f>
        <v>249</v>
      </c>
      <c r="G29" s="76">
        <f t="shared" si="0"/>
        <v>0.56979405034324948</v>
      </c>
      <c r="H29" s="74">
        <f>VLOOKUP($C29,'Latest Month raw'!$E$6:$X$16,H$14,0)</f>
        <v>728</v>
      </c>
      <c r="I29" s="75">
        <f>VLOOKUP($C29,'Latest Month raw'!$E$6:$X$16,I$14,0)</f>
        <v>712</v>
      </c>
      <c r="J29" s="76">
        <f t="shared" si="1"/>
        <v>0.97802197802197799</v>
      </c>
    </row>
    <row r="30" spans="1:10" x14ac:dyDescent="0.2">
      <c r="B30" s="79" t="s">
        <v>224</v>
      </c>
    </row>
    <row r="31" spans="1:10" x14ac:dyDescent="0.2">
      <c r="B31" s="77" t="s">
        <v>222</v>
      </c>
    </row>
    <row r="38" spans="4:10" s="78" customFormat="1" hidden="1" x14ac:dyDescent="0.2">
      <c r="D38" s="78" t="s">
        <v>9</v>
      </c>
      <c r="E38" s="78">
        <v>3266</v>
      </c>
      <c r="F38" s="78">
        <v>1900</v>
      </c>
      <c r="G38" s="78">
        <v>0.58175137783221065</v>
      </c>
      <c r="H38" s="78">
        <v>7063</v>
      </c>
      <c r="I38" s="78">
        <v>6871</v>
      </c>
      <c r="J38" s="78">
        <v>0.97281608381707485</v>
      </c>
    </row>
    <row r="39" spans="4:10" s="78" customFormat="1" hidden="1" x14ac:dyDescent="0.2"/>
    <row r="40" spans="4:10" s="78" customFormat="1" hidden="1" x14ac:dyDescent="0.2">
      <c r="D40" s="78" t="s">
        <v>15</v>
      </c>
      <c r="E40" s="78">
        <v>139</v>
      </c>
      <c r="F40" s="78">
        <v>78</v>
      </c>
      <c r="G40" s="78">
        <v>0.5611510791366906</v>
      </c>
      <c r="H40" s="78">
        <v>735</v>
      </c>
      <c r="I40" s="78">
        <v>725</v>
      </c>
      <c r="J40" s="78">
        <v>0.98639455782312924</v>
      </c>
    </row>
    <row r="41" spans="4:10" s="78" customFormat="1" hidden="1" x14ac:dyDescent="0.2">
      <c r="D41" s="78" t="s">
        <v>17</v>
      </c>
      <c r="E41" s="78">
        <v>339</v>
      </c>
      <c r="F41" s="78">
        <v>173</v>
      </c>
      <c r="G41" s="78">
        <v>0.51032448377581119</v>
      </c>
      <c r="H41" s="78">
        <v>823</v>
      </c>
      <c r="I41" s="78">
        <v>808</v>
      </c>
      <c r="J41" s="78">
        <v>0.98177399756986639</v>
      </c>
    </row>
    <row r="42" spans="4:10" s="78" customFormat="1" hidden="1" x14ac:dyDescent="0.2">
      <c r="D42" s="78" t="s">
        <v>45</v>
      </c>
      <c r="E42" s="78">
        <v>18</v>
      </c>
      <c r="F42" s="78">
        <v>9</v>
      </c>
      <c r="G42" s="78">
        <v>0.5</v>
      </c>
      <c r="H42" s="78">
        <v>35</v>
      </c>
      <c r="I42" s="78">
        <v>34</v>
      </c>
      <c r="J42" s="78">
        <v>0.97142857142857142</v>
      </c>
    </row>
    <row r="43" spans="4:10" s="78" customFormat="1" hidden="1" x14ac:dyDescent="0.2">
      <c r="D43" s="78" t="s">
        <v>19</v>
      </c>
      <c r="E43" s="78">
        <v>623</v>
      </c>
      <c r="F43" s="78">
        <v>401</v>
      </c>
      <c r="G43" s="78">
        <v>0.6436597110754414</v>
      </c>
      <c r="H43" s="78">
        <v>1069</v>
      </c>
      <c r="I43" s="78">
        <v>1035</v>
      </c>
      <c r="J43" s="78">
        <v>0.96819457436856871</v>
      </c>
    </row>
    <row r="44" spans="4:10" s="78" customFormat="1" hidden="1" x14ac:dyDescent="0.2">
      <c r="D44" s="78" t="s">
        <v>96</v>
      </c>
      <c r="E44" s="78">
        <v>184</v>
      </c>
      <c r="F44" s="78">
        <v>110</v>
      </c>
      <c r="G44" s="78">
        <v>0.59782608695652173</v>
      </c>
      <c r="H44" s="78">
        <v>413</v>
      </c>
      <c r="I44" s="78">
        <v>406</v>
      </c>
      <c r="J44" s="78">
        <v>0.98305084745762716</v>
      </c>
    </row>
    <row r="45" spans="4:10" s="78" customFormat="1" hidden="1" x14ac:dyDescent="0.2">
      <c r="D45" s="78" t="s">
        <v>22</v>
      </c>
      <c r="E45" s="78">
        <v>286</v>
      </c>
      <c r="F45" s="78">
        <v>192</v>
      </c>
      <c r="G45" s="78">
        <v>0.67132867132867136</v>
      </c>
      <c r="H45" s="78">
        <v>567</v>
      </c>
      <c r="I45" s="78">
        <v>565</v>
      </c>
      <c r="J45" s="78">
        <v>0.99647266313932981</v>
      </c>
    </row>
    <row r="46" spans="4:10" s="78" customFormat="1" hidden="1" x14ac:dyDescent="0.2">
      <c r="D46" s="78" t="s">
        <v>48</v>
      </c>
      <c r="E46" s="78">
        <v>98</v>
      </c>
      <c r="F46" s="78">
        <v>56</v>
      </c>
      <c r="G46" s="78">
        <v>0.5714285714285714</v>
      </c>
      <c r="H46" s="78">
        <v>619</v>
      </c>
      <c r="I46" s="78">
        <v>595</v>
      </c>
      <c r="J46" s="78">
        <v>0.96122778675282716</v>
      </c>
    </row>
    <row r="47" spans="4:10" s="78" customFormat="1" hidden="1" x14ac:dyDescent="0.2">
      <c r="D47" s="78" t="s">
        <v>30</v>
      </c>
      <c r="E47" s="78">
        <v>462</v>
      </c>
      <c r="F47" s="78">
        <v>310</v>
      </c>
      <c r="G47" s="78">
        <v>0.67099567099567103</v>
      </c>
      <c r="H47" s="78">
        <v>504</v>
      </c>
      <c r="I47" s="78">
        <v>485</v>
      </c>
      <c r="J47" s="78">
        <v>0.96230158730158732</v>
      </c>
    </row>
    <row r="48" spans="4:10" s="78" customFormat="1" hidden="1" x14ac:dyDescent="0.2">
      <c r="D48" s="78" t="s">
        <v>31</v>
      </c>
      <c r="E48" s="78">
        <v>400</v>
      </c>
      <c r="F48" s="78">
        <v>164</v>
      </c>
      <c r="G48" s="78">
        <v>0.41</v>
      </c>
      <c r="H48" s="78">
        <v>902</v>
      </c>
      <c r="I48" s="78">
        <v>870</v>
      </c>
      <c r="J48" s="78">
        <v>0.96452328159645229</v>
      </c>
    </row>
    <row r="49" spans="4:10" s="78" customFormat="1" hidden="1" x14ac:dyDescent="0.2">
      <c r="D49" s="78" t="s">
        <v>97</v>
      </c>
      <c r="E49" s="78">
        <v>280</v>
      </c>
      <c r="F49" s="78">
        <v>158</v>
      </c>
      <c r="G49" s="78">
        <v>0.56428571428571428</v>
      </c>
      <c r="H49" s="78">
        <v>668</v>
      </c>
      <c r="I49" s="78">
        <v>636</v>
      </c>
      <c r="J49" s="78">
        <v>0.95209580838323349</v>
      </c>
    </row>
    <row r="50" spans="4:10" s="78" customFormat="1" hidden="1" x14ac:dyDescent="0.2">
      <c r="D50" s="78" t="s">
        <v>28</v>
      </c>
      <c r="E50" s="78">
        <v>437</v>
      </c>
      <c r="F50" s="78">
        <v>249</v>
      </c>
      <c r="G50" s="78">
        <v>0.56979405034324948</v>
      </c>
      <c r="H50" s="78">
        <v>728</v>
      </c>
      <c r="I50" s="78">
        <v>712</v>
      </c>
      <c r="J50" s="78">
        <v>0.97802197802197799</v>
      </c>
    </row>
  </sheetData>
  <phoneticPr fontId="0" type="noConversion"/>
  <conditionalFormatting sqref="E17:F29 H17:I29">
    <cfRule type="cellIs" dxfId="3" priority="2" operator="notEqual">
      <formula>E38</formula>
    </cfRule>
  </conditionalFormatting>
  <conditionalFormatting sqref="G17:G29 J17:J29">
    <cfRule type="cellIs" dxfId="2" priority="1" operator="notEqual">
      <formula>G38</formula>
    </cfRule>
  </conditionalFormatting>
  <hyperlinks>
    <hyperlink ref="D7" r:id="rId1"/>
    <hyperlink ref="D13" location="'Cover note'!A1" display="Contents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ignoredErrors>
    <ignoredError sqref="G17:G24 G25:G29 J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5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3" customWidth="1"/>
    <col min="2" max="2" width="13.85546875" style="3" customWidth="1"/>
    <col min="3" max="3" width="9.7109375" style="3" bestFit="1" customWidth="1"/>
    <col min="4" max="4" width="55.7109375" style="3" customWidth="1"/>
    <col min="5" max="10" width="17" style="3" customWidth="1"/>
    <col min="11" max="16384" width="9.140625" style="3"/>
  </cols>
  <sheetData>
    <row r="1" spans="1:10" s="2" customFormat="1" ht="18" hidden="1" x14ac:dyDescent="0.25">
      <c r="A1" s="1"/>
      <c r="B1" s="1"/>
      <c r="C1" s="1"/>
      <c r="D1" s="1"/>
    </row>
    <row r="2" spans="1:10" ht="15.75" x14ac:dyDescent="0.25">
      <c r="A2" s="1"/>
      <c r="B2" s="1"/>
      <c r="C2" s="6" t="s">
        <v>0</v>
      </c>
      <c r="D2" s="7" t="s">
        <v>50</v>
      </c>
      <c r="F2" s="4"/>
    </row>
    <row r="3" spans="1:10" ht="15.75" x14ac:dyDescent="0.25">
      <c r="A3" s="1"/>
      <c r="B3" s="1"/>
      <c r="C3" s="6"/>
      <c r="D3" s="7" t="s">
        <v>123</v>
      </c>
      <c r="F3" s="4"/>
    </row>
    <row r="4" spans="1:10" x14ac:dyDescent="0.2">
      <c r="A4" s="1"/>
      <c r="B4" s="1"/>
      <c r="C4" s="6"/>
      <c r="D4" s="8"/>
      <c r="F4" s="4"/>
    </row>
    <row r="5" spans="1:10" x14ac:dyDescent="0.2">
      <c r="A5" s="1"/>
      <c r="B5" s="1"/>
      <c r="C5" s="6" t="s">
        <v>1</v>
      </c>
      <c r="D5" s="48" t="str">
        <f>'Cardiac Arrest - ROSC'!D5</f>
        <v>August 2015</v>
      </c>
      <c r="F5" s="4"/>
    </row>
    <row r="6" spans="1:10" x14ac:dyDescent="0.2">
      <c r="A6" s="1"/>
      <c r="B6" s="1"/>
      <c r="C6" s="6" t="s">
        <v>2</v>
      </c>
      <c r="D6" s="49" t="str">
        <f>'Cardiac Arrest - ROSC'!D6</f>
        <v>Unify2 data collection - AmbCO, NHS England</v>
      </c>
      <c r="F6" s="4"/>
    </row>
    <row r="7" spans="1:10" x14ac:dyDescent="0.2">
      <c r="A7" s="1"/>
      <c r="B7" s="1"/>
      <c r="D7" s="52" t="s">
        <v>185</v>
      </c>
      <c r="F7" s="4"/>
    </row>
    <row r="8" spans="1:10" hidden="1" x14ac:dyDescent="0.2">
      <c r="A8" s="1"/>
      <c r="B8" s="1"/>
      <c r="C8" s="6" t="s">
        <v>7</v>
      </c>
      <c r="D8" s="49" t="str">
        <f>'Cardiac Arrest - ROSC'!D8</f>
        <v>Provider</v>
      </c>
      <c r="F8" s="4"/>
    </row>
    <row r="9" spans="1:10" x14ac:dyDescent="0.2">
      <c r="A9" s="1"/>
      <c r="B9" s="1"/>
      <c r="C9" s="6" t="s">
        <v>3</v>
      </c>
      <c r="D9" s="50">
        <f>'Cardiac Arrest - ROSC'!D9</f>
        <v>42383</v>
      </c>
      <c r="F9" s="4"/>
    </row>
    <row r="10" spans="1:10" x14ac:dyDescent="0.2">
      <c r="A10" s="1"/>
      <c r="B10" s="1"/>
      <c r="C10" s="6" t="s">
        <v>6</v>
      </c>
      <c r="D10" s="50">
        <f>'Cardiac Arrest - ROSC'!D10</f>
        <v>42621</v>
      </c>
      <c r="F10" s="4"/>
    </row>
    <row r="11" spans="1:10" hidden="1" x14ac:dyDescent="0.2">
      <c r="A11" s="1"/>
      <c r="B11" s="1"/>
      <c r="C11" s="6" t="s">
        <v>10</v>
      </c>
      <c r="D11" s="49" t="str">
        <f>'Cardiac Arrest - ROSC'!D11</f>
        <v>Published</v>
      </c>
      <c r="F11" s="4"/>
    </row>
    <row r="12" spans="1:10" x14ac:dyDescent="0.2">
      <c r="A12" s="1"/>
      <c r="B12" s="1"/>
      <c r="C12" s="6" t="s">
        <v>11</v>
      </c>
      <c r="D12" s="49" t="str">
        <f>'Cardiac Arrest - ROSC'!D12</f>
        <v>Ian Kay, i.kay@nhs.net</v>
      </c>
      <c r="F12" s="4"/>
    </row>
    <row r="13" spans="1:10" x14ac:dyDescent="0.2">
      <c r="A13" s="1"/>
      <c r="B13" s="1"/>
      <c r="C13" s="1"/>
      <c r="D13" s="57" t="s">
        <v>186</v>
      </c>
      <c r="E13" s="21" t="s">
        <v>99</v>
      </c>
      <c r="F13" s="22"/>
      <c r="G13" s="24"/>
      <c r="H13" s="21" t="s">
        <v>100</v>
      </c>
      <c r="I13" s="23"/>
      <c r="J13" s="24"/>
    </row>
    <row r="14" spans="1:10" hidden="1" x14ac:dyDescent="0.2">
      <c r="A14" s="1"/>
      <c r="B14" s="5" t="s">
        <v>29</v>
      </c>
      <c r="C14" s="5"/>
      <c r="D14" s="5"/>
      <c r="E14" s="28">
        <v>18</v>
      </c>
      <c r="F14" s="29">
        <v>17</v>
      </c>
      <c r="G14" s="31"/>
      <c r="H14" s="28">
        <v>20</v>
      </c>
      <c r="I14" s="30">
        <v>19</v>
      </c>
      <c r="J14" s="31"/>
    </row>
    <row r="15" spans="1:10" ht="12.75" hidden="1" customHeight="1" x14ac:dyDescent="0.2">
      <c r="A15" s="1"/>
      <c r="B15" s="1"/>
      <c r="C15" s="1"/>
      <c r="D15" s="1"/>
      <c r="E15" s="25" t="s">
        <v>39</v>
      </c>
      <c r="F15" s="26"/>
      <c r="G15" s="27"/>
      <c r="H15" s="28"/>
      <c r="I15" s="30"/>
      <c r="J15" s="31"/>
    </row>
    <row r="16" spans="1:10" s="4" customFormat="1" ht="102" customHeight="1" x14ac:dyDescent="0.2">
      <c r="B16" s="9" t="s">
        <v>122</v>
      </c>
      <c r="C16" s="10" t="s">
        <v>4</v>
      </c>
      <c r="D16" s="36" t="s">
        <v>5</v>
      </c>
      <c r="E16" s="9" t="s">
        <v>98</v>
      </c>
      <c r="F16" s="11" t="s">
        <v>35</v>
      </c>
      <c r="G16" s="12" t="s">
        <v>116</v>
      </c>
      <c r="H16" s="9" t="s">
        <v>98</v>
      </c>
      <c r="I16" s="11" t="s">
        <v>35</v>
      </c>
      <c r="J16" s="12" t="s">
        <v>116</v>
      </c>
    </row>
    <row r="17" spans="1:10" x14ac:dyDescent="0.2">
      <c r="A17" s="13"/>
      <c r="B17" s="14" t="s">
        <v>8</v>
      </c>
      <c r="C17" s="15" t="s">
        <v>8</v>
      </c>
      <c r="D17" s="37" t="s">
        <v>9</v>
      </c>
      <c r="E17" s="40">
        <f>SUM(E19:E29)</f>
        <v>2277</v>
      </c>
      <c r="F17" s="41">
        <f>SUM(F19:F29)</f>
        <v>210</v>
      </c>
      <c r="G17" s="42">
        <f t="shared" ref="G17:G29" si="0">IFERROR(F17/E17,"-")</f>
        <v>9.22266139657444E-2</v>
      </c>
      <c r="H17" s="40">
        <f>SUM(H19:H29)</f>
        <v>300</v>
      </c>
      <c r="I17" s="41">
        <f>SUM(I19:I29)</f>
        <v>93</v>
      </c>
      <c r="J17" s="42">
        <f t="shared" ref="J17:J29" si="1">IFERROR(I17/H17,"-")</f>
        <v>0.31</v>
      </c>
    </row>
    <row r="18" spans="1:10" hidden="1" x14ac:dyDescent="0.2">
      <c r="B18" s="16"/>
      <c r="C18" s="17"/>
      <c r="D18" s="38"/>
      <c r="E18" s="68"/>
      <c r="F18" s="69"/>
      <c r="G18" s="70" t="str">
        <f t="shared" si="0"/>
        <v>-</v>
      </c>
      <c r="H18" s="68"/>
      <c r="I18" s="69"/>
      <c r="J18" s="70" t="str">
        <f t="shared" si="1"/>
        <v>-</v>
      </c>
    </row>
    <row r="19" spans="1:10" x14ac:dyDescent="0.2">
      <c r="B19" s="16" t="s">
        <v>42</v>
      </c>
      <c r="C19" s="17" t="s">
        <v>14</v>
      </c>
      <c r="D19" s="51" t="s">
        <v>15</v>
      </c>
      <c r="E19" s="71">
        <f>VLOOKUP($C19,'Latest Month raw'!$E$6:$X$16,E$14,0)</f>
        <v>195</v>
      </c>
      <c r="F19" s="72">
        <f>VLOOKUP($C19,'Latest Month raw'!$E$6:$X$16,F$14,0)</f>
        <v>13</v>
      </c>
      <c r="G19" s="73">
        <f t="shared" si="0"/>
        <v>6.6666666666666666E-2</v>
      </c>
      <c r="H19" s="71">
        <f>VLOOKUP($C19,'Latest Month raw'!$E$6:$X$16,H$14,0)</f>
        <v>20</v>
      </c>
      <c r="I19" s="72">
        <f>VLOOKUP($C19,'Latest Month raw'!$E$6:$X$16,I$14,0)</f>
        <v>2</v>
      </c>
      <c r="J19" s="73">
        <f t="shared" si="1"/>
        <v>0.1</v>
      </c>
    </row>
    <row r="20" spans="1:10" x14ac:dyDescent="0.2">
      <c r="B20" s="16" t="s">
        <v>42</v>
      </c>
      <c r="C20" s="17" t="s">
        <v>16</v>
      </c>
      <c r="D20" s="38" t="s">
        <v>17</v>
      </c>
      <c r="E20" s="71">
        <f>VLOOKUP($C20,'Latest Month raw'!$E$6:$X$16,E$14,0)</f>
        <v>262</v>
      </c>
      <c r="F20" s="72">
        <f>VLOOKUP($C20,'Latest Month raw'!$E$6:$X$16,F$14,0)</f>
        <v>11</v>
      </c>
      <c r="G20" s="73">
        <f t="shared" si="0"/>
        <v>4.1984732824427481E-2</v>
      </c>
      <c r="H20" s="71">
        <f>VLOOKUP($C20,'Latest Month raw'!$E$6:$X$16,H$14,0)</f>
        <v>28</v>
      </c>
      <c r="I20" s="72">
        <f>VLOOKUP($C20,'Latest Month raw'!$E$6:$X$16,I$14,0)</f>
        <v>6</v>
      </c>
      <c r="J20" s="73">
        <f t="shared" si="1"/>
        <v>0.21428571428571427</v>
      </c>
    </row>
    <row r="21" spans="1:10" ht="18" x14ac:dyDescent="0.25">
      <c r="A21" s="2"/>
      <c r="B21" s="16" t="s">
        <v>43</v>
      </c>
      <c r="C21" s="17" t="s">
        <v>44</v>
      </c>
      <c r="D21" s="38" t="s">
        <v>45</v>
      </c>
      <c r="E21" s="71">
        <f>VLOOKUP($C21,'Latest Month raw'!$E$6:$X$16,E$14,0)</f>
        <v>21</v>
      </c>
      <c r="F21" s="72">
        <f>VLOOKUP($C21,'Latest Month raw'!$E$6:$X$16,F$14,0)</f>
        <v>3</v>
      </c>
      <c r="G21" s="73">
        <f t="shared" si="0"/>
        <v>0.14285714285714285</v>
      </c>
      <c r="H21" s="71">
        <f>VLOOKUP($C21,'Latest Month raw'!$E$6:$X$16,H$14,0)</f>
        <v>2</v>
      </c>
      <c r="I21" s="72">
        <f>VLOOKUP($C21,'Latest Month raw'!$E$6:$X$16,I$14,0)</f>
        <v>2</v>
      </c>
      <c r="J21" s="73">
        <f t="shared" si="1"/>
        <v>1</v>
      </c>
    </row>
    <row r="22" spans="1:10" x14ac:dyDescent="0.2">
      <c r="B22" s="16" t="s">
        <v>46</v>
      </c>
      <c r="C22" s="17" t="s">
        <v>18</v>
      </c>
      <c r="D22" s="38" t="s">
        <v>19</v>
      </c>
      <c r="E22" s="71">
        <f>VLOOKUP($C22,'Latest Month raw'!$E$6:$X$16,E$14,0)</f>
        <v>320</v>
      </c>
      <c r="F22" s="72">
        <f>VLOOKUP($C22,'Latest Month raw'!$E$6:$X$16,F$14,0)</f>
        <v>43</v>
      </c>
      <c r="G22" s="73">
        <f t="shared" si="0"/>
        <v>0.13437499999999999</v>
      </c>
      <c r="H22" s="71">
        <f>VLOOKUP($C22,'Latest Month raw'!$E$6:$X$16,H$14,0)</f>
        <v>36</v>
      </c>
      <c r="I22" s="72">
        <f>VLOOKUP($C22,'Latest Month raw'!$E$6:$X$16,I$14,0)</f>
        <v>20</v>
      </c>
      <c r="J22" s="73">
        <f t="shared" si="1"/>
        <v>0.55555555555555558</v>
      </c>
    </row>
    <row r="23" spans="1:10" x14ac:dyDescent="0.2">
      <c r="B23" s="16" t="s">
        <v>47</v>
      </c>
      <c r="C23" s="17" t="s">
        <v>20</v>
      </c>
      <c r="D23" s="38" t="s">
        <v>96</v>
      </c>
      <c r="E23" s="71">
        <f>VLOOKUP($C23,'Latest Month raw'!$E$6:$X$16,E$14,0)</f>
        <v>142</v>
      </c>
      <c r="F23" s="72">
        <f>VLOOKUP($C23,'Latest Month raw'!$E$6:$X$16,F$14,0)</f>
        <v>9</v>
      </c>
      <c r="G23" s="73">
        <f t="shared" si="0"/>
        <v>6.3380281690140844E-2</v>
      </c>
      <c r="H23" s="71">
        <f>VLOOKUP($C23,'Latest Month raw'!$E$6:$X$16,H$14,0)</f>
        <v>12</v>
      </c>
      <c r="I23" s="72">
        <f>VLOOKUP($C23,'Latest Month raw'!$E$6:$X$16,I$14,0)</f>
        <v>4</v>
      </c>
      <c r="J23" s="73">
        <f t="shared" si="1"/>
        <v>0.33333333333333331</v>
      </c>
    </row>
    <row r="24" spans="1:10" ht="18" x14ac:dyDescent="0.25">
      <c r="A24" s="2"/>
      <c r="B24" s="16" t="s">
        <v>47</v>
      </c>
      <c r="C24" s="17" t="s">
        <v>21</v>
      </c>
      <c r="D24" s="38" t="s">
        <v>22</v>
      </c>
      <c r="E24" s="71">
        <f>VLOOKUP($C24,'Latest Month raw'!$E$6:$X$16,E$14,0)</f>
        <v>255</v>
      </c>
      <c r="F24" s="72">
        <f>VLOOKUP($C24,'Latest Month raw'!$E$6:$X$16,F$14,0)</f>
        <v>27</v>
      </c>
      <c r="G24" s="73">
        <f t="shared" si="0"/>
        <v>0.10588235294117647</v>
      </c>
      <c r="H24" s="71">
        <f>VLOOKUP($C24,'Latest Month raw'!$E$6:$X$16,H$14,0)</f>
        <v>27</v>
      </c>
      <c r="I24" s="72">
        <f>VLOOKUP($C24,'Latest Month raw'!$E$6:$X$16,I$14,0)</f>
        <v>9</v>
      </c>
      <c r="J24" s="80">
        <f t="shared" si="1"/>
        <v>0.33333333333333331</v>
      </c>
    </row>
    <row r="25" spans="1:10" x14ac:dyDescent="0.2">
      <c r="B25" s="16" t="s">
        <v>43</v>
      </c>
      <c r="C25" s="17" t="s">
        <v>23</v>
      </c>
      <c r="D25" s="51" t="s">
        <v>48</v>
      </c>
      <c r="E25" s="71">
        <f>VLOOKUP($C25,'Latest Month raw'!$E$6:$X$16,E$14,0)</f>
        <v>121</v>
      </c>
      <c r="F25" s="72">
        <f>VLOOKUP($C25,'Latest Month raw'!$E$6:$X$16,F$14,0)</f>
        <v>14</v>
      </c>
      <c r="G25" s="73">
        <f t="shared" si="0"/>
        <v>0.11570247933884298</v>
      </c>
      <c r="H25" s="71">
        <f>VLOOKUP($C25,'Latest Month raw'!$E$6:$X$16,H$14,0)</f>
        <v>22</v>
      </c>
      <c r="I25" s="72">
        <f>VLOOKUP($C25,'Latest Month raw'!$E$6:$X$16,I$14,0)</f>
        <v>5</v>
      </c>
      <c r="J25" s="73">
        <f t="shared" si="1"/>
        <v>0.22727272727272727</v>
      </c>
    </row>
    <row r="26" spans="1:10" x14ac:dyDescent="0.2">
      <c r="B26" s="16" t="s">
        <v>43</v>
      </c>
      <c r="C26" s="17" t="s">
        <v>24</v>
      </c>
      <c r="D26" s="38" t="s">
        <v>30</v>
      </c>
      <c r="E26" s="71">
        <f>VLOOKUP($C26,'Latest Month raw'!$E$6:$X$16,E$14,0)</f>
        <v>197</v>
      </c>
      <c r="F26" s="72">
        <f>VLOOKUP($C26,'Latest Month raw'!$E$6:$X$16,F$14,0)</f>
        <v>18</v>
      </c>
      <c r="G26" s="73">
        <f t="shared" si="0"/>
        <v>9.1370558375634514E-2</v>
      </c>
      <c r="H26" s="71">
        <f>VLOOKUP($C26,'Latest Month raw'!$E$6:$X$16,H$14,0)</f>
        <v>23</v>
      </c>
      <c r="I26" s="72">
        <f>VLOOKUP($C26,'Latest Month raw'!$E$6:$X$16,I$14,0)</f>
        <v>6</v>
      </c>
      <c r="J26" s="73">
        <f t="shared" si="1"/>
        <v>0.2608695652173913</v>
      </c>
    </row>
    <row r="27" spans="1:10" ht="18" x14ac:dyDescent="0.25">
      <c r="A27" s="2"/>
      <c r="B27" s="16" t="s">
        <v>43</v>
      </c>
      <c r="C27" s="17" t="s">
        <v>25</v>
      </c>
      <c r="D27" s="38" t="s">
        <v>31</v>
      </c>
      <c r="E27" s="71">
        <f>VLOOKUP($C27,'Latest Month raw'!$E$6:$X$16,E$14,0)</f>
        <v>266</v>
      </c>
      <c r="F27" s="72">
        <f>VLOOKUP($C27,'Latest Month raw'!$E$6:$X$16,F$14,0)</f>
        <v>20</v>
      </c>
      <c r="G27" s="73">
        <f t="shared" si="0"/>
        <v>7.5187969924812026E-2</v>
      </c>
      <c r="H27" s="71">
        <f>VLOOKUP($C27,'Latest Month raw'!$E$6:$X$16,H$14,0)</f>
        <v>52</v>
      </c>
      <c r="I27" s="72">
        <f>VLOOKUP($C27,'Latest Month raw'!$E$6:$X$16,I$14,0)</f>
        <v>11</v>
      </c>
      <c r="J27" s="73">
        <f t="shared" si="1"/>
        <v>0.21153846153846154</v>
      </c>
    </row>
    <row r="28" spans="1:10" x14ac:dyDescent="0.2">
      <c r="B28" s="16" t="s">
        <v>42</v>
      </c>
      <c r="C28" s="17" t="s">
        <v>26</v>
      </c>
      <c r="D28" s="38" t="s">
        <v>97</v>
      </c>
      <c r="E28" s="71">
        <f>VLOOKUP($C28,'Latest Month raw'!$E$6:$X$16,E$14,0)</f>
        <v>294</v>
      </c>
      <c r="F28" s="72">
        <f>VLOOKUP($C28,'Latest Month raw'!$E$6:$X$16,F$14,0)</f>
        <v>29</v>
      </c>
      <c r="G28" s="73">
        <f t="shared" si="0"/>
        <v>9.8639455782312924E-2</v>
      </c>
      <c r="H28" s="71">
        <f>VLOOKUP($C28,'Latest Month raw'!$E$6:$X$16,H$14,0)</f>
        <v>43</v>
      </c>
      <c r="I28" s="72">
        <f>VLOOKUP($C28,'Latest Month raw'!$E$6:$X$16,I$14,0)</f>
        <v>15</v>
      </c>
      <c r="J28" s="73">
        <f t="shared" si="1"/>
        <v>0.34883720930232559</v>
      </c>
    </row>
    <row r="29" spans="1:10" x14ac:dyDescent="0.2">
      <c r="B29" s="18" t="s">
        <v>47</v>
      </c>
      <c r="C29" s="19" t="s">
        <v>27</v>
      </c>
      <c r="D29" s="67" t="s">
        <v>28</v>
      </c>
      <c r="E29" s="74">
        <f>VLOOKUP($C29,'Latest Month raw'!$E$6:$X$16,E$14,0)</f>
        <v>204</v>
      </c>
      <c r="F29" s="75">
        <f>VLOOKUP($C29,'Latest Month raw'!$E$6:$X$16,F$14,0)</f>
        <v>23</v>
      </c>
      <c r="G29" s="76">
        <f t="shared" si="0"/>
        <v>0.11274509803921569</v>
      </c>
      <c r="H29" s="74">
        <f>VLOOKUP($C29,'Latest Month raw'!$E$6:$X$16,H$14,0)</f>
        <v>35</v>
      </c>
      <c r="I29" s="75">
        <f>VLOOKUP($C29,'Latest Month raw'!$E$6:$X$16,I$14,0)</f>
        <v>13</v>
      </c>
      <c r="J29" s="76">
        <f t="shared" si="1"/>
        <v>0.37142857142857144</v>
      </c>
    </row>
    <row r="30" spans="1:10" x14ac:dyDescent="0.2">
      <c r="B30" s="3" t="s">
        <v>109</v>
      </c>
      <c r="H30" s="3" t="s">
        <v>117</v>
      </c>
    </row>
    <row r="31" spans="1:10" x14ac:dyDescent="0.2">
      <c r="B31" s="20" t="s">
        <v>115</v>
      </c>
      <c r="H31" s="3" t="s">
        <v>118</v>
      </c>
    </row>
    <row r="32" spans="1:10" x14ac:dyDescent="0.2">
      <c r="B32" s="3" t="s">
        <v>113</v>
      </c>
      <c r="H32" s="3" t="s">
        <v>120</v>
      </c>
    </row>
    <row r="33" spans="2:10" x14ac:dyDescent="0.2">
      <c r="B33" s="3" t="s">
        <v>114</v>
      </c>
      <c r="H33" s="3" t="s">
        <v>119</v>
      </c>
    </row>
    <row r="34" spans="2:10" x14ac:dyDescent="0.2">
      <c r="B34" s="77" t="s">
        <v>222</v>
      </c>
    </row>
    <row r="38" spans="2:10" s="78" customFormat="1" hidden="1" x14ac:dyDescent="0.2">
      <c r="D38" s="78" t="s">
        <v>9</v>
      </c>
      <c r="E38" s="78">
        <v>2246</v>
      </c>
      <c r="F38" s="78">
        <v>203</v>
      </c>
      <c r="G38" s="78">
        <v>9.0382902938557441E-2</v>
      </c>
      <c r="H38" s="78">
        <v>294</v>
      </c>
      <c r="I38" s="78">
        <v>91</v>
      </c>
      <c r="J38" s="78">
        <v>0.30952380952380953</v>
      </c>
    </row>
    <row r="39" spans="2:10" s="78" customFormat="1" hidden="1" x14ac:dyDescent="0.2">
      <c r="G39" s="78" t="s">
        <v>8</v>
      </c>
      <c r="J39" s="78" t="s">
        <v>8</v>
      </c>
    </row>
    <row r="40" spans="2:10" s="78" customFormat="1" hidden="1" x14ac:dyDescent="0.2">
      <c r="D40" s="78" t="s">
        <v>15</v>
      </c>
      <c r="E40" s="78">
        <v>195</v>
      </c>
      <c r="F40" s="78">
        <v>13</v>
      </c>
      <c r="G40" s="78">
        <v>6.6666666666666666E-2</v>
      </c>
      <c r="H40" s="78">
        <v>20</v>
      </c>
      <c r="I40" s="78">
        <v>2</v>
      </c>
      <c r="J40" s="78">
        <v>0.1</v>
      </c>
    </row>
    <row r="41" spans="2:10" s="78" customFormat="1" hidden="1" x14ac:dyDescent="0.2">
      <c r="D41" s="78" t="s">
        <v>17</v>
      </c>
      <c r="E41" s="78">
        <v>262</v>
      </c>
      <c r="F41" s="78">
        <v>11</v>
      </c>
      <c r="G41" s="78">
        <v>4.1984732824427481E-2</v>
      </c>
      <c r="H41" s="78">
        <v>28</v>
      </c>
      <c r="I41" s="78">
        <v>6</v>
      </c>
      <c r="J41" s="78">
        <v>0.21428571428571427</v>
      </c>
    </row>
    <row r="42" spans="2:10" s="78" customFormat="1" hidden="1" x14ac:dyDescent="0.2">
      <c r="D42" s="78" t="s">
        <v>45</v>
      </c>
      <c r="E42" s="78">
        <v>21</v>
      </c>
      <c r="F42" s="78">
        <v>3</v>
      </c>
      <c r="G42" s="78">
        <v>0.14285714285714285</v>
      </c>
      <c r="H42" s="78">
        <v>2</v>
      </c>
      <c r="I42" s="78">
        <v>2</v>
      </c>
      <c r="J42" s="78">
        <v>1</v>
      </c>
    </row>
    <row r="43" spans="2:10" s="78" customFormat="1" hidden="1" x14ac:dyDescent="0.2">
      <c r="D43" s="78" t="s">
        <v>19</v>
      </c>
      <c r="E43" s="78">
        <v>320</v>
      </c>
      <c r="F43" s="78">
        <v>43</v>
      </c>
      <c r="G43" s="78">
        <v>0.13437499999999999</v>
      </c>
      <c r="H43" s="78">
        <v>36</v>
      </c>
      <c r="I43" s="78">
        <v>20</v>
      </c>
      <c r="J43" s="78">
        <v>0.55555555555555558</v>
      </c>
    </row>
    <row r="44" spans="2:10" s="78" customFormat="1" hidden="1" x14ac:dyDescent="0.2">
      <c r="D44" s="78" t="s">
        <v>96</v>
      </c>
      <c r="E44" s="78">
        <v>142</v>
      </c>
      <c r="F44" s="78">
        <v>9</v>
      </c>
      <c r="G44" s="78">
        <v>6.3380281690140844E-2</v>
      </c>
      <c r="H44" s="78">
        <v>12</v>
      </c>
      <c r="I44" s="78">
        <v>4</v>
      </c>
      <c r="J44" s="78">
        <v>0.33333333333333331</v>
      </c>
    </row>
    <row r="45" spans="2:10" s="78" customFormat="1" hidden="1" x14ac:dyDescent="0.2">
      <c r="D45" s="78" t="s">
        <v>22</v>
      </c>
      <c r="E45" s="78">
        <v>245</v>
      </c>
      <c r="F45" s="78">
        <v>24</v>
      </c>
      <c r="G45" s="78">
        <v>9.7959183673469383E-2</v>
      </c>
      <c r="H45" s="78">
        <v>24</v>
      </c>
      <c r="I45" s="78">
        <v>8</v>
      </c>
      <c r="J45" s="78">
        <v>0.33333333333333331</v>
      </c>
    </row>
    <row r="46" spans="2:10" s="78" customFormat="1" hidden="1" x14ac:dyDescent="0.2">
      <c r="D46" s="78" t="s">
        <v>48</v>
      </c>
      <c r="E46" s="78">
        <v>121</v>
      </c>
      <c r="F46" s="78">
        <v>14</v>
      </c>
      <c r="G46" s="78">
        <v>0.11570247933884298</v>
      </c>
      <c r="H46" s="78">
        <v>22</v>
      </c>
      <c r="I46" s="78">
        <v>5</v>
      </c>
      <c r="J46" s="78">
        <v>0.22727272727272727</v>
      </c>
    </row>
    <row r="47" spans="2:10" s="78" customFormat="1" hidden="1" x14ac:dyDescent="0.2">
      <c r="D47" s="78" t="s">
        <v>30</v>
      </c>
      <c r="E47" s="78">
        <v>175</v>
      </c>
      <c r="F47" s="78">
        <v>15</v>
      </c>
      <c r="G47" s="78">
        <v>8.5714285714285715E-2</v>
      </c>
      <c r="H47" s="78">
        <v>20</v>
      </c>
      <c r="I47" s="78">
        <v>5</v>
      </c>
      <c r="J47" s="78">
        <v>0.25</v>
      </c>
    </row>
    <row r="48" spans="2:10" s="78" customFormat="1" hidden="1" x14ac:dyDescent="0.2">
      <c r="D48" s="78" t="s">
        <v>31</v>
      </c>
      <c r="E48" s="78">
        <v>266</v>
      </c>
      <c r="F48" s="78">
        <v>20</v>
      </c>
      <c r="G48" s="78">
        <v>7.5187969924812026E-2</v>
      </c>
      <c r="H48" s="78">
        <v>52</v>
      </c>
      <c r="I48" s="78">
        <v>11</v>
      </c>
      <c r="J48" s="78">
        <v>0.21153846153846154</v>
      </c>
    </row>
    <row r="49" spans="4:10" s="78" customFormat="1" hidden="1" x14ac:dyDescent="0.2">
      <c r="D49" s="78" t="s">
        <v>97</v>
      </c>
      <c r="E49" s="78">
        <v>295</v>
      </c>
      <c r="F49" s="78">
        <v>28</v>
      </c>
      <c r="G49" s="78">
        <v>9.4915254237288138E-2</v>
      </c>
      <c r="H49" s="78">
        <v>43</v>
      </c>
      <c r="I49" s="78">
        <v>15</v>
      </c>
      <c r="J49" s="78">
        <v>0.34883720930232559</v>
      </c>
    </row>
    <row r="50" spans="4:10" s="78" customFormat="1" hidden="1" x14ac:dyDescent="0.2">
      <c r="D50" s="78" t="s">
        <v>28</v>
      </c>
      <c r="E50" s="78">
        <v>204</v>
      </c>
      <c r="F50" s="78">
        <v>23</v>
      </c>
      <c r="G50" s="78">
        <v>0.11274509803921569</v>
      </c>
      <c r="H50" s="78">
        <v>35</v>
      </c>
      <c r="I50" s="78">
        <v>13</v>
      </c>
      <c r="J50" s="78">
        <v>0.37142857142857144</v>
      </c>
    </row>
  </sheetData>
  <phoneticPr fontId="0" type="noConversion"/>
  <conditionalFormatting sqref="E17:F29 H17:I29">
    <cfRule type="cellIs" dxfId="1" priority="2" operator="notEqual">
      <formula>E38</formula>
    </cfRule>
  </conditionalFormatting>
  <conditionalFormatting sqref="G17:G29 J17:J29">
    <cfRule type="cellIs" dxfId="0" priority="1" operator="notEqual">
      <formula>G38</formula>
    </cfRule>
  </conditionalFormatting>
  <hyperlinks>
    <hyperlink ref="D7" r:id="rId1"/>
    <hyperlink ref="D13" location="'Cover note'!A1" display="Contents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ignoredErrors>
    <ignoredError sqref="G17:G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G1" workbookViewId="0">
      <selection activeCell="N7" sqref="N7"/>
    </sheetView>
  </sheetViews>
  <sheetFormatPr defaultRowHeight="12.75" x14ac:dyDescent="0.2"/>
  <cols>
    <col min="1" max="1" width="13.5703125" bestFit="1" customWidth="1"/>
    <col min="2" max="2" width="21.5703125" bestFit="1" customWidth="1"/>
    <col min="3" max="3" width="10.7109375" bestFit="1" customWidth="1"/>
    <col min="4" max="4" width="67.5703125" bestFit="1" customWidth="1"/>
    <col min="5" max="5" width="10.140625" bestFit="1" customWidth="1"/>
    <col min="6" max="6" width="73.7109375" bestFit="1" customWidth="1"/>
    <col min="7" max="24" width="9" customWidth="1"/>
    <col min="25" max="25" width="255.7109375" bestFit="1" customWidth="1"/>
    <col min="26" max="26" width="50.140625" bestFit="1" customWidth="1"/>
    <col min="257" max="257" width="13.5703125" bestFit="1" customWidth="1"/>
    <col min="258" max="258" width="21.5703125" bestFit="1" customWidth="1"/>
    <col min="259" max="259" width="10.7109375" bestFit="1" customWidth="1"/>
    <col min="260" max="260" width="67.5703125" bestFit="1" customWidth="1"/>
    <col min="261" max="261" width="10.140625" bestFit="1" customWidth="1"/>
    <col min="262" max="262" width="73.7109375" bestFit="1" customWidth="1"/>
    <col min="263" max="280" width="9" customWidth="1"/>
    <col min="281" max="281" width="255.7109375" bestFit="1" customWidth="1"/>
    <col min="282" max="282" width="50.140625" bestFit="1" customWidth="1"/>
    <col min="513" max="513" width="13.5703125" bestFit="1" customWidth="1"/>
    <col min="514" max="514" width="21.5703125" bestFit="1" customWidth="1"/>
    <col min="515" max="515" width="10.7109375" bestFit="1" customWidth="1"/>
    <col min="516" max="516" width="67.5703125" bestFit="1" customWidth="1"/>
    <col min="517" max="517" width="10.140625" bestFit="1" customWidth="1"/>
    <col min="518" max="518" width="73.7109375" bestFit="1" customWidth="1"/>
    <col min="519" max="536" width="9" customWidth="1"/>
    <col min="537" max="537" width="255.7109375" bestFit="1" customWidth="1"/>
    <col min="538" max="538" width="50.140625" bestFit="1" customWidth="1"/>
    <col min="769" max="769" width="13.5703125" bestFit="1" customWidth="1"/>
    <col min="770" max="770" width="21.5703125" bestFit="1" customWidth="1"/>
    <col min="771" max="771" width="10.7109375" bestFit="1" customWidth="1"/>
    <col min="772" max="772" width="67.5703125" bestFit="1" customWidth="1"/>
    <col min="773" max="773" width="10.140625" bestFit="1" customWidth="1"/>
    <col min="774" max="774" width="73.7109375" bestFit="1" customWidth="1"/>
    <col min="775" max="792" width="9" customWidth="1"/>
    <col min="793" max="793" width="255.7109375" bestFit="1" customWidth="1"/>
    <col min="794" max="794" width="50.140625" bestFit="1" customWidth="1"/>
    <col min="1025" max="1025" width="13.5703125" bestFit="1" customWidth="1"/>
    <col min="1026" max="1026" width="21.5703125" bestFit="1" customWidth="1"/>
    <col min="1027" max="1027" width="10.7109375" bestFit="1" customWidth="1"/>
    <col min="1028" max="1028" width="67.5703125" bestFit="1" customWidth="1"/>
    <col min="1029" max="1029" width="10.140625" bestFit="1" customWidth="1"/>
    <col min="1030" max="1030" width="73.7109375" bestFit="1" customWidth="1"/>
    <col min="1031" max="1048" width="9" customWidth="1"/>
    <col min="1049" max="1049" width="255.7109375" bestFit="1" customWidth="1"/>
    <col min="1050" max="1050" width="50.140625" bestFit="1" customWidth="1"/>
    <col min="1281" max="1281" width="13.5703125" bestFit="1" customWidth="1"/>
    <col min="1282" max="1282" width="21.5703125" bestFit="1" customWidth="1"/>
    <col min="1283" max="1283" width="10.7109375" bestFit="1" customWidth="1"/>
    <col min="1284" max="1284" width="67.5703125" bestFit="1" customWidth="1"/>
    <col min="1285" max="1285" width="10.140625" bestFit="1" customWidth="1"/>
    <col min="1286" max="1286" width="73.7109375" bestFit="1" customWidth="1"/>
    <col min="1287" max="1304" width="9" customWidth="1"/>
    <col min="1305" max="1305" width="255.7109375" bestFit="1" customWidth="1"/>
    <col min="1306" max="1306" width="50.140625" bestFit="1" customWidth="1"/>
    <col min="1537" max="1537" width="13.5703125" bestFit="1" customWidth="1"/>
    <col min="1538" max="1538" width="21.5703125" bestFit="1" customWidth="1"/>
    <col min="1539" max="1539" width="10.7109375" bestFit="1" customWidth="1"/>
    <col min="1540" max="1540" width="67.5703125" bestFit="1" customWidth="1"/>
    <col min="1541" max="1541" width="10.140625" bestFit="1" customWidth="1"/>
    <col min="1542" max="1542" width="73.7109375" bestFit="1" customWidth="1"/>
    <col min="1543" max="1560" width="9" customWidth="1"/>
    <col min="1561" max="1561" width="255.7109375" bestFit="1" customWidth="1"/>
    <col min="1562" max="1562" width="50.140625" bestFit="1" customWidth="1"/>
    <col min="1793" max="1793" width="13.5703125" bestFit="1" customWidth="1"/>
    <col min="1794" max="1794" width="21.5703125" bestFit="1" customWidth="1"/>
    <col min="1795" max="1795" width="10.7109375" bestFit="1" customWidth="1"/>
    <col min="1796" max="1796" width="67.5703125" bestFit="1" customWidth="1"/>
    <col min="1797" max="1797" width="10.140625" bestFit="1" customWidth="1"/>
    <col min="1798" max="1798" width="73.7109375" bestFit="1" customWidth="1"/>
    <col min="1799" max="1816" width="9" customWidth="1"/>
    <col min="1817" max="1817" width="255.7109375" bestFit="1" customWidth="1"/>
    <col min="1818" max="1818" width="50.140625" bestFit="1" customWidth="1"/>
    <col min="2049" max="2049" width="13.5703125" bestFit="1" customWidth="1"/>
    <col min="2050" max="2050" width="21.5703125" bestFit="1" customWidth="1"/>
    <col min="2051" max="2051" width="10.7109375" bestFit="1" customWidth="1"/>
    <col min="2052" max="2052" width="67.5703125" bestFit="1" customWidth="1"/>
    <col min="2053" max="2053" width="10.140625" bestFit="1" customWidth="1"/>
    <col min="2054" max="2054" width="73.7109375" bestFit="1" customWidth="1"/>
    <col min="2055" max="2072" width="9" customWidth="1"/>
    <col min="2073" max="2073" width="255.7109375" bestFit="1" customWidth="1"/>
    <col min="2074" max="2074" width="50.140625" bestFit="1" customWidth="1"/>
    <col min="2305" max="2305" width="13.5703125" bestFit="1" customWidth="1"/>
    <col min="2306" max="2306" width="21.5703125" bestFit="1" customWidth="1"/>
    <col min="2307" max="2307" width="10.7109375" bestFit="1" customWidth="1"/>
    <col min="2308" max="2308" width="67.5703125" bestFit="1" customWidth="1"/>
    <col min="2309" max="2309" width="10.140625" bestFit="1" customWidth="1"/>
    <col min="2310" max="2310" width="73.7109375" bestFit="1" customWidth="1"/>
    <col min="2311" max="2328" width="9" customWidth="1"/>
    <col min="2329" max="2329" width="255.7109375" bestFit="1" customWidth="1"/>
    <col min="2330" max="2330" width="50.140625" bestFit="1" customWidth="1"/>
    <col min="2561" max="2561" width="13.5703125" bestFit="1" customWidth="1"/>
    <col min="2562" max="2562" width="21.5703125" bestFit="1" customWidth="1"/>
    <col min="2563" max="2563" width="10.7109375" bestFit="1" customWidth="1"/>
    <col min="2564" max="2564" width="67.5703125" bestFit="1" customWidth="1"/>
    <col min="2565" max="2565" width="10.140625" bestFit="1" customWidth="1"/>
    <col min="2566" max="2566" width="73.7109375" bestFit="1" customWidth="1"/>
    <col min="2567" max="2584" width="9" customWidth="1"/>
    <col min="2585" max="2585" width="255.7109375" bestFit="1" customWidth="1"/>
    <col min="2586" max="2586" width="50.140625" bestFit="1" customWidth="1"/>
    <col min="2817" max="2817" width="13.5703125" bestFit="1" customWidth="1"/>
    <col min="2818" max="2818" width="21.5703125" bestFit="1" customWidth="1"/>
    <col min="2819" max="2819" width="10.7109375" bestFit="1" customWidth="1"/>
    <col min="2820" max="2820" width="67.5703125" bestFit="1" customWidth="1"/>
    <col min="2821" max="2821" width="10.140625" bestFit="1" customWidth="1"/>
    <col min="2822" max="2822" width="73.7109375" bestFit="1" customWidth="1"/>
    <col min="2823" max="2840" width="9" customWidth="1"/>
    <col min="2841" max="2841" width="255.7109375" bestFit="1" customWidth="1"/>
    <col min="2842" max="2842" width="50.140625" bestFit="1" customWidth="1"/>
    <col min="3073" max="3073" width="13.5703125" bestFit="1" customWidth="1"/>
    <col min="3074" max="3074" width="21.5703125" bestFit="1" customWidth="1"/>
    <col min="3075" max="3075" width="10.7109375" bestFit="1" customWidth="1"/>
    <col min="3076" max="3076" width="67.5703125" bestFit="1" customWidth="1"/>
    <col min="3077" max="3077" width="10.140625" bestFit="1" customWidth="1"/>
    <col min="3078" max="3078" width="73.7109375" bestFit="1" customWidth="1"/>
    <col min="3079" max="3096" width="9" customWidth="1"/>
    <col min="3097" max="3097" width="255.7109375" bestFit="1" customWidth="1"/>
    <col min="3098" max="3098" width="50.140625" bestFit="1" customWidth="1"/>
    <col min="3329" max="3329" width="13.5703125" bestFit="1" customWidth="1"/>
    <col min="3330" max="3330" width="21.5703125" bestFit="1" customWidth="1"/>
    <col min="3331" max="3331" width="10.7109375" bestFit="1" customWidth="1"/>
    <col min="3332" max="3332" width="67.5703125" bestFit="1" customWidth="1"/>
    <col min="3333" max="3333" width="10.140625" bestFit="1" customWidth="1"/>
    <col min="3334" max="3334" width="73.7109375" bestFit="1" customWidth="1"/>
    <col min="3335" max="3352" width="9" customWidth="1"/>
    <col min="3353" max="3353" width="255.7109375" bestFit="1" customWidth="1"/>
    <col min="3354" max="3354" width="50.140625" bestFit="1" customWidth="1"/>
    <col min="3585" max="3585" width="13.5703125" bestFit="1" customWidth="1"/>
    <col min="3586" max="3586" width="21.5703125" bestFit="1" customWidth="1"/>
    <col min="3587" max="3587" width="10.7109375" bestFit="1" customWidth="1"/>
    <col min="3588" max="3588" width="67.5703125" bestFit="1" customWidth="1"/>
    <col min="3589" max="3589" width="10.140625" bestFit="1" customWidth="1"/>
    <col min="3590" max="3590" width="73.7109375" bestFit="1" customWidth="1"/>
    <col min="3591" max="3608" width="9" customWidth="1"/>
    <col min="3609" max="3609" width="255.7109375" bestFit="1" customWidth="1"/>
    <col min="3610" max="3610" width="50.140625" bestFit="1" customWidth="1"/>
    <col min="3841" max="3841" width="13.5703125" bestFit="1" customWidth="1"/>
    <col min="3842" max="3842" width="21.5703125" bestFit="1" customWidth="1"/>
    <col min="3843" max="3843" width="10.7109375" bestFit="1" customWidth="1"/>
    <col min="3844" max="3844" width="67.5703125" bestFit="1" customWidth="1"/>
    <col min="3845" max="3845" width="10.140625" bestFit="1" customWidth="1"/>
    <col min="3846" max="3846" width="73.7109375" bestFit="1" customWidth="1"/>
    <col min="3847" max="3864" width="9" customWidth="1"/>
    <col min="3865" max="3865" width="255.7109375" bestFit="1" customWidth="1"/>
    <col min="3866" max="3866" width="50.140625" bestFit="1" customWidth="1"/>
    <col min="4097" max="4097" width="13.5703125" bestFit="1" customWidth="1"/>
    <col min="4098" max="4098" width="21.5703125" bestFit="1" customWidth="1"/>
    <col min="4099" max="4099" width="10.7109375" bestFit="1" customWidth="1"/>
    <col min="4100" max="4100" width="67.5703125" bestFit="1" customWidth="1"/>
    <col min="4101" max="4101" width="10.140625" bestFit="1" customWidth="1"/>
    <col min="4102" max="4102" width="73.7109375" bestFit="1" customWidth="1"/>
    <col min="4103" max="4120" width="9" customWidth="1"/>
    <col min="4121" max="4121" width="255.7109375" bestFit="1" customWidth="1"/>
    <col min="4122" max="4122" width="50.140625" bestFit="1" customWidth="1"/>
    <col min="4353" max="4353" width="13.5703125" bestFit="1" customWidth="1"/>
    <col min="4354" max="4354" width="21.5703125" bestFit="1" customWidth="1"/>
    <col min="4355" max="4355" width="10.7109375" bestFit="1" customWidth="1"/>
    <col min="4356" max="4356" width="67.5703125" bestFit="1" customWidth="1"/>
    <col min="4357" max="4357" width="10.140625" bestFit="1" customWidth="1"/>
    <col min="4358" max="4358" width="73.7109375" bestFit="1" customWidth="1"/>
    <col min="4359" max="4376" width="9" customWidth="1"/>
    <col min="4377" max="4377" width="255.7109375" bestFit="1" customWidth="1"/>
    <col min="4378" max="4378" width="50.140625" bestFit="1" customWidth="1"/>
    <col min="4609" max="4609" width="13.5703125" bestFit="1" customWidth="1"/>
    <col min="4610" max="4610" width="21.5703125" bestFit="1" customWidth="1"/>
    <col min="4611" max="4611" width="10.7109375" bestFit="1" customWidth="1"/>
    <col min="4612" max="4612" width="67.5703125" bestFit="1" customWidth="1"/>
    <col min="4613" max="4613" width="10.140625" bestFit="1" customWidth="1"/>
    <col min="4614" max="4614" width="73.7109375" bestFit="1" customWidth="1"/>
    <col min="4615" max="4632" width="9" customWidth="1"/>
    <col min="4633" max="4633" width="255.7109375" bestFit="1" customWidth="1"/>
    <col min="4634" max="4634" width="50.140625" bestFit="1" customWidth="1"/>
    <col min="4865" max="4865" width="13.5703125" bestFit="1" customWidth="1"/>
    <col min="4866" max="4866" width="21.5703125" bestFit="1" customWidth="1"/>
    <col min="4867" max="4867" width="10.7109375" bestFit="1" customWidth="1"/>
    <col min="4868" max="4868" width="67.5703125" bestFit="1" customWidth="1"/>
    <col min="4869" max="4869" width="10.140625" bestFit="1" customWidth="1"/>
    <col min="4870" max="4870" width="73.7109375" bestFit="1" customWidth="1"/>
    <col min="4871" max="4888" width="9" customWidth="1"/>
    <col min="4889" max="4889" width="255.7109375" bestFit="1" customWidth="1"/>
    <col min="4890" max="4890" width="50.140625" bestFit="1" customWidth="1"/>
    <col min="5121" max="5121" width="13.5703125" bestFit="1" customWidth="1"/>
    <col min="5122" max="5122" width="21.5703125" bestFit="1" customWidth="1"/>
    <col min="5123" max="5123" width="10.7109375" bestFit="1" customWidth="1"/>
    <col min="5124" max="5124" width="67.5703125" bestFit="1" customWidth="1"/>
    <col min="5125" max="5125" width="10.140625" bestFit="1" customWidth="1"/>
    <col min="5126" max="5126" width="73.7109375" bestFit="1" customWidth="1"/>
    <col min="5127" max="5144" width="9" customWidth="1"/>
    <col min="5145" max="5145" width="255.7109375" bestFit="1" customWidth="1"/>
    <col min="5146" max="5146" width="50.140625" bestFit="1" customWidth="1"/>
    <col min="5377" max="5377" width="13.5703125" bestFit="1" customWidth="1"/>
    <col min="5378" max="5378" width="21.5703125" bestFit="1" customWidth="1"/>
    <col min="5379" max="5379" width="10.7109375" bestFit="1" customWidth="1"/>
    <col min="5380" max="5380" width="67.5703125" bestFit="1" customWidth="1"/>
    <col min="5381" max="5381" width="10.140625" bestFit="1" customWidth="1"/>
    <col min="5382" max="5382" width="73.7109375" bestFit="1" customWidth="1"/>
    <col min="5383" max="5400" width="9" customWidth="1"/>
    <col min="5401" max="5401" width="255.7109375" bestFit="1" customWidth="1"/>
    <col min="5402" max="5402" width="50.140625" bestFit="1" customWidth="1"/>
    <col min="5633" max="5633" width="13.5703125" bestFit="1" customWidth="1"/>
    <col min="5634" max="5634" width="21.5703125" bestFit="1" customWidth="1"/>
    <col min="5635" max="5635" width="10.7109375" bestFit="1" customWidth="1"/>
    <col min="5636" max="5636" width="67.5703125" bestFit="1" customWidth="1"/>
    <col min="5637" max="5637" width="10.140625" bestFit="1" customWidth="1"/>
    <col min="5638" max="5638" width="73.7109375" bestFit="1" customWidth="1"/>
    <col min="5639" max="5656" width="9" customWidth="1"/>
    <col min="5657" max="5657" width="255.7109375" bestFit="1" customWidth="1"/>
    <col min="5658" max="5658" width="50.140625" bestFit="1" customWidth="1"/>
    <col min="5889" max="5889" width="13.5703125" bestFit="1" customWidth="1"/>
    <col min="5890" max="5890" width="21.5703125" bestFit="1" customWidth="1"/>
    <col min="5891" max="5891" width="10.7109375" bestFit="1" customWidth="1"/>
    <col min="5892" max="5892" width="67.5703125" bestFit="1" customWidth="1"/>
    <col min="5893" max="5893" width="10.140625" bestFit="1" customWidth="1"/>
    <col min="5894" max="5894" width="73.7109375" bestFit="1" customWidth="1"/>
    <col min="5895" max="5912" width="9" customWidth="1"/>
    <col min="5913" max="5913" width="255.7109375" bestFit="1" customWidth="1"/>
    <col min="5914" max="5914" width="50.140625" bestFit="1" customWidth="1"/>
    <col min="6145" max="6145" width="13.5703125" bestFit="1" customWidth="1"/>
    <col min="6146" max="6146" width="21.5703125" bestFit="1" customWidth="1"/>
    <col min="6147" max="6147" width="10.7109375" bestFit="1" customWidth="1"/>
    <col min="6148" max="6148" width="67.5703125" bestFit="1" customWidth="1"/>
    <col min="6149" max="6149" width="10.140625" bestFit="1" customWidth="1"/>
    <col min="6150" max="6150" width="73.7109375" bestFit="1" customWidth="1"/>
    <col min="6151" max="6168" width="9" customWidth="1"/>
    <col min="6169" max="6169" width="255.7109375" bestFit="1" customWidth="1"/>
    <col min="6170" max="6170" width="50.140625" bestFit="1" customWidth="1"/>
    <col min="6401" max="6401" width="13.5703125" bestFit="1" customWidth="1"/>
    <col min="6402" max="6402" width="21.5703125" bestFit="1" customWidth="1"/>
    <col min="6403" max="6403" width="10.7109375" bestFit="1" customWidth="1"/>
    <col min="6404" max="6404" width="67.5703125" bestFit="1" customWidth="1"/>
    <col min="6405" max="6405" width="10.140625" bestFit="1" customWidth="1"/>
    <col min="6406" max="6406" width="73.7109375" bestFit="1" customWidth="1"/>
    <col min="6407" max="6424" width="9" customWidth="1"/>
    <col min="6425" max="6425" width="255.7109375" bestFit="1" customWidth="1"/>
    <col min="6426" max="6426" width="50.140625" bestFit="1" customWidth="1"/>
    <col min="6657" max="6657" width="13.5703125" bestFit="1" customWidth="1"/>
    <col min="6658" max="6658" width="21.5703125" bestFit="1" customWidth="1"/>
    <col min="6659" max="6659" width="10.7109375" bestFit="1" customWidth="1"/>
    <col min="6660" max="6660" width="67.5703125" bestFit="1" customWidth="1"/>
    <col min="6661" max="6661" width="10.140625" bestFit="1" customWidth="1"/>
    <col min="6662" max="6662" width="73.7109375" bestFit="1" customWidth="1"/>
    <col min="6663" max="6680" width="9" customWidth="1"/>
    <col min="6681" max="6681" width="255.7109375" bestFit="1" customWidth="1"/>
    <col min="6682" max="6682" width="50.140625" bestFit="1" customWidth="1"/>
    <col min="6913" max="6913" width="13.5703125" bestFit="1" customWidth="1"/>
    <col min="6914" max="6914" width="21.5703125" bestFit="1" customWidth="1"/>
    <col min="6915" max="6915" width="10.7109375" bestFit="1" customWidth="1"/>
    <col min="6916" max="6916" width="67.5703125" bestFit="1" customWidth="1"/>
    <col min="6917" max="6917" width="10.140625" bestFit="1" customWidth="1"/>
    <col min="6918" max="6918" width="73.7109375" bestFit="1" customWidth="1"/>
    <col min="6919" max="6936" width="9" customWidth="1"/>
    <col min="6937" max="6937" width="255.7109375" bestFit="1" customWidth="1"/>
    <col min="6938" max="6938" width="50.140625" bestFit="1" customWidth="1"/>
    <col min="7169" max="7169" width="13.5703125" bestFit="1" customWidth="1"/>
    <col min="7170" max="7170" width="21.5703125" bestFit="1" customWidth="1"/>
    <col min="7171" max="7171" width="10.7109375" bestFit="1" customWidth="1"/>
    <col min="7172" max="7172" width="67.5703125" bestFit="1" customWidth="1"/>
    <col min="7173" max="7173" width="10.140625" bestFit="1" customWidth="1"/>
    <col min="7174" max="7174" width="73.7109375" bestFit="1" customWidth="1"/>
    <col min="7175" max="7192" width="9" customWidth="1"/>
    <col min="7193" max="7193" width="255.7109375" bestFit="1" customWidth="1"/>
    <col min="7194" max="7194" width="50.140625" bestFit="1" customWidth="1"/>
    <col min="7425" max="7425" width="13.5703125" bestFit="1" customWidth="1"/>
    <col min="7426" max="7426" width="21.5703125" bestFit="1" customWidth="1"/>
    <col min="7427" max="7427" width="10.7109375" bestFit="1" customWidth="1"/>
    <col min="7428" max="7428" width="67.5703125" bestFit="1" customWidth="1"/>
    <col min="7429" max="7429" width="10.140625" bestFit="1" customWidth="1"/>
    <col min="7430" max="7430" width="73.7109375" bestFit="1" customWidth="1"/>
    <col min="7431" max="7448" width="9" customWidth="1"/>
    <col min="7449" max="7449" width="255.7109375" bestFit="1" customWidth="1"/>
    <col min="7450" max="7450" width="50.140625" bestFit="1" customWidth="1"/>
    <col min="7681" max="7681" width="13.5703125" bestFit="1" customWidth="1"/>
    <col min="7682" max="7682" width="21.5703125" bestFit="1" customWidth="1"/>
    <col min="7683" max="7683" width="10.7109375" bestFit="1" customWidth="1"/>
    <col min="7684" max="7684" width="67.5703125" bestFit="1" customWidth="1"/>
    <col min="7685" max="7685" width="10.140625" bestFit="1" customWidth="1"/>
    <col min="7686" max="7686" width="73.7109375" bestFit="1" customWidth="1"/>
    <col min="7687" max="7704" width="9" customWidth="1"/>
    <col min="7705" max="7705" width="255.7109375" bestFit="1" customWidth="1"/>
    <col min="7706" max="7706" width="50.140625" bestFit="1" customWidth="1"/>
    <col min="7937" max="7937" width="13.5703125" bestFit="1" customWidth="1"/>
    <col min="7938" max="7938" width="21.5703125" bestFit="1" customWidth="1"/>
    <col min="7939" max="7939" width="10.7109375" bestFit="1" customWidth="1"/>
    <col min="7940" max="7940" width="67.5703125" bestFit="1" customWidth="1"/>
    <col min="7941" max="7941" width="10.140625" bestFit="1" customWidth="1"/>
    <col min="7942" max="7942" width="73.7109375" bestFit="1" customWidth="1"/>
    <col min="7943" max="7960" width="9" customWidth="1"/>
    <col min="7961" max="7961" width="255.7109375" bestFit="1" customWidth="1"/>
    <col min="7962" max="7962" width="50.140625" bestFit="1" customWidth="1"/>
    <col min="8193" max="8193" width="13.5703125" bestFit="1" customWidth="1"/>
    <col min="8194" max="8194" width="21.5703125" bestFit="1" customWidth="1"/>
    <col min="8195" max="8195" width="10.7109375" bestFit="1" customWidth="1"/>
    <col min="8196" max="8196" width="67.5703125" bestFit="1" customWidth="1"/>
    <col min="8197" max="8197" width="10.140625" bestFit="1" customWidth="1"/>
    <col min="8198" max="8198" width="73.7109375" bestFit="1" customWidth="1"/>
    <col min="8199" max="8216" width="9" customWidth="1"/>
    <col min="8217" max="8217" width="255.7109375" bestFit="1" customWidth="1"/>
    <col min="8218" max="8218" width="50.140625" bestFit="1" customWidth="1"/>
    <col min="8449" max="8449" width="13.5703125" bestFit="1" customWidth="1"/>
    <col min="8450" max="8450" width="21.5703125" bestFit="1" customWidth="1"/>
    <col min="8451" max="8451" width="10.7109375" bestFit="1" customWidth="1"/>
    <col min="8452" max="8452" width="67.5703125" bestFit="1" customWidth="1"/>
    <col min="8453" max="8453" width="10.140625" bestFit="1" customWidth="1"/>
    <col min="8454" max="8454" width="73.7109375" bestFit="1" customWidth="1"/>
    <col min="8455" max="8472" width="9" customWidth="1"/>
    <col min="8473" max="8473" width="255.7109375" bestFit="1" customWidth="1"/>
    <col min="8474" max="8474" width="50.140625" bestFit="1" customWidth="1"/>
    <col min="8705" max="8705" width="13.5703125" bestFit="1" customWidth="1"/>
    <col min="8706" max="8706" width="21.5703125" bestFit="1" customWidth="1"/>
    <col min="8707" max="8707" width="10.7109375" bestFit="1" customWidth="1"/>
    <col min="8708" max="8708" width="67.5703125" bestFit="1" customWidth="1"/>
    <col min="8709" max="8709" width="10.140625" bestFit="1" customWidth="1"/>
    <col min="8710" max="8710" width="73.7109375" bestFit="1" customWidth="1"/>
    <col min="8711" max="8728" width="9" customWidth="1"/>
    <col min="8729" max="8729" width="255.7109375" bestFit="1" customWidth="1"/>
    <col min="8730" max="8730" width="50.140625" bestFit="1" customWidth="1"/>
    <col min="8961" max="8961" width="13.5703125" bestFit="1" customWidth="1"/>
    <col min="8962" max="8962" width="21.5703125" bestFit="1" customWidth="1"/>
    <col min="8963" max="8963" width="10.7109375" bestFit="1" customWidth="1"/>
    <col min="8964" max="8964" width="67.5703125" bestFit="1" customWidth="1"/>
    <col min="8965" max="8965" width="10.140625" bestFit="1" customWidth="1"/>
    <col min="8966" max="8966" width="73.7109375" bestFit="1" customWidth="1"/>
    <col min="8967" max="8984" width="9" customWidth="1"/>
    <col min="8985" max="8985" width="255.7109375" bestFit="1" customWidth="1"/>
    <col min="8986" max="8986" width="50.140625" bestFit="1" customWidth="1"/>
    <col min="9217" max="9217" width="13.5703125" bestFit="1" customWidth="1"/>
    <col min="9218" max="9218" width="21.5703125" bestFit="1" customWidth="1"/>
    <col min="9219" max="9219" width="10.7109375" bestFit="1" customWidth="1"/>
    <col min="9220" max="9220" width="67.5703125" bestFit="1" customWidth="1"/>
    <col min="9221" max="9221" width="10.140625" bestFit="1" customWidth="1"/>
    <col min="9222" max="9222" width="73.7109375" bestFit="1" customWidth="1"/>
    <col min="9223" max="9240" width="9" customWidth="1"/>
    <col min="9241" max="9241" width="255.7109375" bestFit="1" customWidth="1"/>
    <col min="9242" max="9242" width="50.140625" bestFit="1" customWidth="1"/>
    <col min="9473" max="9473" width="13.5703125" bestFit="1" customWidth="1"/>
    <col min="9474" max="9474" width="21.5703125" bestFit="1" customWidth="1"/>
    <col min="9475" max="9475" width="10.7109375" bestFit="1" customWidth="1"/>
    <col min="9476" max="9476" width="67.5703125" bestFit="1" customWidth="1"/>
    <col min="9477" max="9477" width="10.140625" bestFit="1" customWidth="1"/>
    <col min="9478" max="9478" width="73.7109375" bestFit="1" customWidth="1"/>
    <col min="9479" max="9496" width="9" customWidth="1"/>
    <col min="9497" max="9497" width="255.7109375" bestFit="1" customWidth="1"/>
    <col min="9498" max="9498" width="50.140625" bestFit="1" customWidth="1"/>
    <col min="9729" max="9729" width="13.5703125" bestFit="1" customWidth="1"/>
    <col min="9730" max="9730" width="21.5703125" bestFit="1" customWidth="1"/>
    <col min="9731" max="9731" width="10.7109375" bestFit="1" customWidth="1"/>
    <col min="9732" max="9732" width="67.5703125" bestFit="1" customWidth="1"/>
    <col min="9733" max="9733" width="10.140625" bestFit="1" customWidth="1"/>
    <col min="9734" max="9734" width="73.7109375" bestFit="1" customWidth="1"/>
    <col min="9735" max="9752" width="9" customWidth="1"/>
    <col min="9753" max="9753" width="255.7109375" bestFit="1" customWidth="1"/>
    <col min="9754" max="9754" width="50.140625" bestFit="1" customWidth="1"/>
    <col min="9985" max="9985" width="13.5703125" bestFit="1" customWidth="1"/>
    <col min="9986" max="9986" width="21.5703125" bestFit="1" customWidth="1"/>
    <col min="9987" max="9987" width="10.7109375" bestFit="1" customWidth="1"/>
    <col min="9988" max="9988" width="67.5703125" bestFit="1" customWidth="1"/>
    <col min="9989" max="9989" width="10.140625" bestFit="1" customWidth="1"/>
    <col min="9990" max="9990" width="73.7109375" bestFit="1" customWidth="1"/>
    <col min="9991" max="10008" width="9" customWidth="1"/>
    <col min="10009" max="10009" width="255.7109375" bestFit="1" customWidth="1"/>
    <col min="10010" max="10010" width="50.140625" bestFit="1" customWidth="1"/>
    <col min="10241" max="10241" width="13.5703125" bestFit="1" customWidth="1"/>
    <col min="10242" max="10242" width="21.5703125" bestFit="1" customWidth="1"/>
    <col min="10243" max="10243" width="10.7109375" bestFit="1" customWidth="1"/>
    <col min="10244" max="10244" width="67.5703125" bestFit="1" customWidth="1"/>
    <col min="10245" max="10245" width="10.140625" bestFit="1" customWidth="1"/>
    <col min="10246" max="10246" width="73.7109375" bestFit="1" customWidth="1"/>
    <col min="10247" max="10264" width="9" customWidth="1"/>
    <col min="10265" max="10265" width="255.7109375" bestFit="1" customWidth="1"/>
    <col min="10266" max="10266" width="50.140625" bestFit="1" customWidth="1"/>
    <col min="10497" max="10497" width="13.5703125" bestFit="1" customWidth="1"/>
    <col min="10498" max="10498" width="21.5703125" bestFit="1" customWidth="1"/>
    <col min="10499" max="10499" width="10.7109375" bestFit="1" customWidth="1"/>
    <col min="10500" max="10500" width="67.5703125" bestFit="1" customWidth="1"/>
    <col min="10501" max="10501" width="10.140625" bestFit="1" customWidth="1"/>
    <col min="10502" max="10502" width="73.7109375" bestFit="1" customWidth="1"/>
    <col min="10503" max="10520" width="9" customWidth="1"/>
    <col min="10521" max="10521" width="255.7109375" bestFit="1" customWidth="1"/>
    <col min="10522" max="10522" width="50.140625" bestFit="1" customWidth="1"/>
    <col min="10753" max="10753" width="13.5703125" bestFit="1" customWidth="1"/>
    <col min="10754" max="10754" width="21.5703125" bestFit="1" customWidth="1"/>
    <col min="10755" max="10755" width="10.7109375" bestFit="1" customWidth="1"/>
    <col min="10756" max="10756" width="67.5703125" bestFit="1" customWidth="1"/>
    <col min="10757" max="10757" width="10.140625" bestFit="1" customWidth="1"/>
    <col min="10758" max="10758" width="73.7109375" bestFit="1" customWidth="1"/>
    <col min="10759" max="10776" width="9" customWidth="1"/>
    <col min="10777" max="10777" width="255.7109375" bestFit="1" customWidth="1"/>
    <col min="10778" max="10778" width="50.140625" bestFit="1" customWidth="1"/>
    <col min="11009" max="11009" width="13.5703125" bestFit="1" customWidth="1"/>
    <col min="11010" max="11010" width="21.5703125" bestFit="1" customWidth="1"/>
    <col min="11011" max="11011" width="10.7109375" bestFit="1" customWidth="1"/>
    <col min="11012" max="11012" width="67.5703125" bestFit="1" customWidth="1"/>
    <col min="11013" max="11013" width="10.140625" bestFit="1" customWidth="1"/>
    <col min="11014" max="11014" width="73.7109375" bestFit="1" customWidth="1"/>
    <col min="11015" max="11032" width="9" customWidth="1"/>
    <col min="11033" max="11033" width="255.7109375" bestFit="1" customWidth="1"/>
    <col min="11034" max="11034" width="50.140625" bestFit="1" customWidth="1"/>
    <col min="11265" max="11265" width="13.5703125" bestFit="1" customWidth="1"/>
    <col min="11266" max="11266" width="21.5703125" bestFit="1" customWidth="1"/>
    <col min="11267" max="11267" width="10.7109375" bestFit="1" customWidth="1"/>
    <col min="11268" max="11268" width="67.5703125" bestFit="1" customWidth="1"/>
    <col min="11269" max="11269" width="10.140625" bestFit="1" customWidth="1"/>
    <col min="11270" max="11270" width="73.7109375" bestFit="1" customWidth="1"/>
    <col min="11271" max="11288" width="9" customWidth="1"/>
    <col min="11289" max="11289" width="255.7109375" bestFit="1" customWidth="1"/>
    <col min="11290" max="11290" width="50.140625" bestFit="1" customWidth="1"/>
    <col min="11521" max="11521" width="13.5703125" bestFit="1" customWidth="1"/>
    <col min="11522" max="11522" width="21.5703125" bestFit="1" customWidth="1"/>
    <col min="11523" max="11523" width="10.7109375" bestFit="1" customWidth="1"/>
    <col min="11524" max="11524" width="67.5703125" bestFit="1" customWidth="1"/>
    <col min="11525" max="11525" width="10.140625" bestFit="1" customWidth="1"/>
    <col min="11526" max="11526" width="73.7109375" bestFit="1" customWidth="1"/>
    <col min="11527" max="11544" width="9" customWidth="1"/>
    <col min="11545" max="11545" width="255.7109375" bestFit="1" customWidth="1"/>
    <col min="11546" max="11546" width="50.140625" bestFit="1" customWidth="1"/>
    <col min="11777" max="11777" width="13.5703125" bestFit="1" customWidth="1"/>
    <col min="11778" max="11778" width="21.5703125" bestFit="1" customWidth="1"/>
    <col min="11779" max="11779" width="10.7109375" bestFit="1" customWidth="1"/>
    <col min="11780" max="11780" width="67.5703125" bestFit="1" customWidth="1"/>
    <col min="11781" max="11781" width="10.140625" bestFit="1" customWidth="1"/>
    <col min="11782" max="11782" width="73.7109375" bestFit="1" customWidth="1"/>
    <col min="11783" max="11800" width="9" customWidth="1"/>
    <col min="11801" max="11801" width="255.7109375" bestFit="1" customWidth="1"/>
    <col min="11802" max="11802" width="50.140625" bestFit="1" customWidth="1"/>
    <col min="12033" max="12033" width="13.5703125" bestFit="1" customWidth="1"/>
    <col min="12034" max="12034" width="21.5703125" bestFit="1" customWidth="1"/>
    <col min="12035" max="12035" width="10.7109375" bestFit="1" customWidth="1"/>
    <col min="12036" max="12036" width="67.5703125" bestFit="1" customWidth="1"/>
    <col min="12037" max="12037" width="10.140625" bestFit="1" customWidth="1"/>
    <col min="12038" max="12038" width="73.7109375" bestFit="1" customWidth="1"/>
    <col min="12039" max="12056" width="9" customWidth="1"/>
    <col min="12057" max="12057" width="255.7109375" bestFit="1" customWidth="1"/>
    <col min="12058" max="12058" width="50.140625" bestFit="1" customWidth="1"/>
    <col min="12289" max="12289" width="13.5703125" bestFit="1" customWidth="1"/>
    <col min="12290" max="12290" width="21.5703125" bestFit="1" customWidth="1"/>
    <col min="12291" max="12291" width="10.7109375" bestFit="1" customWidth="1"/>
    <col min="12292" max="12292" width="67.5703125" bestFit="1" customWidth="1"/>
    <col min="12293" max="12293" width="10.140625" bestFit="1" customWidth="1"/>
    <col min="12294" max="12294" width="73.7109375" bestFit="1" customWidth="1"/>
    <col min="12295" max="12312" width="9" customWidth="1"/>
    <col min="12313" max="12313" width="255.7109375" bestFit="1" customWidth="1"/>
    <col min="12314" max="12314" width="50.140625" bestFit="1" customWidth="1"/>
    <col min="12545" max="12545" width="13.5703125" bestFit="1" customWidth="1"/>
    <col min="12546" max="12546" width="21.5703125" bestFit="1" customWidth="1"/>
    <col min="12547" max="12547" width="10.7109375" bestFit="1" customWidth="1"/>
    <col min="12548" max="12548" width="67.5703125" bestFit="1" customWidth="1"/>
    <col min="12549" max="12549" width="10.140625" bestFit="1" customWidth="1"/>
    <col min="12550" max="12550" width="73.7109375" bestFit="1" customWidth="1"/>
    <col min="12551" max="12568" width="9" customWidth="1"/>
    <col min="12569" max="12569" width="255.7109375" bestFit="1" customWidth="1"/>
    <col min="12570" max="12570" width="50.140625" bestFit="1" customWidth="1"/>
    <col min="12801" max="12801" width="13.5703125" bestFit="1" customWidth="1"/>
    <col min="12802" max="12802" width="21.5703125" bestFit="1" customWidth="1"/>
    <col min="12803" max="12803" width="10.7109375" bestFit="1" customWidth="1"/>
    <col min="12804" max="12804" width="67.5703125" bestFit="1" customWidth="1"/>
    <col min="12805" max="12805" width="10.140625" bestFit="1" customWidth="1"/>
    <col min="12806" max="12806" width="73.7109375" bestFit="1" customWidth="1"/>
    <col min="12807" max="12824" width="9" customWidth="1"/>
    <col min="12825" max="12825" width="255.7109375" bestFit="1" customWidth="1"/>
    <col min="12826" max="12826" width="50.140625" bestFit="1" customWidth="1"/>
    <col min="13057" max="13057" width="13.5703125" bestFit="1" customWidth="1"/>
    <col min="13058" max="13058" width="21.5703125" bestFit="1" customWidth="1"/>
    <col min="13059" max="13059" width="10.7109375" bestFit="1" customWidth="1"/>
    <col min="13060" max="13060" width="67.5703125" bestFit="1" customWidth="1"/>
    <col min="13061" max="13061" width="10.140625" bestFit="1" customWidth="1"/>
    <col min="13062" max="13062" width="73.7109375" bestFit="1" customWidth="1"/>
    <col min="13063" max="13080" width="9" customWidth="1"/>
    <col min="13081" max="13081" width="255.7109375" bestFit="1" customWidth="1"/>
    <col min="13082" max="13082" width="50.140625" bestFit="1" customWidth="1"/>
    <col min="13313" max="13313" width="13.5703125" bestFit="1" customWidth="1"/>
    <col min="13314" max="13314" width="21.5703125" bestFit="1" customWidth="1"/>
    <col min="13315" max="13315" width="10.7109375" bestFit="1" customWidth="1"/>
    <col min="13316" max="13316" width="67.5703125" bestFit="1" customWidth="1"/>
    <col min="13317" max="13317" width="10.140625" bestFit="1" customWidth="1"/>
    <col min="13318" max="13318" width="73.7109375" bestFit="1" customWidth="1"/>
    <col min="13319" max="13336" width="9" customWidth="1"/>
    <col min="13337" max="13337" width="255.7109375" bestFit="1" customWidth="1"/>
    <col min="13338" max="13338" width="50.140625" bestFit="1" customWidth="1"/>
    <col min="13569" max="13569" width="13.5703125" bestFit="1" customWidth="1"/>
    <col min="13570" max="13570" width="21.5703125" bestFit="1" customWidth="1"/>
    <col min="13571" max="13571" width="10.7109375" bestFit="1" customWidth="1"/>
    <col min="13572" max="13572" width="67.5703125" bestFit="1" customWidth="1"/>
    <col min="13573" max="13573" width="10.140625" bestFit="1" customWidth="1"/>
    <col min="13574" max="13574" width="73.7109375" bestFit="1" customWidth="1"/>
    <col min="13575" max="13592" width="9" customWidth="1"/>
    <col min="13593" max="13593" width="255.7109375" bestFit="1" customWidth="1"/>
    <col min="13594" max="13594" width="50.140625" bestFit="1" customWidth="1"/>
    <col min="13825" max="13825" width="13.5703125" bestFit="1" customWidth="1"/>
    <col min="13826" max="13826" width="21.5703125" bestFit="1" customWidth="1"/>
    <col min="13827" max="13827" width="10.7109375" bestFit="1" customWidth="1"/>
    <col min="13828" max="13828" width="67.5703125" bestFit="1" customWidth="1"/>
    <col min="13829" max="13829" width="10.140625" bestFit="1" customWidth="1"/>
    <col min="13830" max="13830" width="73.7109375" bestFit="1" customWidth="1"/>
    <col min="13831" max="13848" width="9" customWidth="1"/>
    <col min="13849" max="13849" width="255.7109375" bestFit="1" customWidth="1"/>
    <col min="13850" max="13850" width="50.140625" bestFit="1" customWidth="1"/>
    <col min="14081" max="14081" width="13.5703125" bestFit="1" customWidth="1"/>
    <col min="14082" max="14082" width="21.5703125" bestFit="1" customWidth="1"/>
    <col min="14083" max="14083" width="10.7109375" bestFit="1" customWidth="1"/>
    <col min="14084" max="14084" width="67.5703125" bestFit="1" customWidth="1"/>
    <col min="14085" max="14085" width="10.140625" bestFit="1" customWidth="1"/>
    <col min="14086" max="14086" width="73.7109375" bestFit="1" customWidth="1"/>
    <col min="14087" max="14104" width="9" customWidth="1"/>
    <col min="14105" max="14105" width="255.7109375" bestFit="1" customWidth="1"/>
    <col min="14106" max="14106" width="50.140625" bestFit="1" customWidth="1"/>
    <col min="14337" max="14337" width="13.5703125" bestFit="1" customWidth="1"/>
    <col min="14338" max="14338" width="21.5703125" bestFit="1" customWidth="1"/>
    <col min="14339" max="14339" width="10.7109375" bestFit="1" customWidth="1"/>
    <col min="14340" max="14340" width="67.5703125" bestFit="1" customWidth="1"/>
    <col min="14341" max="14341" width="10.140625" bestFit="1" customWidth="1"/>
    <col min="14342" max="14342" width="73.7109375" bestFit="1" customWidth="1"/>
    <col min="14343" max="14360" width="9" customWidth="1"/>
    <col min="14361" max="14361" width="255.7109375" bestFit="1" customWidth="1"/>
    <col min="14362" max="14362" width="50.140625" bestFit="1" customWidth="1"/>
    <col min="14593" max="14593" width="13.5703125" bestFit="1" customWidth="1"/>
    <col min="14594" max="14594" width="21.5703125" bestFit="1" customWidth="1"/>
    <col min="14595" max="14595" width="10.7109375" bestFit="1" customWidth="1"/>
    <col min="14596" max="14596" width="67.5703125" bestFit="1" customWidth="1"/>
    <col min="14597" max="14597" width="10.140625" bestFit="1" customWidth="1"/>
    <col min="14598" max="14598" width="73.7109375" bestFit="1" customWidth="1"/>
    <col min="14599" max="14616" width="9" customWidth="1"/>
    <col min="14617" max="14617" width="255.7109375" bestFit="1" customWidth="1"/>
    <col min="14618" max="14618" width="50.140625" bestFit="1" customWidth="1"/>
    <col min="14849" max="14849" width="13.5703125" bestFit="1" customWidth="1"/>
    <col min="14850" max="14850" width="21.5703125" bestFit="1" customWidth="1"/>
    <col min="14851" max="14851" width="10.7109375" bestFit="1" customWidth="1"/>
    <col min="14852" max="14852" width="67.5703125" bestFit="1" customWidth="1"/>
    <col min="14853" max="14853" width="10.140625" bestFit="1" customWidth="1"/>
    <col min="14854" max="14854" width="73.7109375" bestFit="1" customWidth="1"/>
    <col min="14855" max="14872" width="9" customWidth="1"/>
    <col min="14873" max="14873" width="255.7109375" bestFit="1" customWidth="1"/>
    <col min="14874" max="14874" width="50.140625" bestFit="1" customWidth="1"/>
    <col min="15105" max="15105" width="13.5703125" bestFit="1" customWidth="1"/>
    <col min="15106" max="15106" width="21.5703125" bestFit="1" customWidth="1"/>
    <col min="15107" max="15107" width="10.7109375" bestFit="1" customWidth="1"/>
    <col min="15108" max="15108" width="67.5703125" bestFit="1" customWidth="1"/>
    <col min="15109" max="15109" width="10.140625" bestFit="1" customWidth="1"/>
    <col min="15110" max="15110" width="73.7109375" bestFit="1" customWidth="1"/>
    <col min="15111" max="15128" width="9" customWidth="1"/>
    <col min="15129" max="15129" width="255.7109375" bestFit="1" customWidth="1"/>
    <col min="15130" max="15130" width="50.140625" bestFit="1" customWidth="1"/>
    <col min="15361" max="15361" width="13.5703125" bestFit="1" customWidth="1"/>
    <col min="15362" max="15362" width="21.5703125" bestFit="1" customWidth="1"/>
    <col min="15363" max="15363" width="10.7109375" bestFit="1" customWidth="1"/>
    <col min="15364" max="15364" width="67.5703125" bestFit="1" customWidth="1"/>
    <col min="15365" max="15365" width="10.140625" bestFit="1" customWidth="1"/>
    <col min="15366" max="15366" width="73.7109375" bestFit="1" customWidth="1"/>
    <col min="15367" max="15384" width="9" customWidth="1"/>
    <col min="15385" max="15385" width="255.7109375" bestFit="1" customWidth="1"/>
    <col min="15386" max="15386" width="50.140625" bestFit="1" customWidth="1"/>
    <col min="15617" max="15617" width="13.5703125" bestFit="1" customWidth="1"/>
    <col min="15618" max="15618" width="21.5703125" bestFit="1" customWidth="1"/>
    <col min="15619" max="15619" width="10.7109375" bestFit="1" customWidth="1"/>
    <col min="15620" max="15620" width="67.5703125" bestFit="1" customWidth="1"/>
    <col min="15621" max="15621" width="10.140625" bestFit="1" customWidth="1"/>
    <col min="15622" max="15622" width="73.7109375" bestFit="1" customWidth="1"/>
    <col min="15623" max="15640" width="9" customWidth="1"/>
    <col min="15641" max="15641" width="255.7109375" bestFit="1" customWidth="1"/>
    <col min="15642" max="15642" width="50.140625" bestFit="1" customWidth="1"/>
    <col min="15873" max="15873" width="13.5703125" bestFit="1" customWidth="1"/>
    <col min="15874" max="15874" width="21.5703125" bestFit="1" customWidth="1"/>
    <col min="15875" max="15875" width="10.7109375" bestFit="1" customWidth="1"/>
    <col min="15876" max="15876" width="67.5703125" bestFit="1" customWidth="1"/>
    <col min="15877" max="15877" width="10.140625" bestFit="1" customWidth="1"/>
    <col min="15878" max="15878" width="73.7109375" bestFit="1" customWidth="1"/>
    <col min="15879" max="15896" width="9" customWidth="1"/>
    <col min="15897" max="15897" width="255.7109375" bestFit="1" customWidth="1"/>
    <col min="15898" max="15898" width="50.140625" bestFit="1" customWidth="1"/>
    <col min="16129" max="16129" width="13.5703125" bestFit="1" customWidth="1"/>
    <col min="16130" max="16130" width="21.5703125" bestFit="1" customWidth="1"/>
    <col min="16131" max="16131" width="10.7109375" bestFit="1" customWidth="1"/>
    <col min="16132" max="16132" width="67.5703125" bestFit="1" customWidth="1"/>
    <col min="16133" max="16133" width="10.140625" bestFit="1" customWidth="1"/>
    <col min="16134" max="16134" width="73.7109375" bestFit="1" customWidth="1"/>
    <col min="16135" max="16152" width="9" customWidth="1"/>
    <col min="16153" max="16153" width="255.7109375" bestFit="1" customWidth="1"/>
    <col min="16154" max="16154" width="50.140625" bestFit="1" customWidth="1"/>
  </cols>
  <sheetData>
    <row r="1" spans="1:26" x14ac:dyDescent="0.2">
      <c r="A1" t="s">
        <v>128</v>
      </c>
    </row>
    <row r="3" spans="1:26" s="46" customFormat="1" ht="14.25" x14ac:dyDescent="0.2">
      <c r="A3" s="45" t="s">
        <v>217</v>
      </c>
      <c r="B3" s="45" t="s">
        <v>220</v>
      </c>
    </row>
    <row r="4" spans="1:26" s="46" customFormat="1" x14ac:dyDescent="0.2"/>
    <row r="5" spans="1:26" s="46" customFormat="1" ht="42.75" x14ac:dyDescent="0.2">
      <c r="A5" s="45" t="s">
        <v>129</v>
      </c>
      <c r="B5" s="45" t="s">
        <v>130</v>
      </c>
      <c r="C5" s="45" t="s">
        <v>131</v>
      </c>
      <c r="D5" s="45" t="s">
        <v>132</v>
      </c>
      <c r="E5" s="45" t="s">
        <v>133</v>
      </c>
      <c r="F5" s="45" t="s">
        <v>134</v>
      </c>
      <c r="G5" s="47" t="s">
        <v>135</v>
      </c>
      <c r="H5" s="47" t="s">
        <v>136</v>
      </c>
      <c r="I5" s="47" t="s">
        <v>137</v>
      </c>
      <c r="J5" s="47" t="s">
        <v>138</v>
      </c>
      <c r="K5" s="47" t="s">
        <v>139</v>
      </c>
      <c r="L5" s="47" t="s">
        <v>140</v>
      </c>
      <c r="M5" s="47" t="s">
        <v>141</v>
      </c>
      <c r="N5" s="47" t="s">
        <v>142</v>
      </c>
      <c r="O5" s="47" t="s">
        <v>143</v>
      </c>
      <c r="P5" s="47" t="s">
        <v>144</v>
      </c>
      <c r="Q5" s="47" t="s">
        <v>145</v>
      </c>
      <c r="R5" s="47" t="s">
        <v>146</v>
      </c>
      <c r="S5" s="47" t="s">
        <v>147</v>
      </c>
      <c r="T5" s="47" t="s">
        <v>148</v>
      </c>
      <c r="U5" s="47" t="s">
        <v>149</v>
      </c>
      <c r="V5" s="47" t="s">
        <v>150</v>
      </c>
      <c r="W5" s="47" t="s">
        <v>151</v>
      </c>
      <c r="X5" s="47" t="s">
        <v>152</v>
      </c>
      <c r="Y5" s="45"/>
      <c r="Z5" s="45"/>
    </row>
    <row r="6" spans="1:26" ht="14.25" x14ac:dyDescent="0.2">
      <c r="A6" s="43" t="s">
        <v>218</v>
      </c>
      <c r="B6" s="43" t="s">
        <v>221</v>
      </c>
      <c r="C6" s="43" t="s">
        <v>163</v>
      </c>
      <c r="D6" s="43" t="s">
        <v>164</v>
      </c>
      <c r="E6" s="43" t="s">
        <v>20</v>
      </c>
      <c r="F6" s="43" t="s">
        <v>153</v>
      </c>
      <c r="G6" s="44">
        <v>34</v>
      </c>
      <c r="H6" s="44">
        <v>142</v>
      </c>
      <c r="I6" s="44">
        <v>6</v>
      </c>
      <c r="J6" s="44">
        <v>12</v>
      </c>
      <c r="K6" s="44" t="s">
        <v>223</v>
      </c>
      <c r="L6" s="44" t="s">
        <v>223</v>
      </c>
      <c r="M6" s="44">
        <v>47</v>
      </c>
      <c r="N6" s="44">
        <v>51</v>
      </c>
      <c r="O6" s="44">
        <v>50</v>
      </c>
      <c r="P6" s="44">
        <v>61</v>
      </c>
      <c r="Q6" s="44">
        <v>120</v>
      </c>
      <c r="R6" s="44">
        <v>182</v>
      </c>
      <c r="S6" s="44">
        <v>405</v>
      </c>
      <c r="T6" s="44">
        <v>412</v>
      </c>
      <c r="U6" s="44">
        <v>9</v>
      </c>
      <c r="V6" s="44">
        <v>142</v>
      </c>
      <c r="W6" s="44">
        <v>4</v>
      </c>
      <c r="X6" s="44">
        <v>12</v>
      </c>
      <c r="Y6" s="43"/>
      <c r="Z6" s="43"/>
    </row>
    <row r="7" spans="1:26" ht="14.25" x14ac:dyDescent="0.2">
      <c r="A7" s="43" t="s">
        <v>218</v>
      </c>
      <c r="B7" s="43" t="s">
        <v>221</v>
      </c>
      <c r="C7" s="43" t="s">
        <v>165</v>
      </c>
      <c r="D7" s="43" t="s">
        <v>166</v>
      </c>
      <c r="E7" s="43" t="s">
        <v>21</v>
      </c>
      <c r="F7" s="43" t="s">
        <v>154</v>
      </c>
      <c r="G7" s="44">
        <v>94</v>
      </c>
      <c r="H7" s="44">
        <v>261</v>
      </c>
      <c r="I7" s="44">
        <v>15</v>
      </c>
      <c r="J7" s="44">
        <v>27</v>
      </c>
      <c r="K7" s="44" t="s">
        <v>223</v>
      </c>
      <c r="L7" s="44" t="s">
        <v>223</v>
      </c>
      <c r="M7" s="44">
        <v>96</v>
      </c>
      <c r="N7" s="44">
        <v>114</v>
      </c>
      <c r="O7" s="44">
        <v>163</v>
      </c>
      <c r="P7" s="44">
        <v>193</v>
      </c>
      <c r="Q7" s="44">
        <v>229</v>
      </c>
      <c r="R7" s="44">
        <v>377</v>
      </c>
      <c r="S7" s="44">
        <v>566</v>
      </c>
      <c r="T7" s="44">
        <v>566</v>
      </c>
      <c r="U7" s="44">
        <v>27</v>
      </c>
      <c r="V7" s="44">
        <v>255</v>
      </c>
      <c r="W7" s="44">
        <v>9</v>
      </c>
      <c r="X7" s="44">
        <v>27</v>
      </c>
      <c r="Y7" s="43"/>
      <c r="Z7" s="43"/>
    </row>
    <row r="8" spans="1:26" ht="14.25" x14ac:dyDescent="0.2">
      <c r="A8" s="43" t="s">
        <v>218</v>
      </c>
      <c r="B8" s="43" t="s">
        <v>221</v>
      </c>
      <c r="C8" s="43" t="s">
        <v>167</v>
      </c>
      <c r="D8" s="43" t="s">
        <v>168</v>
      </c>
      <c r="E8" s="43" t="s">
        <v>27</v>
      </c>
      <c r="F8" s="43" t="s">
        <v>155</v>
      </c>
      <c r="G8" s="44">
        <v>75</v>
      </c>
      <c r="H8" s="44">
        <v>220</v>
      </c>
      <c r="I8" s="44">
        <v>25</v>
      </c>
      <c r="J8" s="44">
        <v>38</v>
      </c>
      <c r="K8" s="44" t="s">
        <v>223</v>
      </c>
      <c r="L8" s="44" t="s">
        <v>223</v>
      </c>
      <c r="M8" s="44">
        <v>71</v>
      </c>
      <c r="N8" s="44">
        <v>81</v>
      </c>
      <c r="O8" s="44">
        <v>70</v>
      </c>
      <c r="P8" s="44">
        <v>80</v>
      </c>
      <c r="Q8" s="44">
        <v>249</v>
      </c>
      <c r="R8" s="44">
        <v>437</v>
      </c>
      <c r="S8" s="44">
        <v>712</v>
      </c>
      <c r="T8" s="44">
        <v>728</v>
      </c>
      <c r="U8" s="44">
        <v>23</v>
      </c>
      <c r="V8" s="44">
        <v>204</v>
      </c>
      <c r="W8" s="44">
        <v>13</v>
      </c>
      <c r="X8" s="44">
        <v>35</v>
      </c>
      <c r="Y8" s="43"/>
      <c r="Z8" s="43"/>
    </row>
    <row r="9" spans="1:26" ht="14.25" x14ac:dyDescent="0.2">
      <c r="A9" s="43" t="s">
        <v>218</v>
      </c>
      <c r="B9" s="43" t="s">
        <v>221</v>
      </c>
      <c r="C9" s="43" t="s">
        <v>169</v>
      </c>
      <c r="D9" s="43" t="s">
        <v>170</v>
      </c>
      <c r="E9" s="43" t="s">
        <v>14</v>
      </c>
      <c r="F9" s="43" t="s">
        <v>156</v>
      </c>
      <c r="G9" s="44">
        <v>49</v>
      </c>
      <c r="H9" s="44">
        <v>216</v>
      </c>
      <c r="I9" s="44">
        <v>13</v>
      </c>
      <c r="J9" s="44">
        <v>27</v>
      </c>
      <c r="K9" s="44" t="s">
        <v>223</v>
      </c>
      <c r="L9" s="44" t="s">
        <v>223</v>
      </c>
      <c r="M9" s="44">
        <v>51</v>
      </c>
      <c r="N9" s="44">
        <v>54</v>
      </c>
      <c r="O9" s="44">
        <v>98</v>
      </c>
      <c r="P9" s="44">
        <v>126</v>
      </c>
      <c r="Q9" s="44">
        <v>78</v>
      </c>
      <c r="R9" s="44">
        <v>139</v>
      </c>
      <c r="S9" s="44">
        <v>725</v>
      </c>
      <c r="T9" s="44">
        <v>735</v>
      </c>
      <c r="U9" s="44">
        <v>13</v>
      </c>
      <c r="V9" s="44">
        <v>195</v>
      </c>
      <c r="W9" s="44">
        <v>2</v>
      </c>
      <c r="X9" s="44">
        <v>20</v>
      </c>
      <c r="Y9" s="43"/>
      <c r="Z9" s="43"/>
    </row>
    <row r="10" spans="1:26" ht="14.25" x14ac:dyDescent="0.2">
      <c r="A10" s="43" t="s">
        <v>218</v>
      </c>
      <c r="B10" s="43" t="s">
        <v>221</v>
      </c>
      <c r="C10" s="43" t="s">
        <v>171</v>
      </c>
      <c r="D10" s="43" t="s">
        <v>172</v>
      </c>
      <c r="E10" s="43" t="s">
        <v>26</v>
      </c>
      <c r="F10" s="43" t="s">
        <v>157</v>
      </c>
      <c r="G10" s="44">
        <v>92</v>
      </c>
      <c r="H10" s="44">
        <v>294</v>
      </c>
      <c r="I10" s="44">
        <v>26</v>
      </c>
      <c r="J10" s="44">
        <v>43</v>
      </c>
      <c r="K10" s="44" t="s">
        <v>223</v>
      </c>
      <c r="L10" s="44" t="s">
        <v>223</v>
      </c>
      <c r="M10" s="44">
        <v>116</v>
      </c>
      <c r="N10" s="44">
        <v>138</v>
      </c>
      <c r="O10" s="44">
        <v>94</v>
      </c>
      <c r="P10" s="44">
        <v>119</v>
      </c>
      <c r="Q10" s="44">
        <v>165</v>
      </c>
      <c r="R10" s="44">
        <v>280</v>
      </c>
      <c r="S10" s="44">
        <v>654</v>
      </c>
      <c r="T10" s="44">
        <v>668</v>
      </c>
      <c r="U10" s="44">
        <v>29</v>
      </c>
      <c r="V10" s="44">
        <v>294</v>
      </c>
      <c r="W10" s="44">
        <v>15</v>
      </c>
      <c r="X10" s="44">
        <v>43</v>
      </c>
      <c r="Y10" s="43"/>
      <c r="Z10" s="43"/>
    </row>
    <row r="11" spans="1:26" ht="14.25" x14ac:dyDescent="0.2">
      <c r="A11" s="43" t="s">
        <v>218</v>
      </c>
      <c r="B11" s="43" t="s">
        <v>221</v>
      </c>
      <c r="C11" s="43" t="s">
        <v>173</v>
      </c>
      <c r="D11" s="43" t="s">
        <v>174</v>
      </c>
      <c r="E11" s="43" t="s">
        <v>16</v>
      </c>
      <c r="F11" s="43" t="s">
        <v>158</v>
      </c>
      <c r="G11" s="44">
        <v>75</v>
      </c>
      <c r="H11" s="44">
        <v>278</v>
      </c>
      <c r="I11" s="44">
        <v>18</v>
      </c>
      <c r="J11" s="44">
        <v>32</v>
      </c>
      <c r="K11" s="44" t="s">
        <v>223</v>
      </c>
      <c r="L11" s="44" t="s">
        <v>223</v>
      </c>
      <c r="M11" s="44">
        <v>91</v>
      </c>
      <c r="N11" s="44">
        <v>99</v>
      </c>
      <c r="O11" s="44">
        <v>122</v>
      </c>
      <c r="P11" s="44">
        <v>153</v>
      </c>
      <c r="Q11" s="44">
        <v>173</v>
      </c>
      <c r="R11" s="44">
        <v>339</v>
      </c>
      <c r="S11" s="44">
        <v>808</v>
      </c>
      <c r="T11" s="44">
        <v>823</v>
      </c>
      <c r="U11" s="44">
        <v>11</v>
      </c>
      <c r="V11" s="44">
        <v>262</v>
      </c>
      <c r="W11" s="44">
        <v>6</v>
      </c>
      <c r="X11" s="44">
        <v>28</v>
      </c>
      <c r="Y11" s="43"/>
      <c r="Z11" s="43"/>
    </row>
    <row r="12" spans="1:26" ht="14.25" x14ac:dyDescent="0.2">
      <c r="A12" s="43" t="s">
        <v>218</v>
      </c>
      <c r="B12" s="43" t="s">
        <v>221</v>
      </c>
      <c r="C12" s="43" t="s">
        <v>175</v>
      </c>
      <c r="D12" s="43" t="s">
        <v>176</v>
      </c>
      <c r="E12" s="43" t="s">
        <v>18</v>
      </c>
      <c r="F12" s="43" t="s">
        <v>159</v>
      </c>
      <c r="G12" s="44">
        <v>109</v>
      </c>
      <c r="H12" s="44">
        <v>324</v>
      </c>
      <c r="I12" s="44">
        <v>28</v>
      </c>
      <c r="J12" s="44">
        <v>36</v>
      </c>
      <c r="K12" s="44" t="s">
        <v>223</v>
      </c>
      <c r="L12" s="44" t="s">
        <v>223</v>
      </c>
      <c r="M12" s="44">
        <v>113</v>
      </c>
      <c r="N12" s="44">
        <v>123</v>
      </c>
      <c r="O12" s="44">
        <v>172</v>
      </c>
      <c r="P12" s="44">
        <v>248</v>
      </c>
      <c r="Q12" s="44">
        <v>401</v>
      </c>
      <c r="R12" s="44">
        <v>623</v>
      </c>
      <c r="S12" s="44">
        <v>1035</v>
      </c>
      <c r="T12" s="44">
        <v>1069</v>
      </c>
      <c r="U12" s="44">
        <v>43</v>
      </c>
      <c r="V12" s="44">
        <v>320</v>
      </c>
      <c r="W12" s="44">
        <v>20</v>
      </c>
      <c r="X12" s="44">
        <v>36</v>
      </c>
      <c r="Y12" s="43"/>
      <c r="Z12" s="43"/>
    </row>
    <row r="13" spans="1:26" ht="14.25" x14ac:dyDescent="0.2">
      <c r="A13" s="43" t="s">
        <v>218</v>
      </c>
      <c r="B13" s="43" t="s">
        <v>221</v>
      </c>
      <c r="C13" s="43" t="s">
        <v>177</v>
      </c>
      <c r="D13" s="43" t="s">
        <v>178</v>
      </c>
      <c r="E13" s="43" t="s">
        <v>24</v>
      </c>
      <c r="F13" s="43" t="s">
        <v>160</v>
      </c>
      <c r="G13" s="44">
        <v>64</v>
      </c>
      <c r="H13" s="44">
        <v>212</v>
      </c>
      <c r="I13" s="44">
        <v>15</v>
      </c>
      <c r="J13" s="44">
        <v>26</v>
      </c>
      <c r="K13" s="44" t="s">
        <v>223</v>
      </c>
      <c r="L13" s="44" t="s">
        <v>223</v>
      </c>
      <c r="M13" s="44">
        <v>51</v>
      </c>
      <c r="N13" s="44">
        <v>51</v>
      </c>
      <c r="O13" s="44">
        <v>97</v>
      </c>
      <c r="P13" s="44">
        <v>148</v>
      </c>
      <c r="Q13" s="44">
        <v>310</v>
      </c>
      <c r="R13" s="44">
        <v>462</v>
      </c>
      <c r="S13" s="44">
        <v>656</v>
      </c>
      <c r="T13" s="44">
        <v>687</v>
      </c>
      <c r="U13" s="44">
        <v>18</v>
      </c>
      <c r="V13" s="44">
        <v>197</v>
      </c>
      <c r="W13" s="44">
        <v>6</v>
      </c>
      <c r="X13" s="44">
        <v>23</v>
      </c>
      <c r="Y13" s="43"/>
      <c r="Z13" s="43"/>
    </row>
    <row r="14" spans="1:26" ht="14.25" x14ac:dyDescent="0.2">
      <c r="A14" s="43" t="s">
        <v>218</v>
      </c>
      <c r="B14" s="43" t="s">
        <v>221</v>
      </c>
      <c r="C14" s="43" t="s">
        <v>179</v>
      </c>
      <c r="D14" s="43" t="s">
        <v>180</v>
      </c>
      <c r="E14" s="43" t="s">
        <v>44</v>
      </c>
      <c r="F14" s="43" t="s">
        <v>161</v>
      </c>
      <c r="G14" s="44">
        <v>5</v>
      </c>
      <c r="H14" s="44">
        <v>21</v>
      </c>
      <c r="I14" s="44">
        <v>2</v>
      </c>
      <c r="J14" s="44">
        <v>2</v>
      </c>
      <c r="K14" s="44" t="s">
        <v>223</v>
      </c>
      <c r="L14" s="44" t="s">
        <v>223</v>
      </c>
      <c r="M14" s="44">
        <v>0</v>
      </c>
      <c r="N14" s="44">
        <v>1</v>
      </c>
      <c r="O14" s="44">
        <v>6</v>
      </c>
      <c r="P14" s="44">
        <v>9</v>
      </c>
      <c r="Q14" s="44">
        <v>9</v>
      </c>
      <c r="R14" s="44">
        <v>18</v>
      </c>
      <c r="S14" s="44">
        <v>34</v>
      </c>
      <c r="T14" s="44">
        <v>35</v>
      </c>
      <c r="U14" s="44">
        <v>3</v>
      </c>
      <c r="V14" s="44">
        <v>21</v>
      </c>
      <c r="W14" s="44">
        <v>2</v>
      </c>
      <c r="X14" s="44">
        <v>2</v>
      </c>
      <c r="Y14" s="43"/>
      <c r="Z14" s="43"/>
    </row>
    <row r="15" spans="1:26" ht="14.25" x14ac:dyDescent="0.2">
      <c r="A15" s="43" t="s">
        <v>218</v>
      </c>
      <c r="B15" s="43" t="s">
        <v>221</v>
      </c>
      <c r="C15" s="43" t="s">
        <v>179</v>
      </c>
      <c r="D15" s="43" t="s">
        <v>180</v>
      </c>
      <c r="E15" s="43" t="s">
        <v>23</v>
      </c>
      <c r="F15" s="43" t="s">
        <v>162</v>
      </c>
      <c r="G15" s="44">
        <v>20</v>
      </c>
      <c r="H15" s="44">
        <v>139</v>
      </c>
      <c r="I15" s="44">
        <v>6</v>
      </c>
      <c r="J15" s="44">
        <v>28</v>
      </c>
      <c r="K15" s="44" t="s">
        <v>223</v>
      </c>
      <c r="L15" s="44" t="s">
        <v>223</v>
      </c>
      <c r="M15" s="44">
        <v>54</v>
      </c>
      <c r="N15" s="44">
        <v>65</v>
      </c>
      <c r="O15" s="44">
        <v>65</v>
      </c>
      <c r="P15" s="44">
        <v>100</v>
      </c>
      <c r="Q15" s="44">
        <v>56</v>
      </c>
      <c r="R15" s="44">
        <v>98</v>
      </c>
      <c r="S15" s="44">
        <v>595</v>
      </c>
      <c r="T15" s="44">
        <v>619</v>
      </c>
      <c r="U15" s="44">
        <v>14</v>
      </c>
      <c r="V15" s="44">
        <v>121</v>
      </c>
      <c r="W15" s="44">
        <v>5</v>
      </c>
      <c r="X15" s="44">
        <v>22</v>
      </c>
      <c r="Y15" s="43"/>
      <c r="Z15" s="43"/>
    </row>
    <row r="16" spans="1:26" ht="14.25" x14ac:dyDescent="0.2">
      <c r="A16" s="43" t="s">
        <v>218</v>
      </c>
      <c r="B16" s="43" t="s">
        <v>221</v>
      </c>
      <c r="C16" s="43" t="s">
        <v>181</v>
      </c>
      <c r="D16" s="43" t="s">
        <v>182</v>
      </c>
      <c r="E16" s="43" t="s">
        <v>25</v>
      </c>
      <c r="F16" s="43" t="s">
        <v>183</v>
      </c>
      <c r="G16" s="44">
        <v>60</v>
      </c>
      <c r="H16" s="44">
        <v>267</v>
      </c>
      <c r="I16" s="44">
        <v>23</v>
      </c>
      <c r="J16" s="44">
        <v>52</v>
      </c>
      <c r="K16" s="44" t="s">
        <v>223</v>
      </c>
      <c r="L16" s="44" t="s">
        <v>223</v>
      </c>
      <c r="M16" s="44">
        <v>80</v>
      </c>
      <c r="N16" s="44">
        <v>110</v>
      </c>
      <c r="O16" s="44">
        <v>170</v>
      </c>
      <c r="P16" s="44">
        <v>201</v>
      </c>
      <c r="Q16" s="44">
        <v>164</v>
      </c>
      <c r="R16" s="44">
        <v>400</v>
      </c>
      <c r="S16" s="44">
        <v>870</v>
      </c>
      <c r="T16" s="44">
        <v>902</v>
      </c>
      <c r="U16" s="44">
        <v>20</v>
      </c>
      <c r="V16" s="44">
        <v>266</v>
      </c>
      <c r="W16" s="44">
        <v>11</v>
      </c>
      <c r="X16" s="44">
        <v>52</v>
      </c>
      <c r="Y16" s="43"/>
      <c r="Z16" s="4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note</vt:lpstr>
      <vt:lpstr>Cardiac Arrest - ROSC</vt:lpstr>
      <vt:lpstr>Acute STEMI</vt:lpstr>
      <vt:lpstr>Stroke</vt:lpstr>
      <vt:lpstr>Cardiac Arrest - Survival</vt:lpstr>
      <vt:lpstr>Latest Month raw</vt:lpstr>
      <vt:lpstr>'Cover note'!_edn1</vt:lpstr>
      <vt:lpstr>'Acute STEMI'!Print_Titles</vt:lpstr>
      <vt:lpstr>'Cardiac Arrest - ROSC'!Print_Titles</vt:lpstr>
      <vt:lpstr>'Cardiac Arrest - Survival'!Print_Titles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Ashley</dc:creator>
  <cp:lastModifiedBy>Armstrong, Johan (NHS England)</cp:lastModifiedBy>
  <cp:lastPrinted>2015-04-23T11:23:33Z</cp:lastPrinted>
  <dcterms:created xsi:type="dcterms:W3CDTF">2003-08-01T14:12:13Z</dcterms:created>
  <dcterms:modified xsi:type="dcterms:W3CDTF">2016-09-06T14:02:45Z</dcterms:modified>
</cp:coreProperties>
</file>