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615" windowWidth="15480" windowHeight="5490" tabRatio="720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I28" i="17" l="1"/>
  <c r="H28" i="17"/>
  <c r="H26" i="17"/>
  <c r="H24" i="17"/>
  <c r="I22" i="17"/>
  <c r="H22" i="17"/>
  <c r="H20" i="17"/>
  <c r="E29" i="17"/>
  <c r="E27" i="17"/>
  <c r="F25" i="17"/>
  <c r="E25" i="17"/>
  <c r="E23" i="17"/>
  <c r="E21" i="17"/>
  <c r="F19" i="17"/>
  <c r="E19" i="17"/>
  <c r="I28" i="16"/>
  <c r="H28" i="16"/>
  <c r="H26" i="16"/>
  <c r="H24" i="16"/>
  <c r="I22" i="16"/>
  <c r="H22" i="16"/>
  <c r="H20" i="16"/>
  <c r="E29" i="16"/>
  <c r="E27" i="16"/>
  <c r="F25" i="16"/>
  <c r="E25" i="16"/>
  <c r="E23" i="16"/>
  <c r="E21" i="16"/>
  <c r="F19" i="16"/>
  <c r="E19" i="16"/>
  <c r="I28" i="12"/>
  <c r="H28" i="12"/>
  <c r="H26" i="12"/>
  <c r="H24" i="12"/>
  <c r="I22" i="12"/>
  <c r="H22" i="12"/>
  <c r="H20" i="12"/>
  <c r="E29" i="12"/>
  <c r="E27" i="12"/>
  <c r="F25" i="12"/>
  <c r="E25" i="12"/>
  <c r="E23" i="12"/>
  <c r="E21" i="12"/>
  <c r="F19" i="12"/>
  <c r="E19" i="12"/>
  <c r="H28" i="10"/>
  <c r="I26" i="10"/>
  <c r="H26" i="10"/>
  <c r="I24" i="10"/>
  <c r="J24" i="10" s="1"/>
  <c r="H24" i="10"/>
  <c r="H22" i="10"/>
  <c r="I20" i="10"/>
  <c r="H20" i="10"/>
  <c r="J20" i="10" s="1"/>
  <c r="F29" i="10"/>
  <c r="E29" i="10"/>
  <c r="F27" i="10"/>
  <c r="E27" i="10"/>
  <c r="E25" i="10"/>
  <c r="F23" i="10"/>
  <c r="E23" i="10"/>
  <c r="F21" i="10"/>
  <c r="E21" i="10"/>
  <c r="E19" i="10"/>
  <c r="J26" i="10"/>
  <c r="H27" i="17"/>
  <c r="I27" i="17"/>
  <c r="F27" i="17"/>
  <c r="H27" i="16"/>
  <c r="I27" i="16"/>
  <c r="F27" i="16"/>
  <c r="H27" i="12"/>
  <c r="I27" i="12"/>
  <c r="F27" i="12"/>
  <c r="H27" i="10"/>
  <c r="I27" i="10"/>
  <c r="J27" i="10" s="1"/>
  <c r="H25" i="17"/>
  <c r="I25" i="17"/>
  <c r="H25" i="16"/>
  <c r="I25" i="16"/>
  <c r="H25" i="12"/>
  <c r="I25" i="12"/>
  <c r="H25" i="10"/>
  <c r="I25" i="10"/>
  <c r="J25" i="10" s="1"/>
  <c r="F25" i="10"/>
  <c r="G25" i="10" s="1"/>
  <c r="H21" i="17"/>
  <c r="I21" i="17"/>
  <c r="F21" i="17"/>
  <c r="H21" i="16"/>
  <c r="I21" i="16"/>
  <c r="F21" i="16"/>
  <c r="H21" i="12"/>
  <c r="I21" i="12"/>
  <c r="F21" i="12"/>
  <c r="H21" i="10"/>
  <c r="I21" i="10"/>
  <c r="J21" i="10" s="1"/>
  <c r="I26" i="17"/>
  <c r="E26" i="17"/>
  <c r="F26" i="17"/>
  <c r="I26" i="16"/>
  <c r="E26" i="16"/>
  <c r="F26" i="16"/>
  <c r="I26" i="12"/>
  <c r="E26" i="12"/>
  <c r="F26" i="12"/>
  <c r="E26" i="10"/>
  <c r="F26" i="10"/>
  <c r="G26" i="10" s="1"/>
  <c r="E22" i="17"/>
  <c r="F22" i="17"/>
  <c r="E22" i="16"/>
  <c r="F22" i="16"/>
  <c r="E22" i="12"/>
  <c r="F22" i="12"/>
  <c r="I22" i="10"/>
  <c r="J22" i="10" s="1"/>
  <c r="E22" i="10"/>
  <c r="F22" i="10"/>
  <c r="G22" i="10" s="1"/>
  <c r="I20" i="17"/>
  <c r="E20" i="17"/>
  <c r="F20" i="17"/>
  <c r="I20" i="16"/>
  <c r="E20" i="16"/>
  <c r="F20" i="16"/>
  <c r="I20" i="12"/>
  <c r="E20" i="12"/>
  <c r="F20" i="12"/>
  <c r="E20" i="10"/>
  <c r="F20" i="10"/>
  <c r="G20" i="10" s="1"/>
  <c r="E28" i="17"/>
  <c r="F28" i="17"/>
  <c r="E28" i="16"/>
  <c r="F28" i="16"/>
  <c r="E28" i="12"/>
  <c r="F28" i="12"/>
  <c r="I28" i="10"/>
  <c r="J28" i="10" s="1"/>
  <c r="E28" i="10"/>
  <c r="F28" i="10"/>
  <c r="G28" i="10" s="1"/>
  <c r="H19" i="17"/>
  <c r="I19" i="17"/>
  <c r="H19" i="16"/>
  <c r="I19" i="16"/>
  <c r="H19" i="12"/>
  <c r="I19" i="12"/>
  <c r="H19" i="10"/>
  <c r="I19" i="10"/>
  <c r="J19" i="10" s="1"/>
  <c r="F19" i="10"/>
  <c r="H29" i="17"/>
  <c r="I29" i="17"/>
  <c r="F29" i="17"/>
  <c r="H29" i="16"/>
  <c r="I29" i="16"/>
  <c r="F29" i="16"/>
  <c r="H29" i="12"/>
  <c r="I29" i="12"/>
  <c r="F29" i="12"/>
  <c r="H29" i="10"/>
  <c r="I29" i="10"/>
  <c r="J29" i="10" s="1"/>
  <c r="I24" i="17"/>
  <c r="E24" i="17"/>
  <c r="F24" i="17"/>
  <c r="I24" i="16"/>
  <c r="E24" i="16"/>
  <c r="F24" i="16"/>
  <c r="I24" i="12"/>
  <c r="E24" i="12"/>
  <c r="F24" i="12"/>
  <c r="E24" i="10"/>
  <c r="F24" i="10"/>
  <c r="G24" i="10" s="1"/>
  <c r="H23" i="17"/>
  <c r="I23" i="17"/>
  <c r="F23" i="17"/>
  <c r="H23" i="16"/>
  <c r="I23" i="16"/>
  <c r="F23" i="16"/>
  <c r="H23" i="12"/>
  <c r="I23" i="12"/>
  <c r="F23" i="12"/>
  <c r="H23" i="10"/>
  <c r="I23" i="10"/>
  <c r="J23" i="10" s="1"/>
  <c r="G21" i="10" l="1"/>
  <c r="G27" i="10"/>
  <c r="G29" i="10"/>
  <c r="G23" i="10"/>
  <c r="I17" i="10"/>
  <c r="E17" i="10"/>
  <c r="G19" i="10"/>
  <c r="H17" i="10"/>
  <c r="J17" i="10" s="1"/>
  <c r="F17" i="10"/>
  <c r="G17" i="10" s="1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I17" i="17"/>
  <c r="J26" i="16"/>
  <c r="J27" i="16"/>
  <c r="J25" i="16"/>
  <c r="J23" i="16"/>
  <c r="J19" i="16"/>
  <c r="I17" i="16"/>
  <c r="G28" i="16"/>
  <c r="G20" i="16"/>
  <c r="E17" i="16" l="1"/>
  <c r="G25" i="12"/>
  <c r="G27" i="12"/>
  <c r="J20" i="12"/>
  <c r="G23" i="16"/>
  <c r="J21" i="12"/>
  <c r="F17" i="12"/>
  <c r="J25" i="12"/>
  <c r="G19" i="16"/>
  <c r="J28" i="12"/>
  <c r="F17" i="16"/>
  <c r="F17" i="17"/>
  <c r="E17" i="17"/>
  <c r="E17" i="12"/>
  <c r="G22" i="12"/>
  <c r="G23" i="12"/>
  <c r="G26" i="12"/>
  <c r="G28" i="12"/>
  <c r="H17" i="12"/>
  <c r="J23" i="12"/>
  <c r="H17" i="17"/>
  <c r="J17" i="17" s="1"/>
  <c r="J22" i="12"/>
  <c r="G21" i="16"/>
  <c r="G25" i="16"/>
  <c r="G29" i="16"/>
  <c r="J22" i="16"/>
  <c r="H17" i="16"/>
  <c r="J17" i="16" s="1"/>
  <c r="I17" i="12"/>
  <c r="J19" i="12"/>
  <c r="G17" i="16" l="1"/>
  <c r="G17" i="17"/>
  <c r="J17" i="12"/>
  <c r="G17" i="12"/>
</calcChain>
</file>

<file path=xl/sharedStrings.xml><?xml version="1.0" encoding="utf-8"?>
<sst xmlns="http://schemas.openxmlformats.org/spreadsheetml/2006/main" count="512" uniqueCount="228">
  <si>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</si>
  <si>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</si>
  <si>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</si>
  <si>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</si>
  <si>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</si>
  <si>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</si>
  <si>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</si>
  <si>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</si>
  <si>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</si>
  <si>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</si>
  <si>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</si>
  <si>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</si>
  <si>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</si>
  <si>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</si>
  <si>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</si>
  <si>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</si>
  <si>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</si>
  <si>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</si>
  <si>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</si>
  <si>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</si>
  <si>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</si>
  <si>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</si>
  <si>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</si>
  <si>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</si>
  <si>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</si>
  <si>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</si>
  <si>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</si>
  <si>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</si>
  <si>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</si>
  <si>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</si>
  <si>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</si>
  <si>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</si>
  <si>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</si>
  <si>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</si>
  <si>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</si>
  <si>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</si>
  <si>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</si>
  <si>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</si>
  <si>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</si>
  <si>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</si>
  <si>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</si>
  <si>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</si>
  <si>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</si>
  <si>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</si>
  <si>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</si>
  <si>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</si>
  <si>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</si>
  <si>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</si>
  <si>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</si>
  <si>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</si>
  <si>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</si>
  <si>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</si>
  <si>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</si>
  <si>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</si>
  <si>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</si>
  <si>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</si>
  <si>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</si>
  <si>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</si>
  <si>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</si>
  <si>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</si>
  <si>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</si>
  <si>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</si>
  <si>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</si>
  <si>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</si>
  <si>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</si>
  <si>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</si>
  <si>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</si>
  <si>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</si>
  <si>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</si>
  <si>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</si>
  <si>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</si>
  <si>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</si>
  <si>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</si>
  <si>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</si>
  <si>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</si>
  <si>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</si>
  <si>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</si>
  <si>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</si>
  <si>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</si>
  <si>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</si>
  <si>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</si>
  <si>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</si>
  <si>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</si>
  <si>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</si>
  <si>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</si>
  <si>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</si>
  <si>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</si>
  <si>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</si>
  <si>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</si>
  <si>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</si>
  <si>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</si>
  <si>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</si>
  <si>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</si>
  <si>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</si>
  <si>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</si>
  <si>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</si>
  <si>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</si>
  <si>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</si>
  <si>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</si>
  <si>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</si>
  <si>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</si>
  <si>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Ian Kay, i.kay@nhs.net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</si>
  <si>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</si>
  <si>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</si>
  <si>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</si>
  <si>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</si>
  <si>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</si>
  <si>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</si>
  <si>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</si>
  <si>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</si>
  <si>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</si>
  <si>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</si>
  <si>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</si>
  <si>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</si>
  <si>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</si>
  <si>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</si>
  <si>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</si>
  <si>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</si>
  <si>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</si>
  <si>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</si>
  <si>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</si>
  <si>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</si>
  <si>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</si>
  <si>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</si>
  <si>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</si>
  <si>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</si>
  <si>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</si>
  <si>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</si>
  <si>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</si>
  <si>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</si>
  <si>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</si>
  <si>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</si>
  <si>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</si>
  <si>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</si>
  <si>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</si>
  <si>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</si>
  <si>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</si>
  <si>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</si>
  <si>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</si>
  <si>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</si>
  <si>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</si>
  <si>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</si>
  <si>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</si>
  <si>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</si>
  <si>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</si>
  <si>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</si>
  <si>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</si>
  <si>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</si>
  <si>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</si>
  <si>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</si>
  <si>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</si>
  <si>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</si>
  <si>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</si>
  <si>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</si>
  <si>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</si>
  <si>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</si>
  <si>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</si>
  <si>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</si>
  <si>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</si>
  <si>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</si>
  <si>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</si>
  <si>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</si>
  <si>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</si>
  <si>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</si>
  <si>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</si>
  <si>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</si>
  <si>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</si>
  <si>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</si>
  <si>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</si>
  <si>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</si>
  <si>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</si>
  <si>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</si>
  <si>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</si>
  <si>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</si>
  <si>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</si>
  <si>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</si>
  <si>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</si>
  <si>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</si>
  <si>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</si>
  <si>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</si>
  <si>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</si>
  <si>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</si>
  <si>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</si>
  <si>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</si>
  <si>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</si>
  <si>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</si>
  <si>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</si>
  <si>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</si>
  <si>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</si>
  <si>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</si>
  <si>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</si>
  <si>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</si>
  <si>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</si>
  <si>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</si>
  <si>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</si>
  <si>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</si>
  <si>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</si>
  <si>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</si>
  <si>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</si>
  <si>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</si>
  <si>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</si>
  <si>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</si>
  <si>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</si>
  <si>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the specification guidance for those who supply the data;</t>
  </si>
  <si>
    <t>timetables for data collection and publication;</t>
  </si>
  <si>
    <t>links to individual web pages for each financial year.</t>
  </si>
  <si>
    <t>separate spreadsheets of each month’s data;</t>
  </si>
  <si>
    <t>this Statistical Note, and equivalent versions from previous months;</t>
  </si>
  <si>
    <t>relevance, accuracy, timeliness, coherence, and user engagement;</t>
  </si>
  <si>
    <t>a Quality Statement for these statistics, which includes information on</t>
  </si>
  <si>
    <t>the list of people with pre-release access to the data.</t>
  </si>
  <si>
    <t>text files and time series spreadsheets containing all data from April 2011 up</t>
  </si>
  <si>
    <t>to the latest month;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</si>
  <si>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</si>
  <si>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</si>
  <si>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</si>
  <si>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</si>
  <si>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Year:2015-16</t>
  </si>
  <si>
    <t>2015-16</t>
  </si>
  <si>
    <t>July 2015</t>
  </si>
  <si>
    <t>Period Name:JULY</t>
  </si>
  <si>
    <t>JULY</t>
  </si>
  <si>
    <t>NULL</t>
  </si>
  <si>
    <t>- denotes not available</t>
  </si>
  <si>
    <t>r - represents revised data</t>
  </si>
  <si>
    <t>James Thomas</t>
  </si>
  <si>
    <t>james.thomas5@nhs.net</t>
  </si>
  <si>
    <t>0113 8250717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</si>
</sst>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\ mmm\ yyyy"/>
    <numFmt numFmtId="166" formatCode="########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4" borderId="0" xfId="0" applyFont="1" applyFill="1" applyAlignment="1">
      <alignment horizontal="right"/>
    </xf>
    <xf numFmtId="0" fontId="1" fillId="0" borderId="8" xfId="0" applyFont="1" applyFill="1" applyBorder="1" applyAlignment="1">
      <alignment horizontal="right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164" fontId="1" fillId="0" borderId="6" xfId="1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Fill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59" customWidth="1"/>
    <col min="2" max="8" width="9.140625" style="59"/>
    <col min="9" max="9" width="9.140625" style="59" customWidth="1"/>
    <col min="10" max="16384" width="9.140625" style="59"/>
  </cols>
  <sheetData>
    <row r="1" spans="1:9" ht="15.75" x14ac:dyDescent="0.25">
      <c r="A1" s="58" t="s">
        <v>127</v>
      </c>
      <c r="B1" s="58"/>
      <c r="C1" s="58"/>
      <c r="D1" s="58"/>
      <c r="E1" s="58"/>
      <c r="F1" s="58"/>
      <c r="G1" s="58"/>
      <c r="H1" s="58"/>
      <c r="I1" s="58"/>
    </row>
    <row r="3" spans="1:9" x14ac:dyDescent="0.2">
      <c r="A3" s="59" t="s">
        <v>51</v>
      </c>
    </row>
    <row r="4" spans="1:9" x14ac:dyDescent="0.2">
      <c r="A4" s="59" t="s">
        <v>215</v>
      </c>
    </row>
    <row r="6" spans="1:9" x14ac:dyDescent="0.2">
      <c r="A6" s="56" t="s">
        <v>186</v>
      </c>
    </row>
    <row r="7" spans="1:9" x14ac:dyDescent="0.2">
      <c r="A7" s="53" t="s">
        <v>187</v>
      </c>
    </row>
    <row r="8" spans="1:9" x14ac:dyDescent="0.2">
      <c r="A8" s="54" t="s">
        <v>188</v>
      </c>
    </row>
    <row r="9" spans="1:9" x14ac:dyDescent="0.2">
      <c r="A9" s="54" t="s">
        <v>189</v>
      </c>
    </row>
    <row r="10" spans="1:9" x14ac:dyDescent="0.2">
      <c r="A10" s="54" t="s">
        <v>190</v>
      </c>
    </row>
    <row r="11" spans="1:9" x14ac:dyDescent="0.2">
      <c r="A11" s="54" t="s">
        <v>191</v>
      </c>
    </row>
    <row r="12" spans="1:9" x14ac:dyDescent="0.2">
      <c r="A12" s="54"/>
    </row>
    <row r="13" spans="1:9" x14ac:dyDescent="0.2">
      <c r="A13" s="60" t="s">
        <v>192</v>
      </c>
    </row>
    <row r="14" spans="1:9" x14ac:dyDescent="0.2">
      <c r="A14" s="59" t="s">
        <v>52</v>
      </c>
    </row>
    <row r="15" spans="1:9" x14ac:dyDescent="0.2">
      <c r="A15" s="59" t="s">
        <v>53</v>
      </c>
    </row>
    <row r="16" spans="1:9" x14ac:dyDescent="0.2">
      <c r="A16" s="59" t="s">
        <v>54</v>
      </c>
    </row>
    <row r="18" spans="1:1" x14ac:dyDescent="0.2">
      <c r="A18" s="59" t="s">
        <v>55</v>
      </c>
    </row>
    <row r="19" spans="1:1" x14ac:dyDescent="0.2">
      <c r="A19" s="59" t="s">
        <v>56</v>
      </c>
    </row>
    <row r="20" spans="1:1" x14ac:dyDescent="0.2">
      <c r="A20" s="59" t="s">
        <v>57</v>
      </c>
    </row>
    <row r="21" spans="1:1" x14ac:dyDescent="0.2">
      <c r="A21" s="59" t="s">
        <v>58</v>
      </c>
    </row>
    <row r="22" spans="1:1" x14ac:dyDescent="0.2">
      <c r="A22" s="59" t="s">
        <v>59</v>
      </c>
    </row>
    <row r="23" spans="1:1" x14ac:dyDescent="0.2">
      <c r="A23" s="59" t="s">
        <v>60</v>
      </c>
    </row>
    <row r="24" spans="1:1" x14ac:dyDescent="0.2">
      <c r="A24" s="59" t="s">
        <v>61</v>
      </c>
    </row>
    <row r="26" spans="1:1" x14ac:dyDescent="0.2">
      <c r="A26" s="60" t="s">
        <v>195</v>
      </c>
    </row>
    <row r="27" spans="1:1" x14ac:dyDescent="0.2">
      <c r="A27" s="59" t="s">
        <v>62</v>
      </c>
    </row>
    <row r="28" spans="1:1" x14ac:dyDescent="0.2">
      <c r="A28" s="59" t="s">
        <v>63</v>
      </c>
    </row>
    <row r="29" spans="1:1" x14ac:dyDescent="0.2">
      <c r="A29" s="59" t="s">
        <v>199</v>
      </c>
    </row>
    <row r="31" spans="1:1" x14ac:dyDescent="0.2">
      <c r="A31" s="59" t="s">
        <v>64</v>
      </c>
    </row>
    <row r="32" spans="1:1" x14ac:dyDescent="0.2">
      <c r="A32" s="59" t="s">
        <v>65</v>
      </c>
    </row>
    <row r="33" spans="1:9" x14ac:dyDescent="0.2">
      <c r="A33" s="59" t="s">
        <v>66</v>
      </c>
    </row>
    <row r="34" spans="1:9" x14ac:dyDescent="0.2">
      <c r="A34" s="59" t="s">
        <v>67</v>
      </c>
    </row>
    <row r="36" spans="1:9" x14ac:dyDescent="0.2">
      <c r="A36" s="59" t="s">
        <v>68</v>
      </c>
    </row>
    <row r="37" spans="1:9" x14ac:dyDescent="0.2">
      <c r="A37" s="59" t="s">
        <v>69</v>
      </c>
    </row>
    <row r="38" spans="1:9" x14ac:dyDescent="0.2">
      <c r="A38" s="59" t="s">
        <v>70</v>
      </c>
    </row>
    <row r="39" spans="1:9" x14ac:dyDescent="0.2">
      <c r="A39" s="61" t="s">
        <v>71</v>
      </c>
      <c r="B39" s="61"/>
      <c r="C39" s="61"/>
      <c r="D39" s="61"/>
      <c r="E39" s="61"/>
      <c r="F39" s="61"/>
      <c r="G39" s="61"/>
      <c r="H39" s="61"/>
      <c r="I39" s="61"/>
    </row>
    <row r="40" spans="1:9" x14ac:dyDescent="0.2">
      <c r="A40" s="61" t="s">
        <v>72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">
      <c r="A42" s="60" t="s">
        <v>193</v>
      </c>
    </row>
    <row r="43" spans="1:9" x14ac:dyDescent="0.2">
      <c r="A43" s="59" t="s">
        <v>73</v>
      </c>
    </row>
    <row r="44" spans="1:9" x14ac:dyDescent="0.2">
      <c r="A44" s="59" t="s">
        <v>74</v>
      </c>
    </row>
    <row r="45" spans="1:9" x14ac:dyDescent="0.2">
      <c r="A45" s="59" t="s">
        <v>75</v>
      </c>
    </row>
    <row r="46" spans="1:9" x14ac:dyDescent="0.2">
      <c r="A46" s="59" t="s">
        <v>76</v>
      </c>
    </row>
    <row r="48" spans="1:9" x14ac:dyDescent="0.2">
      <c r="A48" s="60" t="s">
        <v>194</v>
      </c>
    </row>
    <row r="49" spans="1:9" x14ac:dyDescent="0.2">
      <c r="A49" s="59" t="s">
        <v>77</v>
      </c>
    </row>
    <row r="50" spans="1:9" x14ac:dyDescent="0.2">
      <c r="A50" s="59" t="s">
        <v>78</v>
      </c>
    </row>
    <row r="51" spans="1:9" x14ac:dyDescent="0.2">
      <c r="A51" s="59" t="s">
        <v>79</v>
      </c>
    </row>
    <row r="52" spans="1:9" x14ac:dyDescent="0.2">
      <c r="A52" s="59" t="s">
        <v>80</v>
      </c>
    </row>
    <row r="54" spans="1:9" x14ac:dyDescent="0.2">
      <c r="A54" s="59" t="s">
        <v>81</v>
      </c>
    </row>
    <row r="55" spans="1:9" x14ac:dyDescent="0.2">
      <c r="A55" s="59" t="s">
        <v>82</v>
      </c>
    </row>
    <row r="56" spans="1:9" x14ac:dyDescent="0.2">
      <c r="A56" s="59" t="s">
        <v>83</v>
      </c>
    </row>
    <row r="58" spans="1:9" x14ac:dyDescent="0.2">
      <c r="A58" s="62" t="s">
        <v>84</v>
      </c>
      <c r="B58" s="62"/>
      <c r="C58" s="62"/>
      <c r="D58" s="62"/>
      <c r="E58" s="62"/>
      <c r="F58" s="62"/>
      <c r="G58" s="62"/>
      <c r="H58" s="62"/>
      <c r="I58" s="62"/>
    </row>
    <row r="59" spans="1:9" x14ac:dyDescent="0.2">
      <c r="A59" s="62" t="s">
        <v>198</v>
      </c>
      <c r="B59" s="62"/>
      <c r="C59" s="62"/>
      <c r="D59" s="62"/>
      <c r="E59" s="62"/>
      <c r="F59" s="62"/>
      <c r="G59" s="62"/>
      <c r="H59" s="62"/>
      <c r="I59" s="62"/>
    </row>
    <row r="61" spans="1:9" x14ac:dyDescent="0.2">
      <c r="A61" s="60" t="s">
        <v>213</v>
      </c>
    </row>
    <row r="62" spans="1:9" x14ac:dyDescent="0.2">
      <c r="A62" s="59" t="s">
        <v>201</v>
      </c>
      <c r="B62" s="65" t="s">
        <v>200</v>
      </c>
    </row>
    <row r="63" spans="1:9" x14ac:dyDescent="0.2">
      <c r="A63" s="66" t="s">
        <v>214</v>
      </c>
      <c r="B63" s="63" t="s">
        <v>209</v>
      </c>
    </row>
    <row r="64" spans="1:9" x14ac:dyDescent="0.2">
      <c r="C64" s="59" t="s">
        <v>208</v>
      </c>
    </row>
    <row r="65" spans="1:3" x14ac:dyDescent="0.2">
      <c r="B65" s="64" t="s">
        <v>203</v>
      </c>
    </row>
    <row r="66" spans="1:3" x14ac:dyDescent="0.2">
      <c r="A66" s="63"/>
      <c r="B66" s="64" t="s">
        <v>204</v>
      </c>
    </row>
    <row r="67" spans="1:3" x14ac:dyDescent="0.2">
      <c r="A67" s="63"/>
      <c r="B67" s="64" t="s">
        <v>211</v>
      </c>
    </row>
    <row r="68" spans="1:3" x14ac:dyDescent="0.2">
      <c r="A68" s="63"/>
      <c r="B68" s="64"/>
      <c r="C68" s="59" t="s">
        <v>212</v>
      </c>
    </row>
    <row r="69" spans="1:3" x14ac:dyDescent="0.2">
      <c r="A69" s="63"/>
      <c r="B69" s="64" t="s">
        <v>205</v>
      </c>
    </row>
    <row r="71" spans="1:3" x14ac:dyDescent="0.2">
      <c r="A71" s="64" t="s">
        <v>202</v>
      </c>
    </row>
    <row r="72" spans="1:3" x14ac:dyDescent="0.2">
      <c r="A72" s="63"/>
      <c r="B72" s="64" t="s">
        <v>206</v>
      </c>
    </row>
    <row r="73" spans="1:3" x14ac:dyDescent="0.2">
      <c r="B73" s="64" t="s">
        <v>207</v>
      </c>
    </row>
    <row r="74" spans="1:3" x14ac:dyDescent="0.2">
      <c r="B74" s="64" t="s">
        <v>210</v>
      </c>
    </row>
    <row r="75" spans="1:3" x14ac:dyDescent="0.2">
      <c r="B75" s="64"/>
    </row>
    <row r="76" spans="1:3" x14ac:dyDescent="0.2">
      <c r="A76" s="59" t="s">
        <v>85</v>
      </c>
      <c r="B76" s="64"/>
    </row>
    <row r="77" spans="1:3" x14ac:dyDescent="0.2">
      <c r="A77" s="59" t="s">
        <v>86</v>
      </c>
    </row>
    <row r="78" spans="1:3" x14ac:dyDescent="0.2">
      <c r="A78" s="59" t="s">
        <v>87</v>
      </c>
    </row>
    <row r="80" spans="1:3" x14ac:dyDescent="0.2">
      <c r="A80" s="59" t="s">
        <v>88</v>
      </c>
    </row>
    <row r="81" spans="1:1" x14ac:dyDescent="0.2">
      <c r="A81" s="59" t="s">
        <v>89</v>
      </c>
    </row>
    <row r="82" spans="1:1" x14ac:dyDescent="0.2">
      <c r="A82" s="59" t="s">
        <v>90</v>
      </c>
    </row>
    <row r="83" spans="1:1" x14ac:dyDescent="0.2">
      <c r="A83" s="59" t="s">
        <v>91</v>
      </c>
    </row>
    <row r="84" spans="1:1" x14ac:dyDescent="0.2">
      <c r="A84" s="59" t="s">
        <v>92</v>
      </c>
    </row>
    <row r="85" spans="1:1" x14ac:dyDescent="0.2">
      <c r="A85" s="59" t="s">
        <v>93</v>
      </c>
    </row>
    <row r="87" spans="1:1" x14ac:dyDescent="0.2">
      <c r="A87" s="59" t="s">
        <v>94</v>
      </c>
    </row>
    <row r="88" spans="1:1" x14ac:dyDescent="0.2">
      <c r="A88" s="59" t="s">
        <v>95</v>
      </c>
    </row>
    <row r="90" spans="1:1" x14ac:dyDescent="0.2">
      <c r="A90" s="53" t="s">
        <v>196</v>
      </c>
    </row>
    <row r="91" spans="1:1" x14ac:dyDescent="0.2">
      <c r="A91" s="53" t="s">
        <v>225</v>
      </c>
    </row>
    <row r="92" spans="1:1" x14ac:dyDescent="0.2">
      <c r="A92" s="53" t="s">
        <v>216</v>
      </c>
    </row>
    <row r="93" spans="1:1" x14ac:dyDescent="0.2">
      <c r="A93" s="53" t="s">
        <v>197</v>
      </c>
    </row>
    <row r="94" spans="1:1" x14ac:dyDescent="0.2">
      <c r="A94" s="54" t="s">
        <v>226</v>
      </c>
    </row>
    <row r="95" spans="1:1" x14ac:dyDescent="0.2">
      <c r="A95" s="53" t="s">
        <v>227</v>
      </c>
    </row>
    <row r="96" spans="1:1" x14ac:dyDescent="0.2">
      <c r="A96" s="55">
        <v>42621</v>
      </c>
    </row>
  </sheetData>
  <phoneticPr fontId="2" type="noConversion"/>
  <hyperlinks>
    <hyperlink ref="B62" r:id="rId1"/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126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">
        <v>219</v>
      </c>
      <c r="F5" s="4"/>
    </row>
    <row r="6" spans="1:10" x14ac:dyDescent="0.2">
      <c r="A6" s="1"/>
      <c r="B6" s="1"/>
      <c r="C6" s="6" t="s">
        <v>2</v>
      </c>
      <c r="D6" s="49" t="s">
        <v>184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">
        <v>13</v>
      </c>
      <c r="F8" s="4"/>
    </row>
    <row r="9" spans="1:10" x14ac:dyDescent="0.2">
      <c r="A9" s="1"/>
      <c r="B9" s="1"/>
      <c r="C9" s="6" t="s">
        <v>3</v>
      </c>
      <c r="D9" s="50">
        <v>42348</v>
      </c>
      <c r="F9" s="4"/>
    </row>
    <row r="10" spans="1:10" x14ac:dyDescent="0.2">
      <c r="A10" s="1"/>
      <c r="B10" s="1"/>
      <c r="C10" s="6" t="s">
        <v>6</v>
      </c>
      <c r="D10" s="50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49" t="s">
        <v>12</v>
      </c>
      <c r="F11" s="4"/>
    </row>
    <row r="12" spans="1:10" x14ac:dyDescent="0.2">
      <c r="A12" s="1"/>
      <c r="B12" s="1"/>
      <c r="C12" s="6" t="s">
        <v>11</v>
      </c>
      <c r="D12" s="49" t="s">
        <v>101</v>
      </c>
      <c r="F12" s="4"/>
    </row>
    <row r="13" spans="1:10" x14ac:dyDescent="0.2">
      <c r="A13" s="1"/>
      <c r="B13" s="1"/>
      <c r="C13" s="1"/>
      <c r="D13" s="57" t="s">
        <v>186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4</v>
      </c>
      <c r="F14" s="29">
        <v>3</v>
      </c>
      <c r="G14" s="31"/>
      <c r="H14" s="28">
        <v>6</v>
      </c>
      <c r="I14" s="30">
        <v>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36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98</v>
      </c>
      <c r="F16" s="11" t="s">
        <v>41</v>
      </c>
      <c r="G16" s="12" t="s">
        <v>121</v>
      </c>
      <c r="H16" s="9" t="s">
        <v>98</v>
      </c>
      <c r="I16" s="11" t="s">
        <v>41</v>
      </c>
      <c r="J16" s="12" t="s">
        <v>121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2456</v>
      </c>
      <c r="F17" s="41">
        <f>SUM(F19:F29)</f>
        <v>655</v>
      </c>
      <c r="G17" s="42">
        <f>F17/E17</f>
        <v>0.26669381107491857</v>
      </c>
      <c r="H17" s="40">
        <f>SUM(H19:H29)</f>
        <v>320</v>
      </c>
      <c r="I17" s="41">
        <f>SUM(I19:I29)</f>
        <v>164</v>
      </c>
      <c r="J17" s="42">
        <f>I17/H17</f>
        <v>0.51249999999999996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225</v>
      </c>
      <c r="F19" s="72">
        <f>VLOOKUP($C19,'Latest Month raw'!$E$6:$X$16,F$14,0)</f>
        <v>52</v>
      </c>
      <c r="G19" s="73">
        <f t="shared" ref="G19:G29" si="0">F19/E19</f>
        <v>0.2311111111111111</v>
      </c>
      <c r="H19" s="71">
        <f>VLOOKUP($C19,'Latest Month raw'!$E$6:$X$16,H$14,0)</f>
        <v>28</v>
      </c>
      <c r="I19" s="72">
        <f>VLOOKUP($C19,'Latest Month raw'!$E$6:$X$16,I$14,0)</f>
        <v>13</v>
      </c>
      <c r="J19" s="73">
        <f t="shared" ref="J19:J29" si="1">I19/H19</f>
        <v>0.4642857142857143</v>
      </c>
    </row>
    <row r="20" spans="1:10" x14ac:dyDescent="0.2">
      <c r="B20" s="16" t="s">
        <v>42</v>
      </c>
      <c r="C20" s="17" t="s">
        <v>16</v>
      </c>
      <c r="D20" s="51" t="s">
        <v>17</v>
      </c>
      <c r="E20" s="71">
        <f>VLOOKUP($C20,'Latest Month raw'!$E$6:$X$16,E$14,0)</f>
        <v>309</v>
      </c>
      <c r="F20" s="72">
        <f>VLOOKUP($C20,'Latest Month raw'!$E$6:$X$16,F$14,0)</f>
        <v>79</v>
      </c>
      <c r="G20" s="73">
        <f t="shared" si="0"/>
        <v>0.25566343042071199</v>
      </c>
      <c r="H20" s="71">
        <f>VLOOKUP($C20,'Latest Month raw'!$E$6:$X$16,H$14,0)</f>
        <v>32</v>
      </c>
      <c r="I20" s="72">
        <f>VLOOKUP($C20,'Latest Month raw'!$E$6:$X$16,I$14,0)</f>
        <v>14</v>
      </c>
      <c r="J20" s="73">
        <f t="shared" si="1"/>
        <v>0.4375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12</v>
      </c>
      <c r="F21" s="72">
        <f>VLOOKUP($C21,'Latest Month raw'!$E$6:$X$16,F$14,0)</f>
        <v>2</v>
      </c>
      <c r="G21" s="73">
        <f t="shared" si="0"/>
        <v>0.16666666666666666</v>
      </c>
      <c r="H21" s="71">
        <f>VLOOKUP($C21,'Latest Month raw'!$E$6:$X$16,H$14,0)</f>
        <v>1</v>
      </c>
      <c r="I21" s="72">
        <f>VLOOKUP($C21,'Latest Month raw'!$E$6:$X$16,I$14,0)</f>
        <v>1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321</v>
      </c>
      <c r="F22" s="72">
        <f>VLOOKUP($C22,'Latest Month raw'!$E$6:$X$16,F$14,0)</f>
        <v>102</v>
      </c>
      <c r="G22" s="73">
        <f t="shared" si="0"/>
        <v>0.31775700934579437</v>
      </c>
      <c r="H22" s="71">
        <f>VLOOKUP($C22,'Latest Month raw'!$E$6:$X$16,H$14,0)</f>
        <v>41</v>
      </c>
      <c r="I22" s="72">
        <f>VLOOKUP($C22,'Latest Month raw'!$E$6:$X$16,I$14,0)</f>
        <v>26</v>
      </c>
      <c r="J22" s="73">
        <f t="shared" si="1"/>
        <v>0.63414634146341464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119</v>
      </c>
      <c r="F23" s="72">
        <f>VLOOKUP($C23,'Latest Month raw'!$E$6:$X$16,F$14,0)</f>
        <v>32</v>
      </c>
      <c r="G23" s="73">
        <f t="shared" si="0"/>
        <v>0.26890756302521007</v>
      </c>
      <c r="H23" s="71">
        <f>VLOOKUP($C23,'Latest Month raw'!$E$6:$X$16,H$14,0)</f>
        <v>13</v>
      </c>
      <c r="I23" s="72">
        <f>VLOOKUP($C23,'Latest Month raw'!$E$6:$X$16,I$14,0)</f>
        <v>4</v>
      </c>
      <c r="J23" s="73">
        <f t="shared" si="1"/>
        <v>0.30769230769230771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245</v>
      </c>
      <c r="F24" s="72">
        <f>VLOOKUP($C24,'Latest Month raw'!$E$6:$X$16,F$14,0)</f>
        <v>76</v>
      </c>
      <c r="G24" s="73">
        <f t="shared" si="0"/>
        <v>0.31020408163265306</v>
      </c>
      <c r="H24" s="71">
        <f>VLOOKUP($C24,'Latest Month raw'!$E$6:$X$16,H$14,0)</f>
        <v>25</v>
      </c>
      <c r="I24" s="72">
        <f>VLOOKUP($C24,'Latest Month raw'!$E$6:$X$16,I$14,0)</f>
        <v>16</v>
      </c>
      <c r="J24" s="73">
        <f t="shared" si="1"/>
        <v>0.64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150</v>
      </c>
      <c r="F25" s="72">
        <f>VLOOKUP($C25,'Latest Month raw'!$E$6:$X$16,F$14,0)</f>
        <v>33</v>
      </c>
      <c r="G25" s="73">
        <f t="shared" si="0"/>
        <v>0.22</v>
      </c>
      <c r="H25" s="71">
        <f>VLOOKUP($C25,'Latest Month raw'!$E$6:$X$16,H$14,0)</f>
        <v>18</v>
      </c>
      <c r="I25" s="72">
        <f>VLOOKUP($C25,'Latest Month raw'!$E$6:$X$16,I$14,0)</f>
        <v>7</v>
      </c>
      <c r="J25" s="73">
        <f t="shared" si="1"/>
        <v>0.3888888888888889</v>
      </c>
    </row>
    <row r="26" spans="1:10" x14ac:dyDescent="0.2">
      <c r="B26" s="16" t="s">
        <v>43</v>
      </c>
      <c r="C26" s="17" t="s">
        <v>24</v>
      </c>
      <c r="D26" s="51" t="s">
        <v>30</v>
      </c>
      <c r="E26" s="71">
        <f>VLOOKUP($C26,'Latest Month raw'!$E$6:$X$16,E$14,0)</f>
        <v>232</v>
      </c>
      <c r="F26" s="72">
        <f>VLOOKUP($C26,'Latest Month raw'!$E$6:$X$16,F$14,0)</f>
        <v>73</v>
      </c>
      <c r="G26" s="73">
        <f t="shared" si="0"/>
        <v>0.31465517241379309</v>
      </c>
      <c r="H26" s="71">
        <f>VLOOKUP($C26,'Latest Month raw'!$E$6:$X$16,H$14,0)</f>
        <v>48</v>
      </c>
      <c r="I26" s="72">
        <f>VLOOKUP($C26,'Latest Month raw'!$E$6:$X$16,I$14,0)</f>
        <v>20</v>
      </c>
      <c r="J26" s="73">
        <f t="shared" si="1"/>
        <v>0.41666666666666669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304</v>
      </c>
      <c r="F27" s="72">
        <f>VLOOKUP($C27,'Latest Month raw'!$E$6:$X$16,F$14,0)</f>
        <v>39</v>
      </c>
      <c r="G27" s="73">
        <f t="shared" si="0"/>
        <v>0.12828947368421054</v>
      </c>
      <c r="H27" s="71">
        <f>VLOOKUP($C27,'Latest Month raw'!$E$6:$X$16,H$14,0)</f>
        <v>40</v>
      </c>
      <c r="I27" s="72">
        <f>VLOOKUP($C27,'Latest Month raw'!$E$6:$X$16,I$14,0)</f>
        <v>18</v>
      </c>
      <c r="J27" s="73">
        <f t="shared" si="1"/>
        <v>0.45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315</v>
      </c>
      <c r="F28" s="72">
        <f>VLOOKUP($C28,'Latest Month raw'!$E$6:$X$16,F$14,0)</f>
        <v>104</v>
      </c>
      <c r="G28" s="73">
        <f t="shared" si="0"/>
        <v>0.33015873015873015</v>
      </c>
      <c r="H28" s="71">
        <f>VLOOKUP($C28,'Latest Month raw'!$E$6:$X$16,H$14,0)</f>
        <v>45</v>
      </c>
      <c r="I28" s="72">
        <f>VLOOKUP($C28,'Latest Month raw'!$E$6:$X$16,I$14,0)</f>
        <v>26</v>
      </c>
      <c r="J28" s="73">
        <f t="shared" si="1"/>
        <v>0.57777777777777772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224</v>
      </c>
      <c r="F29" s="75">
        <f>VLOOKUP($C29,'Latest Month raw'!$E$6:$X$16,F$14,0)</f>
        <v>63</v>
      </c>
      <c r="G29" s="76">
        <f t="shared" si="0"/>
        <v>0.28125</v>
      </c>
      <c r="H29" s="74">
        <f>VLOOKUP($C29,'Latest Month raw'!$E$6:$X$16,H$14,0)</f>
        <v>29</v>
      </c>
      <c r="I29" s="75">
        <f>VLOOKUP($C29,'Latest Month raw'!$E$6:$X$16,I$14,0)</f>
        <v>19</v>
      </c>
      <c r="J29" s="76">
        <f t="shared" si="1"/>
        <v>0.65517241379310343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0" t="s">
        <v>112</v>
      </c>
      <c r="H31" s="3" t="s">
        <v>118</v>
      </c>
    </row>
    <row r="32" spans="1:10" x14ac:dyDescent="0.2">
      <c r="B32" s="3" t="s">
        <v>110</v>
      </c>
      <c r="H32" s="3" t="s">
        <v>120</v>
      </c>
    </row>
    <row r="33" spans="2:10" x14ac:dyDescent="0.2">
      <c r="B33" s="3" t="s">
        <v>111</v>
      </c>
      <c r="H33" s="3" t="s">
        <v>119</v>
      </c>
    </row>
    <row r="34" spans="2:10" x14ac:dyDescent="0.2">
      <c r="B34" s="77" t="s">
        <v>223</v>
      </c>
      <c r="C34" s="78"/>
      <c r="D34" s="79" t="s">
        <v>224</v>
      </c>
    </row>
    <row r="38" spans="2:10" s="80" customFormat="1" hidden="1" x14ac:dyDescent="0.2">
      <c r="D38" s="80" t="s">
        <v>9</v>
      </c>
      <c r="E38" s="80">
        <v>2432</v>
      </c>
      <c r="F38" s="80">
        <v>641</v>
      </c>
      <c r="G38" s="80">
        <v>0.26356907894736842</v>
      </c>
      <c r="H38" s="80">
        <v>310</v>
      </c>
      <c r="I38" s="80">
        <v>157</v>
      </c>
      <c r="J38" s="80">
        <v>0.50645161290322582</v>
      </c>
    </row>
    <row r="39" spans="2:10" s="80" customFormat="1" hidden="1" x14ac:dyDescent="0.2"/>
    <row r="40" spans="2:10" s="80" customFormat="1" hidden="1" x14ac:dyDescent="0.2">
      <c r="D40" s="80" t="s">
        <v>15</v>
      </c>
      <c r="E40" s="80">
        <v>225</v>
      </c>
      <c r="F40" s="80">
        <v>52</v>
      </c>
      <c r="G40" s="80">
        <v>0.2311111111111111</v>
      </c>
      <c r="H40" s="80">
        <v>28</v>
      </c>
      <c r="I40" s="80">
        <v>13</v>
      </c>
      <c r="J40" s="80">
        <v>0.4642857142857143</v>
      </c>
    </row>
    <row r="41" spans="2:10" s="80" customFormat="1" hidden="1" x14ac:dyDescent="0.2">
      <c r="D41" s="80" t="s">
        <v>17</v>
      </c>
      <c r="E41" s="80">
        <v>309</v>
      </c>
      <c r="F41" s="80">
        <v>79</v>
      </c>
      <c r="G41" s="80">
        <v>0.25566343042071199</v>
      </c>
      <c r="H41" s="80">
        <v>32</v>
      </c>
      <c r="I41" s="80">
        <v>14</v>
      </c>
      <c r="J41" s="80">
        <v>0.4375</v>
      </c>
    </row>
    <row r="42" spans="2:10" s="80" customFormat="1" hidden="1" x14ac:dyDescent="0.2">
      <c r="D42" s="80" t="s">
        <v>45</v>
      </c>
      <c r="E42" s="80">
        <v>12</v>
      </c>
      <c r="F42" s="80">
        <v>2</v>
      </c>
      <c r="G42" s="80">
        <v>0.16666666666666666</v>
      </c>
      <c r="H42" s="80">
        <v>1</v>
      </c>
      <c r="I42" s="80">
        <v>1</v>
      </c>
      <c r="J42" s="80">
        <v>1</v>
      </c>
    </row>
    <row r="43" spans="2:10" s="80" customFormat="1" hidden="1" x14ac:dyDescent="0.2">
      <c r="D43" s="80" t="s">
        <v>19</v>
      </c>
      <c r="E43" s="80">
        <v>321</v>
      </c>
      <c r="F43" s="80">
        <v>101</v>
      </c>
      <c r="G43" s="80">
        <v>0.31464174454828658</v>
      </c>
      <c r="H43" s="80">
        <v>39</v>
      </c>
      <c r="I43" s="80">
        <v>24</v>
      </c>
      <c r="J43" s="80">
        <v>0.61538461538461542</v>
      </c>
    </row>
    <row r="44" spans="2:10" s="80" customFormat="1" hidden="1" x14ac:dyDescent="0.2">
      <c r="D44" s="80" t="s">
        <v>96</v>
      </c>
      <c r="E44" s="80">
        <v>119</v>
      </c>
      <c r="F44" s="80">
        <v>32</v>
      </c>
      <c r="G44" s="80">
        <v>0.26890756302521007</v>
      </c>
      <c r="H44" s="80">
        <v>13</v>
      </c>
      <c r="I44" s="80">
        <v>4</v>
      </c>
      <c r="J44" s="80">
        <v>0.30769230769230771</v>
      </c>
    </row>
    <row r="45" spans="2:10" s="80" customFormat="1" hidden="1" x14ac:dyDescent="0.2">
      <c r="D45" s="80" t="s">
        <v>22</v>
      </c>
      <c r="E45" s="80">
        <v>246</v>
      </c>
      <c r="F45" s="80">
        <v>75</v>
      </c>
      <c r="G45" s="80">
        <v>0.3048780487804878</v>
      </c>
      <c r="H45" s="80">
        <v>25</v>
      </c>
      <c r="I45" s="80">
        <v>15</v>
      </c>
      <c r="J45" s="80">
        <v>0.6</v>
      </c>
    </row>
    <row r="46" spans="2:10" s="80" customFormat="1" hidden="1" x14ac:dyDescent="0.2">
      <c r="D46" s="80" t="s">
        <v>48</v>
      </c>
      <c r="E46" s="80">
        <v>150</v>
      </c>
      <c r="F46" s="80">
        <v>33</v>
      </c>
      <c r="G46" s="80">
        <v>0.22</v>
      </c>
      <c r="H46" s="80">
        <v>18</v>
      </c>
      <c r="I46" s="80">
        <v>7</v>
      </c>
      <c r="J46" s="80">
        <v>0.3888888888888889</v>
      </c>
    </row>
    <row r="47" spans="2:10" s="80" customFormat="1" hidden="1" x14ac:dyDescent="0.2">
      <c r="D47" s="80" t="s">
        <v>30</v>
      </c>
      <c r="E47" s="80">
        <v>207</v>
      </c>
      <c r="F47" s="80">
        <v>61</v>
      </c>
      <c r="G47" s="80">
        <v>0.29468599033816423</v>
      </c>
      <c r="H47" s="80">
        <v>40</v>
      </c>
      <c r="I47" s="80">
        <v>16</v>
      </c>
      <c r="J47" s="80">
        <v>0.4</v>
      </c>
    </row>
    <row r="48" spans="2:10" s="80" customFormat="1" hidden="1" x14ac:dyDescent="0.2">
      <c r="D48" s="80" t="s">
        <v>31</v>
      </c>
      <c r="E48" s="80">
        <v>304</v>
      </c>
      <c r="F48" s="80">
        <v>39</v>
      </c>
      <c r="G48" s="80">
        <v>0.12828947368421054</v>
      </c>
      <c r="H48" s="80">
        <v>40</v>
      </c>
      <c r="I48" s="80">
        <v>18</v>
      </c>
      <c r="J48" s="80">
        <v>0.45</v>
      </c>
    </row>
    <row r="49" spans="4:10" s="80" customFormat="1" hidden="1" x14ac:dyDescent="0.2">
      <c r="D49" s="80" t="s">
        <v>97</v>
      </c>
      <c r="E49" s="80">
        <v>315</v>
      </c>
      <c r="F49" s="80">
        <v>104</v>
      </c>
      <c r="G49" s="80">
        <v>0.33015873015873015</v>
      </c>
      <c r="H49" s="80">
        <v>45</v>
      </c>
      <c r="I49" s="80">
        <v>26</v>
      </c>
      <c r="J49" s="80">
        <v>0.57777777777777772</v>
      </c>
    </row>
    <row r="50" spans="4:10" s="80" customFormat="1" hidden="1" x14ac:dyDescent="0.2">
      <c r="D50" s="80" t="s">
        <v>28</v>
      </c>
      <c r="E50" s="80">
        <v>224</v>
      </c>
      <c r="F50" s="80">
        <v>63</v>
      </c>
      <c r="G50" s="80">
        <v>0.28125</v>
      </c>
      <c r="H50" s="80">
        <v>29</v>
      </c>
      <c r="I50" s="80">
        <v>19</v>
      </c>
      <c r="J50" s="80">
        <v>0.65517241379310343</v>
      </c>
    </row>
  </sheetData>
  <phoneticPr fontId="0" type="noConversion"/>
  <conditionalFormatting sqref="E17:F29 H17:I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July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42348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10</v>
      </c>
      <c r="F14" s="29">
        <v>9</v>
      </c>
      <c r="G14" s="31"/>
      <c r="H14" s="28">
        <v>12</v>
      </c>
      <c r="I14" s="30">
        <v>11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49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102</v>
      </c>
      <c r="F16" s="11" t="s">
        <v>103</v>
      </c>
      <c r="G16" s="12" t="s">
        <v>40</v>
      </c>
      <c r="H16" s="9" t="s">
        <v>104</v>
      </c>
      <c r="I16" s="11" t="s">
        <v>105</v>
      </c>
      <c r="J16" s="12" t="s">
        <v>106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983</v>
      </c>
      <c r="F17" s="41">
        <f>SUM(F19:F29)</f>
        <v>870</v>
      </c>
      <c r="G17" s="42">
        <f>F17/E17</f>
        <v>0.88504577822990849</v>
      </c>
      <c r="H17" s="40">
        <f>SUM(H19:H29)</f>
        <v>1457</v>
      </c>
      <c r="I17" s="41">
        <f>SUM(I19:I29)</f>
        <v>1140</v>
      </c>
      <c r="J17" s="42">
        <f>I17/H17</f>
        <v>0.78242964996568287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62</v>
      </c>
      <c r="F19" s="72">
        <f>VLOOKUP($C19,'Latest Month raw'!$E$6:$X$16,F$14,0)</f>
        <v>61</v>
      </c>
      <c r="G19" s="73">
        <f>F19/E19</f>
        <v>0.9838709677419355</v>
      </c>
      <c r="H19" s="71">
        <f>VLOOKUP($C19,'Latest Month raw'!$E$6:$X$16,H$14,0)</f>
        <v>116</v>
      </c>
      <c r="I19" s="72">
        <f>VLOOKUP($C19,'Latest Month raw'!$E$6:$X$16,I$14,0)</f>
        <v>90</v>
      </c>
      <c r="J19" s="73">
        <f>I19/H19</f>
        <v>0.77586206896551724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124</v>
      </c>
      <c r="F20" s="72">
        <f>VLOOKUP($C20,'Latest Month raw'!$E$6:$X$16,F$14,0)</f>
        <v>112</v>
      </c>
      <c r="G20" s="73">
        <f t="shared" ref="G20:G29" si="0">F20/E20</f>
        <v>0.90322580645161288</v>
      </c>
      <c r="H20" s="71">
        <f>VLOOKUP($C20,'Latest Month raw'!$E$6:$X$16,H$14,0)</f>
        <v>176</v>
      </c>
      <c r="I20" s="72">
        <f>VLOOKUP($C20,'Latest Month raw'!$E$6:$X$16,I$14,0)</f>
        <v>146</v>
      </c>
      <c r="J20" s="73">
        <f t="shared" ref="J20:J29" si="1">I20/H20</f>
        <v>0.82954545454545459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</v>
      </c>
      <c r="F21" s="72">
        <f>VLOOKUP($C21,'Latest Month raw'!$E$6:$X$16,F$14,0)</f>
        <v>1</v>
      </c>
      <c r="G21" s="73">
        <f>IFERROR(F21/E21,"-")</f>
        <v>1</v>
      </c>
      <c r="H21" s="71">
        <f>VLOOKUP($C21,'Latest Month raw'!$E$6:$X$16,H$14,0)</f>
        <v>1</v>
      </c>
      <c r="I21" s="72">
        <f>VLOOKUP($C21,'Latest Month raw'!$E$6:$X$16,I$14,0)</f>
        <v>1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112</v>
      </c>
      <c r="F22" s="72">
        <f>VLOOKUP($C22,'Latest Month raw'!$E$6:$X$16,F$14,0)</f>
        <v>105</v>
      </c>
      <c r="G22" s="73">
        <f t="shared" si="0"/>
        <v>0.9375</v>
      </c>
      <c r="H22" s="71">
        <f>VLOOKUP($C22,'Latest Month raw'!$E$6:$X$16,H$14,0)</f>
        <v>256</v>
      </c>
      <c r="I22" s="72">
        <f>VLOOKUP($C22,'Latest Month raw'!$E$6:$X$16,I$14,0)</f>
        <v>185</v>
      </c>
      <c r="J22" s="73">
        <f t="shared" si="1"/>
        <v>0.72265625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73</v>
      </c>
      <c r="F23" s="72">
        <f>VLOOKUP($C23,'Latest Month raw'!$E$6:$X$16,F$14,0)</f>
        <v>67</v>
      </c>
      <c r="G23" s="73">
        <f t="shared" si="0"/>
        <v>0.9178082191780822</v>
      </c>
      <c r="H23" s="71">
        <f>VLOOKUP($C23,'Latest Month raw'!$E$6:$X$16,H$14,0)</f>
        <v>72</v>
      </c>
      <c r="I23" s="72">
        <f>VLOOKUP($C23,'Latest Month raw'!$E$6:$X$16,I$14,0)</f>
        <v>67</v>
      </c>
      <c r="J23" s="73">
        <f t="shared" si="1"/>
        <v>0.93055555555555558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143</v>
      </c>
      <c r="F24" s="72">
        <f>VLOOKUP($C24,'Latest Month raw'!$E$6:$X$16,F$14,0)</f>
        <v>119</v>
      </c>
      <c r="G24" s="73">
        <f t="shared" si="0"/>
        <v>0.83216783216783219</v>
      </c>
      <c r="H24" s="71">
        <f>VLOOKUP($C24,'Latest Month raw'!$E$6:$X$16,H$14,0)</f>
        <v>216</v>
      </c>
      <c r="I24" s="72">
        <f>VLOOKUP($C24,'Latest Month raw'!$E$6:$X$16,I$14,0)</f>
        <v>184</v>
      </c>
      <c r="J24" s="73">
        <f t="shared" si="1"/>
        <v>0.85185185185185186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46</v>
      </c>
      <c r="F25" s="72">
        <f>VLOOKUP($C25,'Latest Month raw'!$E$6:$X$16,F$14,0)</f>
        <v>45</v>
      </c>
      <c r="G25" s="73">
        <f t="shared" si="0"/>
        <v>0.97826086956521741</v>
      </c>
      <c r="H25" s="71">
        <f>VLOOKUP($C25,'Latest Month raw'!$E$6:$X$16,H$14,0)</f>
        <v>78</v>
      </c>
      <c r="I25" s="72">
        <f>VLOOKUP($C25,'Latest Month raw'!$E$6:$X$16,I$14,0)</f>
        <v>47</v>
      </c>
      <c r="J25" s="73">
        <f t="shared" si="1"/>
        <v>0.60256410256410253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59</v>
      </c>
      <c r="F26" s="72">
        <f>VLOOKUP($C26,'Latest Month raw'!$E$6:$X$16,F$14,0)</f>
        <v>57</v>
      </c>
      <c r="G26" s="73">
        <f t="shared" si="0"/>
        <v>0.96610169491525422</v>
      </c>
      <c r="H26" s="71">
        <f>VLOOKUP($C26,'Latest Month raw'!$E$6:$X$16,H$14,0)</f>
        <v>140</v>
      </c>
      <c r="I26" s="72">
        <f>VLOOKUP($C26,'Latest Month raw'!$E$6:$X$16,I$14,0)</f>
        <v>91</v>
      </c>
      <c r="J26" s="73">
        <f t="shared" si="1"/>
        <v>0.65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148</v>
      </c>
      <c r="F27" s="72">
        <f>VLOOKUP($C27,'Latest Month raw'!$E$6:$X$16,F$14,0)</f>
        <v>112</v>
      </c>
      <c r="G27" s="73">
        <f t="shared" si="0"/>
        <v>0.7567567567567568</v>
      </c>
      <c r="H27" s="71">
        <f>VLOOKUP($C27,'Latest Month raw'!$E$6:$X$16,H$14,0)</f>
        <v>201</v>
      </c>
      <c r="I27" s="72">
        <f>VLOOKUP($C27,'Latest Month raw'!$E$6:$X$16,I$14,0)</f>
        <v>170</v>
      </c>
      <c r="J27" s="73">
        <f t="shared" si="1"/>
        <v>0.845771144278607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112</v>
      </c>
      <c r="F28" s="72">
        <f>VLOOKUP($C28,'Latest Month raw'!$E$6:$X$16,F$14,0)</f>
        <v>102</v>
      </c>
      <c r="G28" s="73">
        <f t="shared" si="0"/>
        <v>0.9107142857142857</v>
      </c>
      <c r="H28" s="71">
        <f>VLOOKUP($C28,'Latest Month raw'!$E$6:$X$16,H$14,0)</f>
        <v>125</v>
      </c>
      <c r="I28" s="72">
        <f>VLOOKUP($C28,'Latest Month raw'!$E$6:$X$16,I$14,0)</f>
        <v>92</v>
      </c>
      <c r="J28" s="73">
        <f t="shared" si="1"/>
        <v>0.73599999999999999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103</v>
      </c>
      <c r="F29" s="75">
        <f>VLOOKUP($C29,'Latest Month raw'!$E$6:$X$16,F$14,0)</f>
        <v>89</v>
      </c>
      <c r="G29" s="76">
        <f t="shared" si="0"/>
        <v>0.86407766990291257</v>
      </c>
      <c r="H29" s="74">
        <f>VLOOKUP($C29,'Latest Month raw'!$E$6:$X$16,H$14,0)</f>
        <v>76</v>
      </c>
      <c r="I29" s="75">
        <f>VLOOKUP($C29,'Latest Month raw'!$E$6:$X$16,I$14,0)</f>
        <v>67</v>
      </c>
      <c r="J29" s="76">
        <f t="shared" si="1"/>
        <v>0.88157894736842102</v>
      </c>
    </row>
    <row r="30" spans="1:10" x14ac:dyDescent="0.2">
      <c r="B30" s="77" t="s">
        <v>223</v>
      </c>
      <c r="C30" s="78"/>
      <c r="D30" s="79" t="s">
        <v>224</v>
      </c>
    </row>
    <row r="31" spans="1:10" x14ac:dyDescent="0.2">
      <c r="B31" s="20"/>
    </row>
    <row r="38" spans="4:10" s="80" customFormat="1" hidden="1" x14ac:dyDescent="0.2">
      <c r="D38" s="80" t="s">
        <v>9</v>
      </c>
      <c r="E38" s="80">
        <v>931</v>
      </c>
      <c r="F38" s="80">
        <v>823</v>
      </c>
      <c r="G38" s="80">
        <v>0.88399570354457568</v>
      </c>
      <c r="H38" s="80">
        <v>1428</v>
      </c>
      <c r="I38" s="80">
        <v>1124</v>
      </c>
      <c r="J38" s="80">
        <v>0.78711484593837533</v>
      </c>
    </row>
    <row r="39" spans="4:10" s="80" customFormat="1" hidden="1" x14ac:dyDescent="0.2"/>
    <row r="40" spans="4:10" s="80" customFormat="1" hidden="1" x14ac:dyDescent="0.2">
      <c r="D40" s="80" t="s">
        <v>15</v>
      </c>
      <c r="E40" s="80">
        <v>62</v>
      </c>
      <c r="F40" s="80">
        <v>61</v>
      </c>
      <c r="G40" s="80">
        <v>0.9838709677419355</v>
      </c>
      <c r="H40" s="80">
        <v>116</v>
      </c>
      <c r="I40" s="80">
        <v>90</v>
      </c>
      <c r="J40" s="80">
        <v>0.77586206896551724</v>
      </c>
    </row>
    <row r="41" spans="4:10" s="80" customFormat="1" hidden="1" x14ac:dyDescent="0.2">
      <c r="D41" s="80" t="s">
        <v>17</v>
      </c>
      <c r="E41" s="80">
        <v>124</v>
      </c>
      <c r="F41" s="80">
        <v>112</v>
      </c>
      <c r="G41" s="80">
        <v>0.90322580645161288</v>
      </c>
      <c r="H41" s="80">
        <v>176</v>
      </c>
      <c r="I41" s="80">
        <v>146</v>
      </c>
      <c r="J41" s="80">
        <v>0.82954545454545459</v>
      </c>
    </row>
    <row r="42" spans="4:10" s="80" customFormat="1" hidden="1" x14ac:dyDescent="0.2">
      <c r="D42" s="80" t="s">
        <v>45</v>
      </c>
      <c r="E42" s="80">
        <v>1</v>
      </c>
      <c r="F42" s="80">
        <v>1</v>
      </c>
      <c r="G42" s="80">
        <v>1</v>
      </c>
      <c r="H42" s="80">
        <v>1</v>
      </c>
      <c r="I42" s="80">
        <v>1</v>
      </c>
      <c r="J42" s="80">
        <v>1</v>
      </c>
    </row>
    <row r="43" spans="4:10" s="80" customFormat="1" hidden="1" x14ac:dyDescent="0.2">
      <c r="D43" s="80" t="s">
        <v>19</v>
      </c>
      <c r="E43" s="80">
        <v>108</v>
      </c>
      <c r="F43" s="80">
        <v>101</v>
      </c>
      <c r="G43" s="80">
        <v>0.93518518518518523</v>
      </c>
      <c r="H43" s="80">
        <v>256</v>
      </c>
      <c r="I43" s="80">
        <v>185</v>
      </c>
      <c r="J43" s="80">
        <v>0.72265625</v>
      </c>
    </row>
    <row r="44" spans="4:10" s="80" customFormat="1" hidden="1" x14ac:dyDescent="0.2">
      <c r="D44" s="80" t="s">
        <v>96</v>
      </c>
      <c r="E44" s="80">
        <v>73</v>
      </c>
      <c r="F44" s="80">
        <v>67</v>
      </c>
      <c r="G44" s="80">
        <v>0.9178082191780822</v>
      </c>
      <c r="H44" s="80">
        <v>72</v>
      </c>
      <c r="I44" s="80">
        <v>67</v>
      </c>
      <c r="J44" s="80">
        <v>0.93055555555555558</v>
      </c>
    </row>
    <row r="45" spans="4:10" s="80" customFormat="1" hidden="1" x14ac:dyDescent="0.2">
      <c r="D45" s="80" t="s">
        <v>22</v>
      </c>
      <c r="E45" s="80">
        <v>126</v>
      </c>
      <c r="F45" s="80">
        <v>108</v>
      </c>
      <c r="G45" s="80">
        <v>0.8571428571428571</v>
      </c>
      <c r="H45" s="80">
        <v>215</v>
      </c>
      <c r="I45" s="80">
        <v>182</v>
      </c>
      <c r="J45" s="80">
        <v>0.84651162790697676</v>
      </c>
    </row>
    <row r="46" spans="4:10" s="80" customFormat="1" hidden="1" x14ac:dyDescent="0.2">
      <c r="D46" s="80" t="s">
        <v>48</v>
      </c>
      <c r="E46" s="80">
        <v>46</v>
      </c>
      <c r="F46" s="80">
        <v>45</v>
      </c>
      <c r="G46" s="80">
        <v>0.97826086956521741</v>
      </c>
      <c r="H46" s="80">
        <v>78</v>
      </c>
      <c r="I46" s="80">
        <v>47</v>
      </c>
      <c r="J46" s="80">
        <v>0.60256410256410253</v>
      </c>
    </row>
    <row r="47" spans="4:10" s="80" customFormat="1" hidden="1" x14ac:dyDescent="0.2">
      <c r="D47" s="80" t="s">
        <v>30</v>
      </c>
      <c r="E47" s="80">
        <v>59</v>
      </c>
      <c r="F47" s="80">
        <v>57</v>
      </c>
      <c r="G47" s="80">
        <v>0.96610169491525422</v>
      </c>
      <c r="H47" s="80">
        <v>112</v>
      </c>
      <c r="I47" s="80">
        <v>77</v>
      </c>
      <c r="J47" s="80">
        <v>0.6875</v>
      </c>
    </row>
    <row r="48" spans="4:10" s="80" customFormat="1" hidden="1" x14ac:dyDescent="0.2">
      <c r="D48" s="80" t="s">
        <v>31</v>
      </c>
      <c r="E48" s="80">
        <v>147</v>
      </c>
      <c r="F48" s="80">
        <v>111</v>
      </c>
      <c r="G48" s="80">
        <v>0.75510204081632648</v>
      </c>
      <c r="H48" s="80">
        <v>201</v>
      </c>
      <c r="I48" s="80">
        <v>170</v>
      </c>
      <c r="J48" s="80">
        <v>0.845771144278607</v>
      </c>
    </row>
    <row r="49" spans="4:10" s="80" customFormat="1" hidden="1" x14ac:dyDescent="0.2">
      <c r="D49" s="80" t="s">
        <v>97</v>
      </c>
      <c r="E49" s="80">
        <v>82</v>
      </c>
      <c r="F49" s="80">
        <v>71</v>
      </c>
      <c r="G49" s="80">
        <v>0.86585365853658536</v>
      </c>
      <c r="H49" s="80">
        <v>125</v>
      </c>
      <c r="I49" s="80">
        <v>92</v>
      </c>
      <c r="J49" s="80">
        <v>0.73599999999999999</v>
      </c>
    </row>
    <row r="50" spans="4:10" s="80" customFormat="1" hidden="1" x14ac:dyDescent="0.2">
      <c r="D50" s="80" t="s">
        <v>28</v>
      </c>
      <c r="E50" s="80">
        <v>103</v>
      </c>
      <c r="F50" s="80">
        <v>89</v>
      </c>
      <c r="G50" s="80">
        <v>0.86407766990291257</v>
      </c>
      <c r="H50" s="80">
        <v>76</v>
      </c>
      <c r="I50" s="80">
        <v>67</v>
      </c>
      <c r="J50" s="80">
        <v>0.88157894736842102</v>
      </c>
    </row>
  </sheetData>
  <phoneticPr fontId="0" type="noConversion"/>
  <conditionalFormatting sqref="E17:F29 H17:I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0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July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/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42348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/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14</v>
      </c>
      <c r="F14" s="29">
        <v>13</v>
      </c>
      <c r="G14" s="31"/>
      <c r="H14" s="28">
        <v>16</v>
      </c>
      <c r="I14" s="30">
        <v>15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37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108</v>
      </c>
      <c r="F16" s="11" t="s">
        <v>38</v>
      </c>
      <c r="G16" s="12" t="s">
        <v>107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3335</v>
      </c>
      <c r="F17" s="41">
        <f>SUM(F19:F29)</f>
        <v>1948</v>
      </c>
      <c r="G17" s="42">
        <f>F17/E17</f>
        <v>0.58410794602698646</v>
      </c>
      <c r="H17" s="40">
        <f>SUM(H19:H29)</f>
        <v>7575</v>
      </c>
      <c r="I17" s="41">
        <f>SUM(I19:I29)</f>
        <v>7434</v>
      </c>
      <c r="J17" s="42">
        <f>I17/H17</f>
        <v>0.98138613861386137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38" t="s">
        <v>15</v>
      </c>
      <c r="E19" s="71">
        <f>VLOOKUP($C19,'Latest Month raw'!$E$6:$X$16,E$14,0)</f>
        <v>175</v>
      </c>
      <c r="F19" s="72">
        <f>VLOOKUP($C19,'Latest Month raw'!$E$6:$X$16,F$14,0)</f>
        <v>95</v>
      </c>
      <c r="G19" s="73">
        <f>F19/E19</f>
        <v>0.54285714285714282</v>
      </c>
      <c r="H19" s="71">
        <f>VLOOKUP($C19,'Latest Month raw'!$E$6:$X$16,H$14,0)</f>
        <v>840</v>
      </c>
      <c r="I19" s="72">
        <f>VLOOKUP($C19,'Latest Month raw'!$E$6:$X$16,I$14,0)</f>
        <v>830</v>
      </c>
      <c r="J19" s="73">
        <f>I19/H19</f>
        <v>0.98809523809523814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336</v>
      </c>
      <c r="F20" s="72">
        <f>VLOOKUP($C20,'Latest Month raw'!$E$6:$X$16,F$14,0)</f>
        <v>165</v>
      </c>
      <c r="G20" s="73">
        <f t="shared" ref="G20:G29" si="0">F20/E20</f>
        <v>0.49107142857142855</v>
      </c>
      <c r="H20" s="71">
        <f>VLOOKUP($C20,'Latest Month raw'!$E$6:$X$16,H$14,0)</f>
        <v>784</v>
      </c>
      <c r="I20" s="72">
        <f>VLOOKUP($C20,'Latest Month raw'!$E$6:$X$16,I$14,0)</f>
        <v>764</v>
      </c>
      <c r="J20" s="73">
        <f t="shared" ref="J20:J29" si="1">I20/H20</f>
        <v>0.97448979591836737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24</v>
      </c>
      <c r="F21" s="72">
        <f>VLOOKUP($C21,'Latest Month raw'!$E$6:$X$16,F$14,0)</f>
        <v>17</v>
      </c>
      <c r="G21" s="73">
        <f t="shared" si="0"/>
        <v>0.70833333333333337</v>
      </c>
      <c r="H21" s="71">
        <f>VLOOKUP($C21,'Latest Month raw'!$E$6:$X$16,H$14,0)</f>
        <v>47</v>
      </c>
      <c r="I21" s="72">
        <f>VLOOKUP($C21,'Latest Month raw'!$E$6:$X$16,I$14,0)</f>
        <v>45</v>
      </c>
      <c r="J21" s="73">
        <f t="shared" si="1"/>
        <v>0.95744680851063835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632</v>
      </c>
      <c r="F22" s="72">
        <f>VLOOKUP($C22,'Latest Month raw'!$E$6:$X$16,F$14,0)</f>
        <v>395</v>
      </c>
      <c r="G22" s="73">
        <f t="shared" si="0"/>
        <v>0.625</v>
      </c>
      <c r="H22" s="71">
        <f>VLOOKUP($C22,'Latest Month raw'!$E$6:$X$16,H$14,0)</f>
        <v>1123</v>
      </c>
      <c r="I22" s="72">
        <f>VLOOKUP($C22,'Latest Month raw'!$E$6:$X$16,I$14,0)</f>
        <v>1096</v>
      </c>
      <c r="J22" s="73">
        <f t="shared" si="1"/>
        <v>0.9759572573463936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179</v>
      </c>
      <c r="F23" s="72">
        <f>VLOOKUP($C23,'Latest Month raw'!$E$6:$X$16,F$14,0)</f>
        <v>129</v>
      </c>
      <c r="G23" s="73">
        <f t="shared" si="0"/>
        <v>0.72067039106145248</v>
      </c>
      <c r="H23" s="71">
        <f>VLOOKUP($C23,'Latest Month raw'!$E$6:$X$16,H$14,0)</f>
        <v>389</v>
      </c>
      <c r="I23" s="72">
        <f>VLOOKUP($C23,'Latest Month raw'!$E$6:$X$16,I$14,0)</f>
        <v>382</v>
      </c>
      <c r="J23" s="73">
        <f t="shared" si="1"/>
        <v>0.98200514138817485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362</v>
      </c>
      <c r="F24" s="72">
        <f>VLOOKUP($C24,'Latest Month raw'!$E$6:$X$16,F$14,0)</f>
        <v>237</v>
      </c>
      <c r="G24" s="73">
        <f>IFERROR(F24/E24,"-")</f>
        <v>0.65469613259668513</v>
      </c>
      <c r="H24" s="71">
        <f>VLOOKUP($C24,'Latest Month raw'!$E$6:$X$16,H$14,0)</f>
        <v>697</v>
      </c>
      <c r="I24" s="72">
        <f>VLOOKUP($C24,'Latest Month raw'!$E$6:$X$16,I$14,0)</f>
        <v>694</v>
      </c>
      <c r="J24" s="73">
        <f>IFERROR(I24/H24,"-")</f>
        <v>0.99569583931133432</v>
      </c>
    </row>
    <row r="25" spans="1:10" x14ac:dyDescent="0.2">
      <c r="B25" s="16" t="s">
        <v>43</v>
      </c>
      <c r="C25" s="17" t="s">
        <v>23</v>
      </c>
      <c r="D25" s="38" t="s">
        <v>48</v>
      </c>
      <c r="E25" s="71">
        <f>VLOOKUP($C25,'Latest Month raw'!$E$6:$X$16,E$14,0)</f>
        <v>111</v>
      </c>
      <c r="F25" s="72">
        <f>VLOOKUP($C25,'Latest Month raw'!$E$6:$X$16,F$14,0)</f>
        <v>57</v>
      </c>
      <c r="G25" s="73">
        <f t="shared" si="0"/>
        <v>0.51351351351351349</v>
      </c>
      <c r="H25" s="71">
        <f>VLOOKUP($C25,'Latest Month raw'!$E$6:$X$16,H$14,0)</f>
        <v>627</v>
      </c>
      <c r="I25" s="72">
        <f>VLOOKUP($C25,'Latest Month raw'!$E$6:$X$16,I$14,0)</f>
        <v>621</v>
      </c>
      <c r="J25" s="73">
        <f t="shared" si="1"/>
        <v>0.99043062200956933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480</v>
      </c>
      <c r="F26" s="72">
        <f>VLOOKUP($C26,'Latest Month raw'!$E$6:$X$16,F$14,0)</f>
        <v>309</v>
      </c>
      <c r="G26" s="73">
        <f t="shared" si="0"/>
        <v>0.64375000000000004</v>
      </c>
      <c r="H26" s="71">
        <f>VLOOKUP($C26,'Latest Month raw'!$E$6:$X$16,H$14,0)</f>
        <v>852</v>
      </c>
      <c r="I26" s="72">
        <f>VLOOKUP($C26,'Latest Month raw'!$E$6:$X$16,I$14,0)</f>
        <v>818</v>
      </c>
      <c r="J26" s="73">
        <f t="shared" si="1"/>
        <v>0.960093896713615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358</v>
      </c>
      <c r="F27" s="72">
        <f>VLOOKUP($C27,'Latest Month raw'!$E$6:$X$16,F$14,0)</f>
        <v>156</v>
      </c>
      <c r="G27" s="73">
        <f t="shared" si="0"/>
        <v>0.43575418994413406</v>
      </c>
      <c r="H27" s="71">
        <f>VLOOKUP($C27,'Latest Month raw'!$E$6:$X$16,H$14,0)</f>
        <v>831</v>
      </c>
      <c r="I27" s="72">
        <f>VLOOKUP($C27,'Latest Month raw'!$E$6:$X$16,I$14,0)</f>
        <v>817</v>
      </c>
      <c r="J27" s="73">
        <f t="shared" si="1"/>
        <v>0.98315282791817082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280</v>
      </c>
      <c r="F28" s="72">
        <f>VLOOKUP($C28,'Latest Month raw'!$E$6:$X$16,F$14,0)</f>
        <v>166</v>
      </c>
      <c r="G28" s="73">
        <f t="shared" si="0"/>
        <v>0.59285714285714286</v>
      </c>
      <c r="H28" s="71">
        <f>VLOOKUP($C28,'Latest Month raw'!$E$6:$X$16,H$14,0)</f>
        <v>718</v>
      </c>
      <c r="I28" s="72">
        <f>VLOOKUP($C28,'Latest Month raw'!$E$6:$X$16,I$14,0)</f>
        <v>707</v>
      </c>
      <c r="J28" s="73">
        <f t="shared" si="1"/>
        <v>0.98467966573816157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398</v>
      </c>
      <c r="F29" s="75">
        <f>VLOOKUP($C29,'Latest Month raw'!$E$6:$X$16,F$14,0)</f>
        <v>222</v>
      </c>
      <c r="G29" s="76">
        <f t="shared" si="0"/>
        <v>0.55778894472361806</v>
      </c>
      <c r="H29" s="74">
        <f>VLOOKUP($C29,'Latest Month raw'!$E$6:$X$16,H$14,0)</f>
        <v>667</v>
      </c>
      <c r="I29" s="75">
        <f>VLOOKUP($C29,'Latest Month raw'!$E$6:$X$16,I$14,0)</f>
        <v>660</v>
      </c>
      <c r="J29" s="76">
        <f t="shared" si="1"/>
        <v>0.98950524737631185</v>
      </c>
    </row>
    <row r="30" spans="1:10" x14ac:dyDescent="0.2">
      <c r="B30" s="77" t="s">
        <v>223</v>
      </c>
      <c r="C30" s="78"/>
      <c r="D30" s="79" t="s">
        <v>224</v>
      </c>
    </row>
    <row r="38" spans="4:10" s="80" customFormat="1" hidden="1" x14ac:dyDescent="0.2">
      <c r="D38" s="80" t="s">
        <v>9</v>
      </c>
      <c r="E38" s="80">
        <v>3259</v>
      </c>
      <c r="F38" s="80">
        <v>1909</v>
      </c>
      <c r="G38" s="80">
        <v>0.58576250383553241</v>
      </c>
      <c r="H38" s="80">
        <v>7514</v>
      </c>
      <c r="I38" s="80">
        <v>7357</v>
      </c>
      <c r="J38" s="80">
        <v>0.9791056694170881</v>
      </c>
    </row>
    <row r="39" spans="4:10" s="80" customFormat="1" hidden="1" x14ac:dyDescent="0.2"/>
    <row r="40" spans="4:10" s="80" customFormat="1" hidden="1" x14ac:dyDescent="0.2">
      <c r="D40" s="80" t="s">
        <v>15</v>
      </c>
      <c r="E40" s="80">
        <v>175</v>
      </c>
      <c r="F40" s="80">
        <v>95</v>
      </c>
      <c r="G40" s="80">
        <v>0.54285714285714282</v>
      </c>
      <c r="H40" s="80">
        <v>840</v>
      </c>
      <c r="I40" s="80">
        <v>830</v>
      </c>
      <c r="J40" s="80">
        <v>0.98809523809523814</v>
      </c>
    </row>
    <row r="41" spans="4:10" s="80" customFormat="1" hidden="1" x14ac:dyDescent="0.2">
      <c r="D41" s="80" t="s">
        <v>17</v>
      </c>
      <c r="E41" s="80">
        <v>336</v>
      </c>
      <c r="F41" s="80">
        <v>165</v>
      </c>
      <c r="G41" s="80">
        <v>0.49107142857142855</v>
      </c>
      <c r="H41" s="80">
        <v>784</v>
      </c>
      <c r="I41" s="80">
        <v>764</v>
      </c>
      <c r="J41" s="80">
        <v>0.97448979591836737</v>
      </c>
    </row>
    <row r="42" spans="4:10" s="80" customFormat="1" hidden="1" x14ac:dyDescent="0.2">
      <c r="D42" s="80" t="s">
        <v>45</v>
      </c>
      <c r="E42" s="80">
        <v>24</v>
      </c>
      <c r="F42" s="80">
        <v>17</v>
      </c>
      <c r="G42" s="80">
        <v>0.70833333333333337</v>
      </c>
      <c r="H42" s="80">
        <v>47</v>
      </c>
      <c r="I42" s="80">
        <v>45</v>
      </c>
      <c r="J42" s="80">
        <v>0.95744680851063835</v>
      </c>
    </row>
    <row r="43" spans="4:10" s="80" customFormat="1" hidden="1" x14ac:dyDescent="0.2">
      <c r="D43" s="80" t="s">
        <v>19</v>
      </c>
      <c r="E43" s="80">
        <v>633</v>
      </c>
      <c r="F43" s="80">
        <v>396</v>
      </c>
      <c r="G43" s="80">
        <v>0.62559241706161139</v>
      </c>
      <c r="H43" s="80">
        <v>1124</v>
      </c>
      <c r="I43" s="80">
        <v>1097</v>
      </c>
      <c r="J43" s="80">
        <v>0.97597864768683273</v>
      </c>
    </row>
    <row r="44" spans="4:10" s="80" customFormat="1" hidden="1" x14ac:dyDescent="0.2">
      <c r="D44" s="80" t="s">
        <v>96</v>
      </c>
      <c r="E44" s="80">
        <v>176</v>
      </c>
      <c r="F44" s="80">
        <v>125</v>
      </c>
      <c r="G44" s="80">
        <v>0.71022727272727271</v>
      </c>
      <c r="H44" s="80">
        <v>389</v>
      </c>
      <c r="I44" s="80">
        <v>382</v>
      </c>
      <c r="J44" s="80">
        <v>0.98200514138817485</v>
      </c>
    </row>
    <row r="45" spans="4:10" s="80" customFormat="1" hidden="1" x14ac:dyDescent="0.2">
      <c r="D45" s="80" t="s">
        <v>22</v>
      </c>
      <c r="E45" s="80">
        <v>288</v>
      </c>
      <c r="F45" s="80">
        <v>203</v>
      </c>
      <c r="G45" s="80">
        <v>0.70486111111111116</v>
      </c>
      <c r="H45" s="80">
        <v>698</v>
      </c>
      <c r="I45" s="80">
        <v>693</v>
      </c>
      <c r="J45" s="80">
        <v>0.99283667621776506</v>
      </c>
    </row>
    <row r="46" spans="4:10" s="80" customFormat="1" hidden="1" x14ac:dyDescent="0.2">
      <c r="D46" s="80" t="s">
        <v>48</v>
      </c>
      <c r="E46" s="80">
        <v>111</v>
      </c>
      <c r="F46" s="80">
        <v>57</v>
      </c>
      <c r="G46" s="80">
        <v>0.51351351351351349</v>
      </c>
      <c r="H46" s="80">
        <v>627</v>
      </c>
      <c r="I46" s="80">
        <v>621</v>
      </c>
      <c r="J46" s="80">
        <v>0.99043062200956933</v>
      </c>
    </row>
    <row r="47" spans="4:10" s="80" customFormat="1" hidden="1" x14ac:dyDescent="0.2">
      <c r="D47" s="80" t="s">
        <v>30</v>
      </c>
      <c r="E47" s="80">
        <v>480</v>
      </c>
      <c r="F47" s="80">
        <v>309</v>
      </c>
      <c r="G47" s="80">
        <v>0.64375000000000004</v>
      </c>
      <c r="H47" s="80">
        <v>788</v>
      </c>
      <c r="I47" s="80">
        <v>756</v>
      </c>
      <c r="J47" s="80">
        <v>0.95939086294416243</v>
      </c>
    </row>
    <row r="48" spans="4:10" s="80" customFormat="1" hidden="1" x14ac:dyDescent="0.2">
      <c r="D48" s="80" t="s">
        <v>31</v>
      </c>
      <c r="E48" s="80">
        <v>358</v>
      </c>
      <c r="F48" s="80">
        <v>156</v>
      </c>
      <c r="G48" s="80">
        <v>0.43575418994413406</v>
      </c>
      <c r="H48" s="80">
        <v>831</v>
      </c>
      <c r="I48" s="80">
        <v>817</v>
      </c>
      <c r="J48" s="80">
        <v>0.98315282791817082</v>
      </c>
    </row>
    <row r="49" spans="4:10" s="80" customFormat="1" hidden="1" x14ac:dyDescent="0.2">
      <c r="D49" s="80" t="s">
        <v>97</v>
      </c>
      <c r="E49" s="80">
        <v>280</v>
      </c>
      <c r="F49" s="80">
        <v>164</v>
      </c>
      <c r="G49" s="80">
        <v>0.58571428571428574</v>
      </c>
      <c r="H49" s="80">
        <v>719</v>
      </c>
      <c r="I49" s="80">
        <v>692</v>
      </c>
      <c r="J49" s="80">
        <v>0.9624478442280946</v>
      </c>
    </row>
    <row r="50" spans="4:10" s="80" customFormat="1" hidden="1" x14ac:dyDescent="0.2">
      <c r="D50" s="80" t="s">
        <v>28</v>
      </c>
      <c r="E50" s="80">
        <v>398</v>
      </c>
      <c r="F50" s="80">
        <v>222</v>
      </c>
      <c r="G50" s="80">
        <v>0.55778894472361806</v>
      </c>
      <c r="H50" s="80">
        <v>667</v>
      </c>
      <c r="I50" s="80">
        <v>660</v>
      </c>
      <c r="J50" s="80">
        <v>0.98950524737631185</v>
      </c>
    </row>
  </sheetData>
  <phoneticPr fontId="0" type="noConversion"/>
  <conditionalFormatting sqref="E17:F29 H17:I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3 G25: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July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42348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18</v>
      </c>
      <c r="F14" s="29">
        <v>17</v>
      </c>
      <c r="G14" s="31"/>
      <c r="H14" s="28">
        <v>20</v>
      </c>
      <c r="I14" s="30">
        <v>19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98</v>
      </c>
      <c r="F16" s="11" t="s">
        <v>35</v>
      </c>
      <c r="G16" s="12" t="s">
        <v>116</v>
      </c>
      <c r="H16" s="9" t="s">
        <v>98</v>
      </c>
      <c r="I16" s="11" t="s">
        <v>35</v>
      </c>
      <c r="J16" s="12" t="s">
        <v>116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2241</v>
      </c>
      <c r="F17" s="41">
        <f>SUM(F19:F29)</f>
        <v>230</v>
      </c>
      <c r="G17" s="42">
        <f t="shared" ref="G17:G29" si="0">IFERROR(F17/E17,"-")</f>
        <v>0.10263275323516287</v>
      </c>
      <c r="H17" s="40">
        <f>SUM(H19:H29)</f>
        <v>315</v>
      </c>
      <c r="I17" s="41">
        <f>SUM(I19:I29)</f>
        <v>86</v>
      </c>
      <c r="J17" s="42">
        <f t="shared" ref="J17:J29" si="1">IFERROR(I17/H17,"-")</f>
        <v>0.27301587301587299</v>
      </c>
    </row>
    <row r="18" spans="1:10" hidden="1" x14ac:dyDescent="0.2">
      <c r="B18" s="16"/>
      <c r="C18" s="17"/>
      <c r="D18" s="38"/>
      <c r="E18" s="68"/>
      <c r="F18" s="69"/>
      <c r="G18" s="70" t="str">
        <f t="shared" si="0"/>
        <v>-</v>
      </c>
      <c r="H18" s="68"/>
      <c r="I18" s="69"/>
      <c r="J18" s="70" t="str">
        <f t="shared" si="1"/>
        <v>-</v>
      </c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123</v>
      </c>
      <c r="F19" s="72">
        <f>VLOOKUP($C19,'Latest Month raw'!$E$6:$X$16,F$14,0)</f>
        <v>20</v>
      </c>
      <c r="G19" s="73">
        <f t="shared" si="0"/>
        <v>0.16260162601626016</v>
      </c>
      <c r="H19" s="71">
        <f>VLOOKUP($C19,'Latest Month raw'!$E$6:$X$16,H$14,0)</f>
        <v>27</v>
      </c>
      <c r="I19" s="72">
        <f>VLOOKUP($C19,'Latest Month raw'!$E$6:$X$16,I$14,0)</f>
        <v>8</v>
      </c>
      <c r="J19" s="73">
        <f t="shared" si="1"/>
        <v>0.29629629629629628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295</v>
      </c>
      <c r="F20" s="72">
        <f>VLOOKUP($C20,'Latest Month raw'!$E$6:$X$16,F$14,0)</f>
        <v>19</v>
      </c>
      <c r="G20" s="73">
        <f t="shared" si="0"/>
        <v>6.4406779661016947E-2</v>
      </c>
      <c r="H20" s="71">
        <f>VLOOKUP($C20,'Latest Month raw'!$E$6:$X$16,H$14,0)</f>
        <v>26</v>
      </c>
      <c r="I20" s="72">
        <f>VLOOKUP($C20,'Latest Month raw'!$E$6:$X$16,I$14,0)</f>
        <v>4</v>
      </c>
      <c r="J20" s="73">
        <f t="shared" si="1"/>
        <v>0.15384615384615385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12</v>
      </c>
      <c r="F21" s="72">
        <f>VLOOKUP($C21,'Latest Month raw'!$E$6:$X$16,F$14,0)</f>
        <v>0</v>
      </c>
      <c r="G21" s="73">
        <f t="shared" si="0"/>
        <v>0</v>
      </c>
      <c r="H21" s="71">
        <f>VLOOKUP($C21,'Latest Month raw'!$E$6:$X$16,H$14,0)</f>
        <v>1</v>
      </c>
      <c r="I21" s="72">
        <f>VLOOKUP($C21,'Latest Month raw'!$E$6:$X$16,I$14,0)</f>
        <v>0</v>
      </c>
      <c r="J21" s="73">
        <f t="shared" si="1"/>
        <v>0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315</v>
      </c>
      <c r="F22" s="72">
        <f>VLOOKUP($C22,'Latest Month raw'!$E$6:$X$16,F$14,0)</f>
        <v>38</v>
      </c>
      <c r="G22" s="73">
        <f t="shared" si="0"/>
        <v>0.12063492063492064</v>
      </c>
      <c r="H22" s="71">
        <f>VLOOKUP($C22,'Latest Month raw'!$E$6:$X$16,H$14,0)</f>
        <v>40</v>
      </c>
      <c r="I22" s="72">
        <f>VLOOKUP($C22,'Latest Month raw'!$E$6:$X$16,I$14,0)</f>
        <v>17</v>
      </c>
      <c r="J22" s="73">
        <f t="shared" si="1"/>
        <v>0.42499999999999999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116</v>
      </c>
      <c r="F23" s="72">
        <f>VLOOKUP($C23,'Latest Month raw'!$E$6:$X$16,F$14,0)</f>
        <v>9</v>
      </c>
      <c r="G23" s="73">
        <f t="shared" si="0"/>
        <v>7.7586206896551727E-2</v>
      </c>
      <c r="H23" s="71">
        <f>VLOOKUP($C23,'Latest Month raw'!$E$6:$X$16,H$14,0)</f>
        <v>13</v>
      </c>
      <c r="I23" s="72">
        <f>VLOOKUP($C23,'Latest Month raw'!$E$6:$X$16,I$14,0)</f>
        <v>1</v>
      </c>
      <c r="J23" s="73">
        <f t="shared" si="1"/>
        <v>7.6923076923076927E-2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237</v>
      </c>
      <c r="F24" s="72">
        <f>VLOOKUP($C24,'Latest Month raw'!$E$6:$X$16,F$14,0)</f>
        <v>20</v>
      </c>
      <c r="G24" s="73">
        <f t="shared" si="0"/>
        <v>8.4388185654008435E-2</v>
      </c>
      <c r="H24" s="71">
        <f>VLOOKUP($C24,'Latest Month raw'!$E$6:$X$16,H$14,0)</f>
        <v>24</v>
      </c>
      <c r="I24" s="72">
        <f>VLOOKUP($C24,'Latest Month raw'!$E$6:$X$16,I$14,0)</f>
        <v>6</v>
      </c>
      <c r="J24" s="73">
        <f t="shared" si="1"/>
        <v>0.25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133</v>
      </c>
      <c r="F25" s="72">
        <f>VLOOKUP($C25,'Latest Month raw'!$E$6:$X$16,F$14,0)</f>
        <v>24</v>
      </c>
      <c r="G25" s="73">
        <f t="shared" si="0"/>
        <v>0.18045112781954886</v>
      </c>
      <c r="H25" s="71">
        <f>VLOOKUP($C25,'Latest Month raw'!$E$6:$X$16,H$14,0)</f>
        <v>17</v>
      </c>
      <c r="I25" s="72">
        <f>VLOOKUP($C25,'Latest Month raw'!$E$6:$X$16,I$14,0)</f>
        <v>8</v>
      </c>
      <c r="J25" s="73">
        <f t="shared" si="1"/>
        <v>0.47058823529411764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210</v>
      </c>
      <c r="F26" s="72">
        <f>VLOOKUP($C26,'Latest Month raw'!$E$6:$X$16,F$14,0)</f>
        <v>21</v>
      </c>
      <c r="G26" s="73">
        <f t="shared" si="0"/>
        <v>0.1</v>
      </c>
      <c r="H26" s="71">
        <f>VLOOKUP($C26,'Latest Month raw'!$E$6:$X$16,H$14,0)</f>
        <v>41</v>
      </c>
      <c r="I26" s="72">
        <f>VLOOKUP($C26,'Latest Month raw'!$E$6:$X$16,I$14,0)</f>
        <v>8</v>
      </c>
      <c r="J26" s="73">
        <f t="shared" si="1"/>
        <v>0.1951219512195122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266</v>
      </c>
      <c r="F27" s="72">
        <f>VLOOKUP($C27,'Latest Month raw'!$E$6:$X$16,F$14,0)</f>
        <v>20</v>
      </c>
      <c r="G27" s="73">
        <f t="shared" si="0"/>
        <v>7.5187969924812026E-2</v>
      </c>
      <c r="H27" s="71">
        <f>VLOOKUP($C27,'Latest Month raw'!$E$6:$X$16,H$14,0)</f>
        <v>52</v>
      </c>
      <c r="I27" s="72">
        <f>VLOOKUP($C27,'Latest Month raw'!$E$6:$X$16,I$14,0)</f>
        <v>11</v>
      </c>
      <c r="J27" s="73">
        <f t="shared" si="1"/>
        <v>0.21153846153846154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315</v>
      </c>
      <c r="F28" s="72">
        <f>VLOOKUP($C28,'Latest Month raw'!$E$6:$X$16,F$14,0)</f>
        <v>35</v>
      </c>
      <c r="G28" s="73">
        <f t="shared" si="0"/>
        <v>0.1111111111111111</v>
      </c>
      <c r="H28" s="71">
        <f>VLOOKUP($C28,'Latest Month raw'!$E$6:$X$16,H$14,0)</f>
        <v>45</v>
      </c>
      <c r="I28" s="72">
        <f>VLOOKUP($C28,'Latest Month raw'!$E$6:$X$16,I$14,0)</f>
        <v>11</v>
      </c>
      <c r="J28" s="73">
        <f t="shared" si="1"/>
        <v>0.24444444444444444</v>
      </c>
    </row>
    <row r="29" spans="1:10" x14ac:dyDescent="0.2">
      <c r="B29" s="18" t="s">
        <v>47</v>
      </c>
      <c r="C29" s="19" t="s">
        <v>27</v>
      </c>
      <c r="D29" s="67" t="s">
        <v>28</v>
      </c>
      <c r="E29" s="74">
        <f>VLOOKUP($C29,'Latest Month raw'!$E$6:$X$16,E$14,0)</f>
        <v>219</v>
      </c>
      <c r="F29" s="75">
        <f>VLOOKUP($C29,'Latest Month raw'!$E$6:$X$16,F$14,0)</f>
        <v>24</v>
      </c>
      <c r="G29" s="76">
        <f t="shared" si="0"/>
        <v>0.1095890410958904</v>
      </c>
      <c r="H29" s="74">
        <f>VLOOKUP($C29,'Latest Month raw'!$E$6:$X$16,H$14,0)</f>
        <v>29</v>
      </c>
      <c r="I29" s="75">
        <f>VLOOKUP($C29,'Latest Month raw'!$E$6:$X$16,I$14,0)</f>
        <v>12</v>
      </c>
      <c r="J29" s="76">
        <f t="shared" si="1"/>
        <v>0.41379310344827586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0" t="s">
        <v>115</v>
      </c>
      <c r="H31" s="3" t="s">
        <v>118</v>
      </c>
    </row>
    <row r="32" spans="1:10" x14ac:dyDescent="0.2">
      <c r="B32" s="3" t="s">
        <v>113</v>
      </c>
      <c r="H32" s="3" t="s">
        <v>120</v>
      </c>
    </row>
    <row r="33" spans="2:10" x14ac:dyDescent="0.2">
      <c r="B33" s="3" t="s">
        <v>114</v>
      </c>
      <c r="H33" s="3" t="s">
        <v>119</v>
      </c>
    </row>
    <row r="34" spans="2:10" x14ac:dyDescent="0.2">
      <c r="B34" s="77" t="s">
        <v>223</v>
      </c>
      <c r="C34" s="78"/>
      <c r="D34" s="79" t="s">
        <v>224</v>
      </c>
    </row>
    <row r="38" spans="2:10" s="80" customFormat="1" hidden="1" x14ac:dyDescent="0.2">
      <c r="D38" s="80" t="s">
        <v>9</v>
      </c>
      <c r="E38" s="80">
        <v>2212</v>
      </c>
      <c r="F38" s="80">
        <v>225</v>
      </c>
      <c r="G38" s="80">
        <v>0.10171790235081374</v>
      </c>
      <c r="H38" s="80">
        <v>305</v>
      </c>
      <c r="I38" s="80">
        <v>82</v>
      </c>
      <c r="J38" s="80">
        <v>0.26885245901639343</v>
      </c>
    </row>
    <row r="39" spans="2:10" s="80" customFormat="1" hidden="1" x14ac:dyDescent="0.2">
      <c r="G39" s="80" t="s">
        <v>8</v>
      </c>
      <c r="J39" s="80" t="s">
        <v>8</v>
      </c>
    </row>
    <row r="40" spans="2:10" s="80" customFormat="1" hidden="1" x14ac:dyDescent="0.2">
      <c r="D40" s="80" t="s">
        <v>15</v>
      </c>
      <c r="E40" s="80">
        <v>123</v>
      </c>
      <c r="F40" s="80">
        <v>20</v>
      </c>
      <c r="G40" s="80">
        <v>0.16260162601626016</v>
      </c>
      <c r="H40" s="80">
        <v>27</v>
      </c>
      <c r="I40" s="80">
        <v>8</v>
      </c>
      <c r="J40" s="80">
        <v>0.29629629629629628</v>
      </c>
    </row>
    <row r="41" spans="2:10" s="80" customFormat="1" hidden="1" x14ac:dyDescent="0.2">
      <c r="D41" s="80" t="s">
        <v>17</v>
      </c>
      <c r="E41" s="80">
        <v>295</v>
      </c>
      <c r="F41" s="80">
        <v>19</v>
      </c>
      <c r="G41" s="80">
        <v>6.4406779661016947E-2</v>
      </c>
      <c r="H41" s="80">
        <v>26</v>
      </c>
      <c r="I41" s="80">
        <v>4</v>
      </c>
      <c r="J41" s="80">
        <v>0.15384615384615385</v>
      </c>
    </row>
    <row r="42" spans="2:10" s="80" customFormat="1" hidden="1" x14ac:dyDescent="0.2">
      <c r="D42" s="80" t="s">
        <v>45</v>
      </c>
      <c r="E42" s="80">
        <v>12</v>
      </c>
      <c r="F42" s="80">
        <v>0</v>
      </c>
      <c r="G42" s="80">
        <v>0</v>
      </c>
      <c r="H42" s="80">
        <v>1</v>
      </c>
      <c r="I42" s="80">
        <v>0</v>
      </c>
      <c r="J42" s="80">
        <v>0</v>
      </c>
    </row>
    <row r="43" spans="2:10" s="80" customFormat="1" hidden="1" x14ac:dyDescent="0.2">
      <c r="D43" s="80" t="s">
        <v>19</v>
      </c>
      <c r="E43" s="80">
        <v>315</v>
      </c>
      <c r="F43" s="80">
        <v>37</v>
      </c>
      <c r="G43" s="80">
        <v>0.11746031746031746</v>
      </c>
      <c r="H43" s="80">
        <v>38</v>
      </c>
      <c r="I43" s="80">
        <v>15</v>
      </c>
      <c r="J43" s="80">
        <v>0.39473684210526316</v>
      </c>
    </row>
    <row r="44" spans="2:10" s="80" customFormat="1" hidden="1" x14ac:dyDescent="0.2">
      <c r="D44" s="80" t="s">
        <v>96</v>
      </c>
      <c r="E44" s="80">
        <v>116</v>
      </c>
      <c r="F44" s="80">
        <v>9</v>
      </c>
      <c r="G44" s="80">
        <v>7.7586206896551727E-2</v>
      </c>
      <c r="H44" s="80">
        <v>13</v>
      </c>
      <c r="I44" s="80">
        <v>1</v>
      </c>
      <c r="J44" s="80">
        <v>7.6923076923076927E-2</v>
      </c>
    </row>
    <row r="45" spans="2:10" s="80" customFormat="1" hidden="1" x14ac:dyDescent="0.2">
      <c r="D45" s="80" t="s">
        <v>22</v>
      </c>
      <c r="E45" s="80">
        <v>229</v>
      </c>
      <c r="F45" s="80">
        <v>20</v>
      </c>
      <c r="G45" s="80">
        <v>8.7336244541484712E-2</v>
      </c>
      <c r="H45" s="80">
        <v>22</v>
      </c>
      <c r="I45" s="80">
        <v>6</v>
      </c>
      <c r="J45" s="80">
        <v>0.27272727272727271</v>
      </c>
    </row>
    <row r="46" spans="2:10" s="80" customFormat="1" hidden="1" x14ac:dyDescent="0.2">
      <c r="D46" s="80" t="s">
        <v>48</v>
      </c>
      <c r="E46" s="80">
        <v>133</v>
      </c>
      <c r="F46" s="80">
        <v>24</v>
      </c>
      <c r="G46" s="80">
        <v>0.18045112781954886</v>
      </c>
      <c r="H46" s="80">
        <v>17</v>
      </c>
      <c r="I46" s="80">
        <v>8</v>
      </c>
      <c r="J46" s="80">
        <v>0.47058823529411764</v>
      </c>
    </row>
    <row r="47" spans="2:10" s="80" customFormat="1" hidden="1" x14ac:dyDescent="0.2">
      <c r="D47" s="80" t="s">
        <v>30</v>
      </c>
      <c r="E47" s="80">
        <v>189</v>
      </c>
      <c r="F47" s="80">
        <v>18</v>
      </c>
      <c r="G47" s="80">
        <v>9.5238095238095233E-2</v>
      </c>
      <c r="H47" s="80">
        <v>35</v>
      </c>
      <c r="I47" s="80">
        <v>7</v>
      </c>
      <c r="J47" s="80">
        <v>0.2</v>
      </c>
    </row>
    <row r="48" spans="2:10" s="80" customFormat="1" hidden="1" x14ac:dyDescent="0.2">
      <c r="D48" s="80" t="s">
        <v>31</v>
      </c>
      <c r="E48" s="80">
        <v>266</v>
      </c>
      <c r="F48" s="80">
        <v>20</v>
      </c>
      <c r="G48" s="80">
        <v>7.5187969924812026E-2</v>
      </c>
      <c r="H48" s="80">
        <v>52</v>
      </c>
      <c r="I48" s="80">
        <v>11</v>
      </c>
      <c r="J48" s="80">
        <v>0.21153846153846154</v>
      </c>
    </row>
    <row r="49" spans="4:10" s="80" customFormat="1" hidden="1" x14ac:dyDescent="0.2">
      <c r="D49" s="80" t="s">
        <v>97</v>
      </c>
      <c r="E49" s="80">
        <v>315</v>
      </c>
      <c r="F49" s="80">
        <v>34</v>
      </c>
      <c r="G49" s="80">
        <v>0.10793650793650794</v>
      </c>
      <c r="H49" s="80">
        <v>45</v>
      </c>
      <c r="I49" s="80">
        <v>10</v>
      </c>
      <c r="J49" s="80">
        <v>0.22222222222222221</v>
      </c>
    </row>
    <row r="50" spans="4:10" s="80" customFormat="1" hidden="1" x14ac:dyDescent="0.2">
      <c r="D50" s="80" t="s">
        <v>28</v>
      </c>
      <c r="E50" s="80">
        <v>219</v>
      </c>
      <c r="F50" s="80">
        <v>24</v>
      </c>
      <c r="G50" s="80">
        <v>0.1095890410958904</v>
      </c>
      <c r="H50" s="80">
        <v>29</v>
      </c>
      <c r="I50" s="80">
        <v>12</v>
      </c>
      <c r="J50" s="80">
        <v>0.41379310344827586</v>
      </c>
    </row>
  </sheetData>
  <phoneticPr fontId="0" type="noConversion"/>
  <conditionalFormatting sqref="E17:F29 H17:I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selection activeCell="P12" sqref="P12"/>
    </sheetView>
  </sheetViews>
  <sheetFormatPr defaultRowHeight="12.75" x14ac:dyDescent="0.2"/>
  <cols>
    <col min="1" max="1" width="13.5703125" bestFit="1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255.7109375" bestFit="1" customWidth="1"/>
    <col min="26" max="26" width="50.14062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128</v>
      </c>
    </row>
    <row r="3" spans="1:26" s="46" customFormat="1" ht="14.25" x14ac:dyDescent="0.2">
      <c r="A3" s="45" t="s">
        <v>217</v>
      </c>
      <c r="B3" s="45" t="s">
        <v>220</v>
      </c>
    </row>
    <row r="4" spans="1:26" s="46" customFormat="1" x14ac:dyDescent="0.2"/>
    <row r="5" spans="1:26" s="46" customFormat="1" ht="42.75" x14ac:dyDescent="0.2">
      <c r="A5" s="45" t="s">
        <v>129</v>
      </c>
      <c r="B5" s="45" t="s">
        <v>130</v>
      </c>
      <c r="C5" s="45" t="s">
        <v>131</v>
      </c>
      <c r="D5" s="45" t="s">
        <v>132</v>
      </c>
      <c r="E5" s="45" t="s">
        <v>133</v>
      </c>
      <c r="F5" s="45" t="s">
        <v>134</v>
      </c>
      <c r="G5" s="47" t="s">
        <v>135</v>
      </c>
      <c r="H5" s="47" t="s">
        <v>136</v>
      </c>
      <c r="I5" s="47" t="s">
        <v>137</v>
      </c>
      <c r="J5" s="47" t="s">
        <v>138</v>
      </c>
      <c r="K5" s="47" t="s">
        <v>139</v>
      </c>
      <c r="L5" s="47" t="s">
        <v>140</v>
      </c>
      <c r="M5" s="47" t="s">
        <v>141</v>
      </c>
      <c r="N5" s="47" t="s">
        <v>142</v>
      </c>
      <c r="O5" s="47" t="s">
        <v>143</v>
      </c>
      <c r="P5" s="47" t="s">
        <v>144</v>
      </c>
      <c r="Q5" s="47" t="s">
        <v>145</v>
      </c>
      <c r="R5" s="47" t="s">
        <v>146</v>
      </c>
      <c r="S5" s="47" t="s">
        <v>147</v>
      </c>
      <c r="T5" s="47" t="s">
        <v>148</v>
      </c>
      <c r="U5" s="47" t="s">
        <v>149</v>
      </c>
      <c r="V5" s="47" t="s">
        <v>150</v>
      </c>
      <c r="W5" s="47" t="s">
        <v>151</v>
      </c>
      <c r="X5" s="47" t="s">
        <v>152</v>
      </c>
      <c r="Y5" s="45"/>
      <c r="Z5" s="45"/>
    </row>
    <row r="6" spans="1:26" ht="14.25" x14ac:dyDescent="0.2">
      <c r="A6" s="43" t="s">
        <v>218</v>
      </c>
      <c r="B6" s="43" t="s">
        <v>221</v>
      </c>
      <c r="C6" s="43" t="s">
        <v>163</v>
      </c>
      <c r="D6" s="43" t="s">
        <v>164</v>
      </c>
      <c r="E6" s="43" t="s">
        <v>20</v>
      </c>
      <c r="F6" s="43" t="s">
        <v>153</v>
      </c>
      <c r="G6" s="44">
        <v>32</v>
      </c>
      <c r="H6" s="44">
        <v>119</v>
      </c>
      <c r="I6" s="44">
        <v>4</v>
      </c>
      <c r="J6" s="44">
        <v>13</v>
      </c>
      <c r="K6" s="44" t="s">
        <v>222</v>
      </c>
      <c r="L6" s="44" t="s">
        <v>222</v>
      </c>
      <c r="M6" s="44">
        <v>67</v>
      </c>
      <c r="N6" s="44">
        <v>73</v>
      </c>
      <c r="O6" s="44">
        <v>67</v>
      </c>
      <c r="P6" s="44">
        <v>72</v>
      </c>
      <c r="Q6" s="44">
        <v>129</v>
      </c>
      <c r="R6" s="44">
        <v>179</v>
      </c>
      <c r="S6" s="44">
        <v>382</v>
      </c>
      <c r="T6" s="44">
        <v>389</v>
      </c>
      <c r="U6" s="44">
        <v>9</v>
      </c>
      <c r="V6" s="44">
        <v>116</v>
      </c>
      <c r="W6" s="44">
        <v>1</v>
      </c>
      <c r="X6" s="44">
        <v>13</v>
      </c>
      <c r="Y6" s="43"/>
      <c r="Z6" s="43"/>
    </row>
    <row r="7" spans="1:26" ht="14.25" x14ac:dyDescent="0.2">
      <c r="A7" s="43" t="s">
        <v>218</v>
      </c>
      <c r="B7" s="43" t="s">
        <v>221</v>
      </c>
      <c r="C7" s="43" t="s">
        <v>165</v>
      </c>
      <c r="D7" s="43" t="s">
        <v>166</v>
      </c>
      <c r="E7" s="43" t="s">
        <v>21</v>
      </c>
      <c r="F7" s="43" t="s">
        <v>154</v>
      </c>
      <c r="G7" s="44">
        <v>76</v>
      </c>
      <c r="H7" s="44">
        <v>245</v>
      </c>
      <c r="I7" s="44">
        <v>16</v>
      </c>
      <c r="J7" s="44">
        <v>25</v>
      </c>
      <c r="K7" s="44" t="s">
        <v>222</v>
      </c>
      <c r="L7" s="44" t="s">
        <v>222</v>
      </c>
      <c r="M7" s="44">
        <v>119</v>
      </c>
      <c r="N7" s="44">
        <v>143</v>
      </c>
      <c r="O7" s="44">
        <v>184</v>
      </c>
      <c r="P7" s="44">
        <v>216</v>
      </c>
      <c r="Q7" s="44">
        <v>237</v>
      </c>
      <c r="R7" s="44">
        <v>362</v>
      </c>
      <c r="S7" s="44">
        <v>694</v>
      </c>
      <c r="T7" s="44">
        <v>697</v>
      </c>
      <c r="U7" s="44">
        <v>20</v>
      </c>
      <c r="V7" s="44">
        <v>237</v>
      </c>
      <c r="W7" s="44">
        <v>6</v>
      </c>
      <c r="X7" s="44">
        <v>24</v>
      </c>
      <c r="Y7" s="43"/>
      <c r="Z7" s="43"/>
    </row>
    <row r="8" spans="1:26" ht="14.25" x14ac:dyDescent="0.2">
      <c r="A8" s="43" t="s">
        <v>218</v>
      </c>
      <c r="B8" s="43" t="s">
        <v>221</v>
      </c>
      <c r="C8" s="43" t="s">
        <v>167</v>
      </c>
      <c r="D8" s="43" t="s">
        <v>168</v>
      </c>
      <c r="E8" s="43" t="s">
        <v>27</v>
      </c>
      <c r="F8" s="43" t="s">
        <v>155</v>
      </c>
      <c r="G8" s="44">
        <v>63</v>
      </c>
      <c r="H8" s="44">
        <v>224</v>
      </c>
      <c r="I8" s="44">
        <v>19</v>
      </c>
      <c r="J8" s="44">
        <v>29</v>
      </c>
      <c r="K8" s="44" t="s">
        <v>222</v>
      </c>
      <c r="L8" s="44" t="s">
        <v>222</v>
      </c>
      <c r="M8" s="44">
        <v>89</v>
      </c>
      <c r="N8" s="44">
        <v>103</v>
      </c>
      <c r="O8" s="44">
        <v>67</v>
      </c>
      <c r="P8" s="44">
        <v>76</v>
      </c>
      <c r="Q8" s="44">
        <v>222</v>
      </c>
      <c r="R8" s="44">
        <v>398</v>
      </c>
      <c r="S8" s="44">
        <v>660</v>
      </c>
      <c r="T8" s="44">
        <v>667</v>
      </c>
      <c r="U8" s="44">
        <v>24</v>
      </c>
      <c r="V8" s="44">
        <v>219</v>
      </c>
      <c r="W8" s="44">
        <v>12</v>
      </c>
      <c r="X8" s="44">
        <v>29</v>
      </c>
      <c r="Y8" s="43"/>
      <c r="Z8" s="43"/>
    </row>
    <row r="9" spans="1:26" ht="14.25" x14ac:dyDescent="0.2">
      <c r="A9" s="43" t="s">
        <v>218</v>
      </c>
      <c r="B9" s="43" t="s">
        <v>221</v>
      </c>
      <c r="C9" s="43" t="s">
        <v>169</v>
      </c>
      <c r="D9" s="43" t="s">
        <v>170</v>
      </c>
      <c r="E9" s="43" t="s">
        <v>14</v>
      </c>
      <c r="F9" s="43" t="s">
        <v>156</v>
      </c>
      <c r="G9" s="44">
        <v>52</v>
      </c>
      <c r="H9" s="44">
        <v>225</v>
      </c>
      <c r="I9" s="44">
        <v>13</v>
      </c>
      <c r="J9" s="44">
        <v>28</v>
      </c>
      <c r="K9" s="44" t="s">
        <v>222</v>
      </c>
      <c r="L9" s="44" t="s">
        <v>222</v>
      </c>
      <c r="M9" s="44">
        <v>61</v>
      </c>
      <c r="N9" s="44">
        <v>62</v>
      </c>
      <c r="O9" s="44">
        <v>90</v>
      </c>
      <c r="P9" s="44">
        <v>116</v>
      </c>
      <c r="Q9" s="44">
        <v>95</v>
      </c>
      <c r="R9" s="44">
        <v>175</v>
      </c>
      <c r="S9" s="44">
        <v>830</v>
      </c>
      <c r="T9" s="44">
        <v>840</v>
      </c>
      <c r="U9" s="44">
        <v>20</v>
      </c>
      <c r="V9" s="44">
        <v>123</v>
      </c>
      <c r="W9" s="44">
        <v>8</v>
      </c>
      <c r="X9" s="44">
        <v>27</v>
      </c>
      <c r="Y9" s="43"/>
      <c r="Z9" s="43"/>
    </row>
    <row r="10" spans="1:26" ht="14.25" x14ac:dyDescent="0.2">
      <c r="A10" s="43" t="s">
        <v>218</v>
      </c>
      <c r="B10" s="43" t="s">
        <v>221</v>
      </c>
      <c r="C10" s="43" t="s">
        <v>171</v>
      </c>
      <c r="D10" s="43" t="s">
        <v>172</v>
      </c>
      <c r="E10" s="43" t="s">
        <v>26</v>
      </c>
      <c r="F10" s="43" t="s">
        <v>157</v>
      </c>
      <c r="G10" s="44">
        <v>104</v>
      </c>
      <c r="H10" s="44">
        <v>315</v>
      </c>
      <c r="I10" s="44">
        <v>26</v>
      </c>
      <c r="J10" s="44">
        <v>45</v>
      </c>
      <c r="K10" s="44" t="s">
        <v>222</v>
      </c>
      <c r="L10" s="44" t="s">
        <v>222</v>
      </c>
      <c r="M10" s="44">
        <v>102</v>
      </c>
      <c r="N10" s="44">
        <v>112</v>
      </c>
      <c r="O10" s="44">
        <v>92</v>
      </c>
      <c r="P10" s="44">
        <v>125</v>
      </c>
      <c r="Q10" s="44">
        <v>166</v>
      </c>
      <c r="R10" s="44">
        <v>280</v>
      </c>
      <c r="S10" s="44">
        <v>707</v>
      </c>
      <c r="T10" s="44">
        <v>718</v>
      </c>
      <c r="U10" s="44">
        <v>35</v>
      </c>
      <c r="V10" s="44">
        <v>315</v>
      </c>
      <c r="W10" s="44">
        <v>11</v>
      </c>
      <c r="X10" s="44">
        <v>45</v>
      </c>
      <c r="Y10" s="43"/>
      <c r="Z10" s="43"/>
    </row>
    <row r="11" spans="1:26" ht="14.25" x14ac:dyDescent="0.2">
      <c r="A11" s="43" t="s">
        <v>218</v>
      </c>
      <c r="B11" s="43" t="s">
        <v>221</v>
      </c>
      <c r="C11" s="43" t="s">
        <v>173</v>
      </c>
      <c r="D11" s="43" t="s">
        <v>174</v>
      </c>
      <c r="E11" s="43" t="s">
        <v>16</v>
      </c>
      <c r="F11" s="43" t="s">
        <v>158</v>
      </c>
      <c r="G11" s="44">
        <v>79</v>
      </c>
      <c r="H11" s="44">
        <v>309</v>
      </c>
      <c r="I11" s="44">
        <v>14</v>
      </c>
      <c r="J11" s="44">
        <v>32</v>
      </c>
      <c r="K11" s="44" t="s">
        <v>222</v>
      </c>
      <c r="L11" s="44" t="s">
        <v>222</v>
      </c>
      <c r="M11" s="44">
        <v>112</v>
      </c>
      <c r="N11" s="44">
        <v>124</v>
      </c>
      <c r="O11" s="44">
        <v>146</v>
      </c>
      <c r="P11" s="44">
        <v>176</v>
      </c>
      <c r="Q11" s="44">
        <v>165</v>
      </c>
      <c r="R11" s="44">
        <v>336</v>
      </c>
      <c r="S11" s="44">
        <v>764</v>
      </c>
      <c r="T11" s="44">
        <v>784</v>
      </c>
      <c r="U11" s="44">
        <v>19</v>
      </c>
      <c r="V11" s="44">
        <v>295</v>
      </c>
      <c r="W11" s="44">
        <v>4</v>
      </c>
      <c r="X11" s="44">
        <v>26</v>
      </c>
      <c r="Y11" s="43"/>
      <c r="Z11" s="43"/>
    </row>
    <row r="12" spans="1:26" ht="14.25" x14ac:dyDescent="0.2">
      <c r="A12" s="43" t="s">
        <v>218</v>
      </c>
      <c r="B12" s="43" t="s">
        <v>221</v>
      </c>
      <c r="C12" s="43" t="s">
        <v>175</v>
      </c>
      <c r="D12" s="43" t="s">
        <v>176</v>
      </c>
      <c r="E12" s="43" t="s">
        <v>18</v>
      </c>
      <c r="F12" s="43" t="s">
        <v>159</v>
      </c>
      <c r="G12" s="44">
        <v>102</v>
      </c>
      <c r="H12" s="44">
        <v>321</v>
      </c>
      <c r="I12" s="44">
        <v>26</v>
      </c>
      <c r="J12" s="44">
        <v>41</v>
      </c>
      <c r="K12" s="44" t="s">
        <v>222</v>
      </c>
      <c r="L12" s="44" t="s">
        <v>222</v>
      </c>
      <c r="M12" s="44">
        <v>105</v>
      </c>
      <c r="N12" s="44">
        <v>112</v>
      </c>
      <c r="O12" s="44">
        <v>185</v>
      </c>
      <c r="P12" s="44">
        <v>256</v>
      </c>
      <c r="Q12" s="44">
        <v>395</v>
      </c>
      <c r="R12" s="44">
        <v>632</v>
      </c>
      <c r="S12" s="44">
        <v>1096</v>
      </c>
      <c r="T12" s="44">
        <v>1123</v>
      </c>
      <c r="U12" s="44">
        <v>38</v>
      </c>
      <c r="V12" s="44">
        <v>315</v>
      </c>
      <c r="W12" s="44">
        <v>17</v>
      </c>
      <c r="X12" s="44">
        <v>40</v>
      </c>
      <c r="Y12" s="43"/>
      <c r="Z12" s="43"/>
    </row>
    <row r="13" spans="1:26" ht="14.25" x14ac:dyDescent="0.2">
      <c r="A13" s="43" t="s">
        <v>218</v>
      </c>
      <c r="B13" s="43" t="s">
        <v>221</v>
      </c>
      <c r="C13" s="43" t="s">
        <v>177</v>
      </c>
      <c r="D13" s="43" t="s">
        <v>178</v>
      </c>
      <c r="E13" s="43" t="s">
        <v>24</v>
      </c>
      <c r="F13" s="43" t="s">
        <v>160</v>
      </c>
      <c r="G13" s="44">
        <v>73</v>
      </c>
      <c r="H13" s="44">
        <v>232</v>
      </c>
      <c r="I13" s="44">
        <v>20</v>
      </c>
      <c r="J13" s="44">
        <v>48</v>
      </c>
      <c r="K13" s="44" t="s">
        <v>222</v>
      </c>
      <c r="L13" s="44" t="s">
        <v>222</v>
      </c>
      <c r="M13" s="44">
        <v>57</v>
      </c>
      <c r="N13" s="44">
        <v>59</v>
      </c>
      <c r="O13" s="44">
        <v>91</v>
      </c>
      <c r="P13" s="44">
        <v>140</v>
      </c>
      <c r="Q13" s="44">
        <v>309</v>
      </c>
      <c r="R13" s="44">
        <v>480</v>
      </c>
      <c r="S13" s="44">
        <v>818</v>
      </c>
      <c r="T13" s="44">
        <v>852</v>
      </c>
      <c r="U13" s="44">
        <v>21</v>
      </c>
      <c r="V13" s="44">
        <v>210</v>
      </c>
      <c r="W13" s="44">
        <v>8</v>
      </c>
      <c r="X13" s="44">
        <v>41</v>
      </c>
      <c r="Y13" s="43"/>
      <c r="Z13" s="43"/>
    </row>
    <row r="14" spans="1:26" ht="14.25" x14ac:dyDescent="0.2">
      <c r="A14" s="43" t="s">
        <v>218</v>
      </c>
      <c r="B14" s="43" t="s">
        <v>221</v>
      </c>
      <c r="C14" s="43" t="s">
        <v>179</v>
      </c>
      <c r="D14" s="43" t="s">
        <v>180</v>
      </c>
      <c r="E14" s="43" t="s">
        <v>44</v>
      </c>
      <c r="F14" s="43" t="s">
        <v>161</v>
      </c>
      <c r="G14" s="44">
        <v>2</v>
      </c>
      <c r="H14" s="44">
        <v>12</v>
      </c>
      <c r="I14" s="44">
        <v>1</v>
      </c>
      <c r="J14" s="44">
        <v>1</v>
      </c>
      <c r="K14" s="44" t="s">
        <v>222</v>
      </c>
      <c r="L14" s="44" t="s">
        <v>222</v>
      </c>
      <c r="M14" s="44">
        <v>1</v>
      </c>
      <c r="N14" s="44">
        <v>1</v>
      </c>
      <c r="O14" s="44">
        <v>1</v>
      </c>
      <c r="P14" s="44">
        <v>1</v>
      </c>
      <c r="Q14" s="44">
        <v>17</v>
      </c>
      <c r="R14" s="44">
        <v>24</v>
      </c>
      <c r="S14" s="44">
        <v>45</v>
      </c>
      <c r="T14" s="44">
        <v>47</v>
      </c>
      <c r="U14" s="44">
        <v>0</v>
      </c>
      <c r="V14" s="44">
        <v>12</v>
      </c>
      <c r="W14" s="44">
        <v>0</v>
      </c>
      <c r="X14" s="44">
        <v>1</v>
      </c>
      <c r="Y14" s="43"/>
      <c r="Z14" s="43"/>
    </row>
    <row r="15" spans="1:26" ht="14.25" x14ac:dyDescent="0.2">
      <c r="A15" s="43" t="s">
        <v>218</v>
      </c>
      <c r="B15" s="43" t="s">
        <v>221</v>
      </c>
      <c r="C15" s="43" t="s">
        <v>179</v>
      </c>
      <c r="D15" s="43" t="s">
        <v>180</v>
      </c>
      <c r="E15" s="43" t="s">
        <v>23</v>
      </c>
      <c r="F15" s="43" t="s">
        <v>162</v>
      </c>
      <c r="G15" s="44">
        <v>33</v>
      </c>
      <c r="H15" s="44">
        <v>150</v>
      </c>
      <c r="I15" s="44">
        <v>7</v>
      </c>
      <c r="J15" s="44">
        <v>18</v>
      </c>
      <c r="K15" s="44" t="s">
        <v>222</v>
      </c>
      <c r="L15" s="44" t="s">
        <v>222</v>
      </c>
      <c r="M15" s="44">
        <v>45</v>
      </c>
      <c r="N15" s="44">
        <v>46</v>
      </c>
      <c r="O15" s="44">
        <v>47</v>
      </c>
      <c r="P15" s="44">
        <v>78</v>
      </c>
      <c r="Q15" s="44">
        <v>57</v>
      </c>
      <c r="R15" s="44">
        <v>111</v>
      </c>
      <c r="S15" s="44">
        <v>621</v>
      </c>
      <c r="T15" s="44">
        <v>627</v>
      </c>
      <c r="U15" s="44">
        <v>24</v>
      </c>
      <c r="V15" s="44">
        <v>133</v>
      </c>
      <c r="W15" s="44">
        <v>8</v>
      </c>
      <c r="X15" s="44">
        <v>17</v>
      </c>
      <c r="Y15" s="43"/>
      <c r="Z15" s="43"/>
    </row>
    <row r="16" spans="1:26" ht="14.25" x14ac:dyDescent="0.2">
      <c r="A16" s="43" t="s">
        <v>218</v>
      </c>
      <c r="B16" s="43" t="s">
        <v>221</v>
      </c>
      <c r="C16" s="43" t="s">
        <v>181</v>
      </c>
      <c r="D16" s="43" t="s">
        <v>182</v>
      </c>
      <c r="E16" s="43" t="s">
        <v>25</v>
      </c>
      <c r="F16" s="43" t="s">
        <v>183</v>
      </c>
      <c r="G16" s="44">
        <v>39</v>
      </c>
      <c r="H16" s="44">
        <v>304</v>
      </c>
      <c r="I16" s="44">
        <v>18</v>
      </c>
      <c r="J16" s="44">
        <v>40</v>
      </c>
      <c r="K16" s="44" t="s">
        <v>222</v>
      </c>
      <c r="L16" s="44" t="s">
        <v>222</v>
      </c>
      <c r="M16" s="44">
        <v>112</v>
      </c>
      <c r="N16" s="44">
        <v>148</v>
      </c>
      <c r="O16" s="44">
        <v>170</v>
      </c>
      <c r="P16" s="44">
        <v>201</v>
      </c>
      <c r="Q16" s="44">
        <v>156</v>
      </c>
      <c r="R16" s="44">
        <v>358</v>
      </c>
      <c r="S16" s="44">
        <v>817</v>
      </c>
      <c r="T16" s="44">
        <v>831</v>
      </c>
      <c r="U16" s="44">
        <v>20</v>
      </c>
      <c r="V16" s="44">
        <v>266</v>
      </c>
      <c r="W16" s="44">
        <v>11</v>
      </c>
      <c r="X16" s="44">
        <v>52</v>
      </c>
      <c r="Y16" s="43"/>
      <c r="Z16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2016-09-06T14:03:58Z</dcterms:modified>
</cp:coreProperties>
</file>