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615" windowWidth="15480" windowHeight="5490" tabRatio="689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E29" i="17" l="1"/>
  <c r="E27" i="17"/>
  <c r="E25" i="17"/>
  <c r="E23" i="17"/>
  <c r="E21" i="17"/>
  <c r="E19" i="17"/>
  <c r="H28" i="17"/>
  <c r="H26" i="17"/>
  <c r="H24" i="17"/>
  <c r="H22" i="17"/>
  <c r="H20" i="17"/>
  <c r="H29" i="16"/>
  <c r="H27" i="16"/>
  <c r="H25" i="16"/>
  <c r="H23" i="16"/>
  <c r="H21" i="16"/>
  <c r="H19" i="16"/>
  <c r="E28" i="16"/>
  <c r="E26" i="16"/>
  <c r="E24" i="16"/>
  <c r="E22" i="16"/>
  <c r="E20" i="16"/>
  <c r="H29" i="12"/>
  <c r="H27" i="12"/>
  <c r="H25" i="12"/>
  <c r="H23" i="12"/>
  <c r="H21" i="12"/>
  <c r="H19" i="12"/>
  <c r="E28" i="12"/>
  <c r="E26" i="12"/>
  <c r="E24" i="12"/>
  <c r="E22" i="12"/>
  <c r="E20" i="12"/>
  <c r="H29" i="10"/>
  <c r="H27" i="10"/>
  <c r="H25" i="10"/>
  <c r="H23" i="10"/>
  <c r="H21" i="10"/>
  <c r="H19" i="10"/>
  <c r="E28" i="10"/>
  <c r="E26" i="10"/>
  <c r="E24" i="10"/>
  <c r="E22" i="10"/>
  <c r="E20" i="10"/>
  <c r="H27" i="17"/>
  <c r="I27" i="17"/>
  <c r="F27" i="17"/>
  <c r="I27" i="16"/>
  <c r="E27" i="16"/>
  <c r="F27" i="16"/>
  <c r="I27" i="12"/>
  <c r="E27" i="12"/>
  <c r="F27" i="12"/>
  <c r="I27" i="10"/>
  <c r="E27" i="10"/>
  <c r="F27" i="10"/>
  <c r="H25" i="17"/>
  <c r="I25" i="17"/>
  <c r="F25" i="17"/>
  <c r="I25" i="16"/>
  <c r="E25" i="16"/>
  <c r="F25" i="16"/>
  <c r="I25" i="12"/>
  <c r="E25" i="12"/>
  <c r="F25" i="12"/>
  <c r="I25" i="10"/>
  <c r="E25" i="10"/>
  <c r="F25" i="10"/>
  <c r="H21" i="17"/>
  <c r="I21" i="17"/>
  <c r="F21" i="17"/>
  <c r="I21" i="16"/>
  <c r="E21" i="16"/>
  <c r="F21" i="16"/>
  <c r="I21" i="12"/>
  <c r="E21" i="12"/>
  <c r="F21" i="12"/>
  <c r="I21" i="10"/>
  <c r="E21" i="10"/>
  <c r="F21" i="10"/>
  <c r="I26" i="17"/>
  <c r="E26" i="17"/>
  <c r="F26" i="17"/>
  <c r="H26" i="16"/>
  <c r="I26" i="16"/>
  <c r="F26" i="16"/>
  <c r="H26" i="12"/>
  <c r="I26" i="12"/>
  <c r="F26" i="12"/>
  <c r="H26" i="10"/>
  <c r="I26" i="10"/>
  <c r="F26" i="10"/>
  <c r="I22" i="17"/>
  <c r="E22" i="17"/>
  <c r="F22" i="17"/>
  <c r="H22" i="16"/>
  <c r="I22" i="16"/>
  <c r="F22" i="16"/>
  <c r="H22" i="12"/>
  <c r="I22" i="12"/>
  <c r="F22" i="12"/>
  <c r="H22" i="10"/>
  <c r="I22" i="10"/>
  <c r="F22" i="10"/>
  <c r="I20" i="17"/>
  <c r="E20" i="17"/>
  <c r="F20" i="17"/>
  <c r="H20" i="16"/>
  <c r="I20" i="16"/>
  <c r="F20" i="16"/>
  <c r="H20" i="12"/>
  <c r="I20" i="12"/>
  <c r="F20" i="12"/>
  <c r="H20" i="10"/>
  <c r="I20" i="10"/>
  <c r="F20" i="10"/>
  <c r="I28" i="17"/>
  <c r="E28" i="17"/>
  <c r="F28" i="17"/>
  <c r="H28" i="16"/>
  <c r="I28" i="16"/>
  <c r="F28" i="16"/>
  <c r="H28" i="12"/>
  <c r="I28" i="12"/>
  <c r="F28" i="12"/>
  <c r="H28" i="10"/>
  <c r="I28" i="10"/>
  <c r="F28" i="10"/>
  <c r="H19" i="17"/>
  <c r="I19" i="17"/>
  <c r="F19" i="17"/>
  <c r="I19" i="16"/>
  <c r="E19" i="16"/>
  <c r="F19" i="16"/>
  <c r="I19" i="12"/>
  <c r="E19" i="12"/>
  <c r="F19" i="12"/>
  <c r="I19" i="10"/>
  <c r="E19" i="10"/>
  <c r="F19" i="10"/>
  <c r="H29" i="17"/>
  <c r="I29" i="17"/>
  <c r="F29" i="17"/>
  <c r="I29" i="16"/>
  <c r="E29" i="16"/>
  <c r="F29" i="16"/>
  <c r="I29" i="12"/>
  <c r="E29" i="12"/>
  <c r="F29" i="12"/>
  <c r="I29" i="10"/>
  <c r="E29" i="10"/>
  <c r="F29" i="10"/>
  <c r="I24" i="17"/>
  <c r="E24" i="17"/>
  <c r="F24" i="17"/>
  <c r="H24" i="16"/>
  <c r="I24" i="16"/>
  <c r="F24" i="16"/>
  <c r="H24" i="12"/>
  <c r="I24" i="12"/>
  <c r="F24" i="12"/>
  <c r="H24" i="10"/>
  <c r="I24" i="10"/>
  <c r="F24" i="10"/>
  <c r="H23" i="17"/>
  <c r="I23" i="17"/>
  <c r="F23" i="17"/>
  <c r="I23" i="16"/>
  <c r="E23" i="16"/>
  <c r="F23" i="16"/>
  <c r="I23" i="12"/>
  <c r="E23" i="12"/>
  <c r="F23" i="12"/>
  <c r="I23" i="10"/>
  <c r="E23" i="10"/>
  <c r="F23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<sst xmlns="http://schemas.openxmlformats.org/spreadsheetml/2006/main" count="512" uniqueCount="228">
  <si>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</si>
  <si>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</si>
  <si>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</si>
  <si>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</si>
  <si>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</si>
  <si>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</si>
  <si>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</si>
  <si>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</si>
  <si>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</si>
  <si>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</si>
  <si>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</si>
  <si>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</si>
  <si>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</si>
  <si>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</si>
  <si>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</si>
  <si>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</si>
  <si>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</si>
  <si>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</si>
  <si>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</si>
  <si>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</si>
  <si>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</si>
  <si>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</si>
  <si>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</si>
  <si>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</si>
  <si>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</si>
  <si>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</si>
  <si>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</si>
  <si>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</si>
  <si>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</si>
  <si>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</si>
  <si>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</si>
  <si>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</si>
  <si>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</si>
  <si>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</si>
  <si>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</si>
  <si>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</si>
  <si>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</si>
  <si>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</si>
  <si>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</si>
  <si>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</si>
  <si>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</si>
  <si>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</si>
  <si>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</si>
  <si>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</si>
  <si>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</si>
  <si>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</si>
  <si>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</si>
  <si>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</si>
  <si>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</si>
  <si>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</si>
  <si>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</si>
  <si>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</si>
  <si>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</si>
  <si>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</si>
  <si>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</si>
  <si>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</si>
  <si>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</si>
  <si>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</si>
  <si>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</si>
  <si>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</si>
  <si>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</si>
  <si>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</si>
  <si>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</si>
  <si>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</si>
  <si>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</si>
  <si>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</si>
  <si>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</si>
  <si>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</si>
  <si>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</si>
  <si>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</si>
  <si>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</si>
  <si>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</si>
  <si>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</si>
  <si>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</si>
  <si>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</si>
  <si>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</si>
  <si>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</si>
  <si>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</si>
  <si>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</si>
  <si>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</si>
  <si>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</si>
  <si>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</si>
  <si>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</si>
  <si>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</si>
  <si>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</si>
  <si>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</si>
  <si>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</si>
  <si>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</si>
  <si>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</si>
  <si>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</si>
  <si>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</si>
  <si>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</si>
  <si>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</si>
  <si>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</si>
  <si>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</si>
  <si>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</si>
  <si>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</si>
  <si>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</si>
  <si>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</si>
  <si>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</si>
  <si>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</si>
  <si>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Ian Kay, i.kay@nhs.net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</si>
  <si>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</si>
  <si>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</si>
  <si>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</si>
  <si>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</si>
  <si>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</si>
  <si>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</si>
  <si>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</si>
  <si>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</si>
  <si>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</si>
  <si>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</si>
  <si>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</si>
  <si>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</si>
  <si>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</si>
  <si>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</si>
  <si>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</si>
  <si>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</si>
  <si>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</si>
  <si>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</si>
  <si>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</si>
  <si>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</si>
  <si>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</si>
  <si>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</si>
  <si>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</si>
  <si>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</si>
  <si>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</si>
  <si>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</si>
  <si>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</si>
  <si>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</si>
  <si>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</si>
  <si>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</si>
  <si>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</si>
  <si>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</si>
  <si>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</si>
  <si>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</si>
  <si>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</si>
  <si>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</si>
  <si>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</si>
  <si>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</si>
  <si>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</si>
  <si>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</si>
  <si>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</si>
  <si>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</si>
  <si>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</si>
  <si>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</si>
  <si>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</si>
  <si>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</si>
  <si>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</si>
  <si>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</si>
  <si>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</si>
  <si>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</si>
  <si>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</si>
  <si>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</si>
  <si>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</si>
  <si>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</si>
  <si>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</si>
  <si>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</si>
  <si>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</si>
  <si>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</si>
  <si>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</si>
  <si>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</si>
  <si>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</si>
  <si>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</si>
  <si>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</si>
  <si>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</si>
  <si>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</si>
  <si>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</si>
  <si>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</si>
  <si>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</si>
  <si>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</si>
  <si>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</si>
  <si>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</si>
  <si>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</si>
  <si>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</si>
  <si>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</si>
  <si>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</si>
  <si>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</si>
  <si>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</si>
  <si>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</si>
  <si>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</si>
  <si>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</si>
  <si>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</si>
  <si>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</si>
  <si>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</si>
  <si>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</si>
  <si>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</si>
  <si>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</si>
  <si>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</si>
  <si>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</si>
  <si>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</si>
  <si>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</si>
  <si>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</si>
  <si>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</si>
  <si>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</si>
  <si>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</si>
  <si>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</si>
  <si>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</si>
  <si>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</si>
  <si>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</si>
  <si>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</si>
  <si>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</si>
  <si>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</si>
  <si>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</si>
  <si>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</si>
  <si>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</si>
  <si>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</si>
  <si>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</si>
  <si>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</si>
  <si>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</si>
  <si>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</si>
  <si>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</si>
  <si>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</si>
  <si>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</si>
  <si>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</si>
  <si>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</si>
  <si>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</si>
  <si>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Year:2015-16</t>
  </si>
  <si>
    <t>2015-16</t>
  </si>
  <si>
    <t>JUNE</t>
  </si>
  <si>
    <t>Period Name:JUNE</t>
  </si>
  <si>
    <t>June 2015</t>
  </si>
  <si>
    <t>- denotes not available</t>
  </si>
  <si>
    <t>r - represents revised data</t>
  </si>
  <si>
    <t>NULL</t>
  </si>
  <si>
    <t>James Thomas</t>
  </si>
  <si>
    <t>james.thomas5@nhs.net</t>
  </si>
  <si>
    <t>0113 8250717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</si>
</sst>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127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215</v>
      </c>
    </row>
    <row r="6" spans="1:9" x14ac:dyDescent="0.2">
      <c r="A6" s="56" t="s">
        <v>186</v>
      </c>
    </row>
    <row r="7" spans="1:9" x14ac:dyDescent="0.2">
      <c r="A7" s="53" t="s">
        <v>187</v>
      </c>
    </row>
    <row r="8" spans="1:9" x14ac:dyDescent="0.2">
      <c r="A8" s="54" t="s">
        <v>188</v>
      </c>
    </row>
    <row r="9" spans="1:9" x14ac:dyDescent="0.2">
      <c r="A9" s="54" t="s">
        <v>189</v>
      </c>
    </row>
    <row r="10" spans="1:9" x14ac:dyDescent="0.2">
      <c r="A10" s="54" t="s">
        <v>190</v>
      </c>
    </row>
    <row r="11" spans="1:9" x14ac:dyDescent="0.2">
      <c r="A11" s="54" t="s">
        <v>191</v>
      </c>
    </row>
    <row r="12" spans="1:9" x14ac:dyDescent="0.2">
      <c r="A12" s="54"/>
    </row>
    <row r="13" spans="1:9" x14ac:dyDescent="0.2">
      <c r="A13" s="60" t="s">
        <v>192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195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199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193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194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198</v>
      </c>
      <c r="B59" s="62"/>
      <c r="C59" s="62"/>
      <c r="D59" s="62"/>
      <c r="E59" s="62"/>
      <c r="F59" s="62"/>
      <c r="G59" s="62"/>
      <c r="H59" s="62"/>
      <c r="I59" s="62"/>
    </row>
    <row r="61" spans="1:9" x14ac:dyDescent="0.2">
      <c r="A61" s="60" t="s">
        <v>213</v>
      </c>
    </row>
    <row r="62" spans="1:9" x14ac:dyDescent="0.2">
      <c r="A62" s="59" t="s">
        <v>201</v>
      </c>
      <c r="B62" s="65" t="s">
        <v>200</v>
      </c>
    </row>
    <row r="63" spans="1:9" x14ac:dyDescent="0.2">
      <c r="A63" s="66" t="s">
        <v>214</v>
      </c>
      <c r="B63" s="63" t="s">
        <v>209</v>
      </c>
    </row>
    <row r="64" spans="1:9" x14ac:dyDescent="0.2">
      <c r="C64" s="59" t="s">
        <v>208</v>
      </c>
    </row>
    <row r="65" spans="1:3" x14ac:dyDescent="0.2">
      <c r="B65" s="64" t="s">
        <v>203</v>
      </c>
    </row>
    <row r="66" spans="1:3" x14ac:dyDescent="0.2">
      <c r="A66" s="63"/>
      <c r="B66" s="64" t="s">
        <v>204</v>
      </c>
    </row>
    <row r="67" spans="1:3" x14ac:dyDescent="0.2">
      <c r="A67" s="63"/>
      <c r="B67" s="64" t="s">
        <v>211</v>
      </c>
    </row>
    <row r="68" spans="1:3" x14ac:dyDescent="0.2">
      <c r="A68" s="63"/>
      <c r="B68" s="64"/>
      <c r="C68" s="59" t="s">
        <v>212</v>
      </c>
    </row>
    <row r="69" spans="1:3" x14ac:dyDescent="0.2">
      <c r="A69" s="63"/>
      <c r="B69" s="64" t="s">
        <v>205</v>
      </c>
    </row>
    <row r="71" spans="1:3" x14ac:dyDescent="0.2">
      <c r="A71" s="64" t="s">
        <v>202</v>
      </c>
    </row>
    <row r="72" spans="1:3" x14ac:dyDescent="0.2">
      <c r="A72" s="63"/>
      <c r="B72" s="64" t="s">
        <v>206</v>
      </c>
    </row>
    <row r="73" spans="1:3" x14ac:dyDescent="0.2">
      <c r="B73" s="64" t="s">
        <v>207</v>
      </c>
    </row>
    <row r="74" spans="1:3" x14ac:dyDescent="0.2">
      <c r="B74" s="64" t="s">
        <v>210</v>
      </c>
    </row>
    <row r="75" spans="1:3" x14ac:dyDescent="0.2">
      <c r="B75" s="64"/>
    </row>
    <row r="76" spans="1:3" x14ac:dyDescent="0.2">
      <c r="A76" s="59" t="s">
        <v>85</v>
      </c>
      <c r="B76" s="64"/>
    </row>
    <row r="77" spans="1:3" x14ac:dyDescent="0.2">
      <c r="A77" s="59" t="s">
        <v>86</v>
      </c>
    </row>
    <row r="78" spans="1:3" x14ac:dyDescent="0.2">
      <c r="A78" s="59" t="s">
        <v>87</v>
      </c>
    </row>
    <row r="80" spans="1:3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196</v>
      </c>
    </row>
    <row r="91" spans="1:1" x14ac:dyDescent="0.2">
      <c r="A91" s="53" t="s">
        <v>225</v>
      </c>
    </row>
    <row r="92" spans="1:1" x14ac:dyDescent="0.2">
      <c r="A92" s="53" t="s">
        <v>216</v>
      </c>
    </row>
    <row r="93" spans="1:1" x14ac:dyDescent="0.2">
      <c r="A93" s="53" t="s">
        <v>197</v>
      </c>
    </row>
    <row r="94" spans="1:1" x14ac:dyDescent="0.2">
      <c r="A94" s="54" t="s">
        <v>226</v>
      </c>
    </row>
    <row r="95" spans="1:1" x14ac:dyDescent="0.2">
      <c r="A95" s="53" t="s">
        <v>227</v>
      </c>
    </row>
    <row r="96" spans="1:1" x14ac:dyDescent="0.2">
      <c r="A96" s="55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126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221</v>
      </c>
      <c r="F5" s="4"/>
    </row>
    <row r="6" spans="1:10" x14ac:dyDescent="0.2">
      <c r="A6" s="1"/>
      <c r="B6" s="1"/>
      <c r="C6" s="6" t="s">
        <v>2</v>
      </c>
      <c r="D6" s="49" t="s">
        <v>184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42320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101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121</v>
      </c>
      <c r="H16" s="9" t="s">
        <v>98</v>
      </c>
      <c r="I16" s="11" t="s">
        <v>41</v>
      </c>
      <c r="J16" s="12" t="s">
        <v>121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2493</v>
      </c>
      <c r="F17" s="41">
        <f>SUM(F19:F29)</f>
        <v>750</v>
      </c>
      <c r="G17" s="42">
        <f>F17/E17</f>
        <v>0.30084235860409148</v>
      </c>
      <c r="H17" s="40">
        <f>SUM(H19:H29)</f>
        <v>352</v>
      </c>
      <c r="I17" s="41">
        <f>SUM(I19:I29)</f>
        <v>186</v>
      </c>
      <c r="J17" s="42">
        <f>I17/H17</f>
        <v>0.52840909090909094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190</v>
      </c>
      <c r="F19" s="72">
        <f>VLOOKUP($C19,'Latest Month raw'!$E$6:$X$16,F$14,0)</f>
        <v>50</v>
      </c>
      <c r="G19" s="73">
        <f t="shared" ref="G19:G29" si="0">F19/E19</f>
        <v>0.26315789473684209</v>
      </c>
      <c r="H19" s="71">
        <f>VLOOKUP($C19,'Latest Month raw'!$E$6:$X$16,H$14,0)</f>
        <v>24</v>
      </c>
      <c r="I19" s="72">
        <f>VLOOKUP($C19,'Latest Month raw'!$E$6:$X$16,I$14,0)</f>
        <v>8</v>
      </c>
      <c r="J19" s="73">
        <f t="shared" ref="J19:J29" si="1">I19/H19</f>
        <v>0.33333333333333331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1">
        <f>VLOOKUP($C20,'Latest Month raw'!$E$6:$X$16,E$14,0)</f>
        <v>263</v>
      </c>
      <c r="F20" s="72">
        <f>VLOOKUP($C20,'Latest Month raw'!$E$6:$X$16,F$14,0)</f>
        <v>77</v>
      </c>
      <c r="G20" s="73">
        <f t="shared" si="0"/>
        <v>0.29277566539923955</v>
      </c>
      <c r="H20" s="71">
        <f>VLOOKUP($C20,'Latest Month raw'!$E$6:$X$16,H$14,0)</f>
        <v>32</v>
      </c>
      <c r="I20" s="72">
        <f>VLOOKUP($C20,'Latest Month raw'!$E$6:$X$16,I$14,0)</f>
        <v>18</v>
      </c>
      <c r="J20" s="73">
        <f t="shared" si="1"/>
        <v>0.5625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11</v>
      </c>
      <c r="F21" s="72">
        <f>VLOOKUP($C21,'Latest Month raw'!$E$6:$X$16,F$14,0)</f>
        <v>4</v>
      </c>
      <c r="G21" s="73">
        <f t="shared" si="0"/>
        <v>0.36363636363636365</v>
      </c>
      <c r="H21" s="71">
        <f>VLOOKUP($C21,'Latest Month raw'!$E$6:$X$16,H$14,0)</f>
        <v>4</v>
      </c>
      <c r="I21" s="72">
        <f>VLOOKUP($C21,'Latest Month raw'!$E$6:$X$16,I$14,0)</f>
        <v>3</v>
      </c>
      <c r="J21" s="73">
        <f t="shared" si="1"/>
        <v>0.75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368</v>
      </c>
      <c r="F22" s="72">
        <f>VLOOKUP($C22,'Latest Month raw'!$E$6:$X$16,F$14,0)</f>
        <v>113</v>
      </c>
      <c r="G22" s="73">
        <f t="shared" si="0"/>
        <v>0.30706521739130432</v>
      </c>
      <c r="H22" s="71">
        <f>VLOOKUP($C22,'Latest Month raw'!$E$6:$X$16,H$14,0)</f>
        <v>53</v>
      </c>
      <c r="I22" s="72">
        <f>VLOOKUP($C22,'Latest Month raw'!$E$6:$X$16,I$14,0)</f>
        <v>22</v>
      </c>
      <c r="J22" s="73">
        <f t="shared" si="1"/>
        <v>0.41509433962264153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138</v>
      </c>
      <c r="F23" s="72">
        <f>VLOOKUP($C23,'Latest Month raw'!$E$6:$X$16,F$14,0)</f>
        <v>39</v>
      </c>
      <c r="G23" s="73">
        <f t="shared" si="0"/>
        <v>0.28260869565217389</v>
      </c>
      <c r="H23" s="71">
        <f>VLOOKUP($C23,'Latest Month raw'!$E$6:$X$16,H$14,0)</f>
        <v>23</v>
      </c>
      <c r="I23" s="72">
        <f>VLOOKUP($C23,'Latest Month raw'!$E$6:$X$16,I$14,0)</f>
        <v>16</v>
      </c>
      <c r="J23" s="73">
        <f t="shared" si="1"/>
        <v>0.69565217391304346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302</v>
      </c>
      <c r="F24" s="72">
        <f>VLOOKUP($C24,'Latest Month raw'!$E$6:$X$16,F$14,0)</f>
        <v>110</v>
      </c>
      <c r="G24" s="73">
        <f t="shared" si="0"/>
        <v>0.36423841059602646</v>
      </c>
      <c r="H24" s="71">
        <f>VLOOKUP($C24,'Latest Month raw'!$E$6:$X$16,H$14,0)</f>
        <v>36</v>
      </c>
      <c r="I24" s="72">
        <f>VLOOKUP($C24,'Latest Month raw'!$E$6:$X$16,I$14,0)</f>
        <v>22</v>
      </c>
      <c r="J24" s="73">
        <f t="shared" si="1"/>
        <v>0.61111111111111116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129</v>
      </c>
      <c r="F25" s="72">
        <f>VLOOKUP($C25,'Latest Month raw'!$E$6:$X$16,F$14,0)</f>
        <v>46</v>
      </c>
      <c r="G25" s="73">
        <f t="shared" si="0"/>
        <v>0.35658914728682173</v>
      </c>
      <c r="H25" s="71">
        <f>VLOOKUP($C25,'Latest Month raw'!$E$6:$X$16,H$14,0)</f>
        <v>29</v>
      </c>
      <c r="I25" s="72">
        <f>VLOOKUP($C25,'Latest Month raw'!$E$6:$X$16,I$14,0)</f>
        <v>15</v>
      </c>
      <c r="J25" s="73">
        <f t="shared" si="1"/>
        <v>0.51724137931034486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1">
        <f>VLOOKUP($C26,'Latest Month raw'!$E$6:$X$16,E$14,0)</f>
        <v>262</v>
      </c>
      <c r="F26" s="72">
        <f>VLOOKUP($C26,'Latest Month raw'!$E$6:$X$16,F$14,0)</f>
        <v>79</v>
      </c>
      <c r="G26" s="73">
        <f t="shared" si="0"/>
        <v>0.30152671755725191</v>
      </c>
      <c r="H26" s="71">
        <f>VLOOKUP($C26,'Latest Month raw'!$E$6:$X$16,H$14,0)</f>
        <v>39</v>
      </c>
      <c r="I26" s="72">
        <f>VLOOKUP($C26,'Latest Month raw'!$E$6:$X$16,I$14,0)</f>
        <v>23</v>
      </c>
      <c r="J26" s="73">
        <f t="shared" si="1"/>
        <v>0.58974358974358976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286</v>
      </c>
      <c r="F27" s="72">
        <f>VLOOKUP($C27,'Latest Month raw'!$E$6:$X$16,F$14,0)</f>
        <v>73</v>
      </c>
      <c r="G27" s="73">
        <f t="shared" si="0"/>
        <v>0.25524475524475526</v>
      </c>
      <c r="H27" s="71">
        <f>VLOOKUP($C27,'Latest Month raw'!$E$6:$X$16,H$14,0)</f>
        <v>39</v>
      </c>
      <c r="I27" s="72">
        <f>VLOOKUP($C27,'Latest Month raw'!$E$6:$X$16,I$14,0)</f>
        <v>21</v>
      </c>
      <c r="J27" s="73">
        <f t="shared" si="1"/>
        <v>0.53846153846153844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332</v>
      </c>
      <c r="F28" s="72">
        <f>VLOOKUP($C28,'Latest Month raw'!$E$6:$X$16,F$14,0)</f>
        <v>99</v>
      </c>
      <c r="G28" s="73">
        <f t="shared" si="0"/>
        <v>0.29819277108433734</v>
      </c>
      <c r="H28" s="71">
        <f>VLOOKUP($C28,'Latest Month raw'!$E$6:$X$16,H$14,0)</f>
        <v>41</v>
      </c>
      <c r="I28" s="72">
        <f>VLOOKUP($C28,'Latest Month raw'!$E$6:$X$16,I$14,0)</f>
        <v>20</v>
      </c>
      <c r="J28" s="73">
        <f t="shared" si="1"/>
        <v>0.48780487804878048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212</v>
      </c>
      <c r="F29" s="75">
        <f>VLOOKUP($C29,'Latest Month raw'!$E$6:$X$16,F$14,0)</f>
        <v>60</v>
      </c>
      <c r="G29" s="76">
        <f t="shared" si="0"/>
        <v>0.28301886792452829</v>
      </c>
      <c r="H29" s="74">
        <f>VLOOKUP($C29,'Latest Month raw'!$E$6:$X$16,H$14,0)</f>
        <v>32</v>
      </c>
      <c r="I29" s="75">
        <f>VLOOKUP($C29,'Latest Month raw'!$E$6:$X$16,I$14,0)</f>
        <v>18</v>
      </c>
      <c r="J29" s="76">
        <f t="shared" si="1"/>
        <v>0.5625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112</v>
      </c>
      <c r="H31" s="3" t="s">
        <v>118</v>
      </c>
    </row>
    <row r="32" spans="1:10" x14ac:dyDescent="0.2">
      <c r="B32" s="3" t="s">
        <v>110</v>
      </c>
      <c r="H32" s="3" t="s">
        <v>120</v>
      </c>
    </row>
    <row r="33" spans="2:10" x14ac:dyDescent="0.2">
      <c r="B33" s="3" t="s">
        <v>111</v>
      </c>
      <c r="H33" s="3" t="s">
        <v>119</v>
      </c>
    </row>
    <row r="34" spans="2:10" x14ac:dyDescent="0.2">
      <c r="B34" s="77" t="s">
        <v>222</v>
      </c>
      <c r="C34" s="78"/>
      <c r="D34" s="79" t="s">
        <v>223</v>
      </c>
    </row>
    <row r="38" spans="2:10" s="80" customFormat="1" hidden="1" x14ac:dyDescent="0.2">
      <c r="D38" s="80" t="s">
        <v>9</v>
      </c>
      <c r="E38" s="80">
        <v>2464</v>
      </c>
      <c r="F38" s="80">
        <v>738</v>
      </c>
      <c r="G38" s="80">
        <v>0.29951298701298701</v>
      </c>
      <c r="H38" s="80">
        <v>342</v>
      </c>
      <c r="I38" s="80">
        <v>180</v>
      </c>
      <c r="J38" s="80">
        <v>0.52631578947368418</v>
      </c>
    </row>
    <row r="39" spans="2:10" s="80" customFormat="1" hidden="1" x14ac:dyDescent="0.2"/>
    <row r="40" spans="2:10" s="80" customFormat="1" hidden="1" x14ac:dyDescent="0.2">
      <c r="D40" s="80" t="s">
        <v>15</v>
      </c>
      <c r="E40" s="80">
        <v>190</v>
      </c>
      <c r="F40" s="80">
        <v>50</v>
      </c>
      <c r="G40" s="80">
        <v>0.26315789473684209</v>
      </c>
      <c r="H40" s="80">
        <v>24</v>
      </c>
      <c r="I40" s="80">
        <v>8</v>
      </c>
      <c r="J40" s="80">
        <v>0.33333333333333331</v>
      </c>
    </row>
    <row r="41" spans="2:10" s="80" customFormat="1" hidden="1" x14ac:dyDescent="0.2">
      <c r="D41" s="80" t="s">
        <v>17</v>
      </c>
      <c r="E41" s="80">
        <v>263</v>
      </c>
      <c r="F41" s="80">
        <v>77</v>
      </c>
      <c r="G41" s="80">
        <v>0.29277566539923955</v>
      </c>
      <c r="H41" s="80">
        <v>32</v>
      </c>
      <c r="I41" s="80">
        <v>18</v>
      </c>
      <c r="J41" s="80">
        <v>0.5625</v>
      </c>
    </row>
    <row r="42" spans="2:10" s="80" customFormat="1" hidden="1" x14ac:dyDescent="0.2">
      <c r="D42" s="80" t="s">
        <v>45</v>
      </c>
      <c r="E42" s="80">
        <v>11</v>
      </c>
      <c r="F42" s="80">
        <v>4</v>
      </c>
      <c r="G42" s="80">
        <v>0.36363636363636365</v>
      </c>
      <c r="H42" s="80">
        <v>4</v>
      </c>
      <c r="I42" s="80">
        <v>3</v>
      </c>
      <c r="J42" s="80">
        <v>0.75</v>
      </c>
    </row>
    <row r="43" spans="2:10" s="80" customFormat="1" hidden="1" x14ac:dyDescent="0.2">
      <c r="D43" s="80" t="s">
        <v>19</v>
      </c>
      <c r="E43" s="80">
        <v>367</v>
      </c>
      <c r="F43" s="80">
        <v>112</v>
      </c>
      <c r="G43" s="80">
        <v>0.30517711171662126</v>
      </c>
      <c r="H43" s="80">
        <v>53</v>
      </c>
      <c r="I43" s="80">
        <v>22</v>
      </c>
      <c r="J43" s="80">
        <v>0.41509433962264153</v>
      </c>
    </row>
    <row r="44" spans="2:10" s="80" customFormat="1" hidden="1" x14ac:dyDescent="0.2">
      <c r="D44" s="80" t="s">
        <v>96</v>
      </c>
      <c r="E44" s="80">
        <v>138</v>
      </c>
      <c r="F44" s="80">
        <v>39</v>
      </c>
      <c r="G44" s="80">
        <v>0.28260869565217389</v>
      </c>
      <c r="H44" s="80">
        <v>23</v>
      </c>
      <c r="I44" s="80">
        <v>16</v>
      </c>
      <c r="J44" s="80">
        <v>0.69565217391304346</v>
      </c>
    </row>
    <row r="45" spans="2:10" s="80" customFormat="1" hidden="1" x14ac:dyDescent="0.2">
      <c r="D45" s="80" t="s">
        <v>22</v>
      </c>
      <c r="E45" s="80">
        <v>302</v>
      </c>
      <c r="F45" s="80">
        <v>110</v>
      </c>
      <c r="G45" s="80">
        <v>0.36423841059602646</v>
      </c>
      <c r="H45" s="80">
        <v>36</v>
      </c>
      <c r="I45" s="80">
        <v>22</v>
      </c>
      <c r="J45" s="80">
        <v>0.61111111111111116</v>
      </c>
    </row>
    <row r="46" spans="2:10" s="80" customFormat="1" hidden="1" x14ac:dyDescent="0.2">
      <c r="D46" s="80" t="s">
        <v>48</v>
      </c>
      <c r="E46" s="80">
        <v>129</v>
      </c>
      <c r="F46" s="80">
        <v>46</v>
      </c>
      <c r="G46" s="80">
        <v>0.35658914728682173</v>
      </c>
      <c r="H46" s="80">
        <v>29</v>
      </c>
      <c r="I46" s="80">
        <v>15</v>
      </c>
      <c r="J46" s="80">
        <v>0.51724137931034486</v>
      </c>
    </row>
    <row r="47" spans="2:10" s="80" customFormat="1" hidden="1" x14ac:dyDescent="0.2">
      <c r="D47" s="80" t="s">
        <v>30</v>
      </c>
      <c r="E47" s="80">
        <v>234</v>
      </c>
      <c r="F47" s="80">
        <v>68</v>
      </c>
      <c r="G47" s="80">
        <v>0.29059829059829062</v>
      </c>
      <c r="H47" s="80">
        <v>29</v>
      </c>
      <c r="I47" s="80">
        <v>17</v>
      </c>
      <c r="J47" s="80">
        <v>0.58620689655172409</v>
      </c>
    </row>
    <row r="48" spans="2:10" s="80" customFormat="1" hidden="1" x14ac:dyDescent="0.2">
      <c r="D48" s="80" t="s">
        <v>31</v>
      </c>
      <c r="E48" s="80">
        <v>286</v>
      </c>
      <c r="F48" s="80">
        <v>73</v>
      </c>
      <c r="G48" s="80">
        <v>0.25524475524475526</v>
      </c>
      <c r="H48" s="80">
        <v>39</v>
      </c>
      <c r="I48" s="80">
        <v>21</v>
      </c>
      <c r="J48" s="80">
        <v>0.53846153846153844</v>
      </c>
    </row>
    <row r="49" spans="4:10" s="80" customFormat="1" hidden="1" x14ac:dyDescent="0.2">
      <c r="D49" s="80" t="s">
        <v>97</v>
      </c>
      <c r="E49" s="80">
        <v>332</v>
      </c>
      <c r="F49" s="80">
        <v>99</v>
      </c>
      <c r="G49" s="80">
        <v>0.29819277108433734</v>
      </c>
      <c r="H49" s="80">
        <v>41</v>
      </c>
      <c r="I49" s="80">
        <v>20</v>
      </c>
      <c r="J49" s="80">
        <v>0.48780487804878048</v>
      </c>
    </row>
    <row r="50" spans="4:10" s="80" customFormat="1" hidden="1" x14ac:dyDescent="0.2">
      <c r="D50" s="80" t="s">
        <v>28</v>
      </c>
      <c r="E50" s="80">
        <v>212</v>
      </c>
      <c r="F50" s="80">
        <v>60</v>
      </c>
      <c r="G50" s="80">
        <v>0.28301886792452829</v>
      </c>
      <c r="H50" s="80">
        <v>32</v>
      </c>
      <c r="I50" s="80">
        <v>18</v>
      </c>
      <c r="J50" s="80">
        <v>0.5625</v>
      </c>
    </row>
  </sheetData>
  <phoneticPr fontId="0" type="noConversion"/>
  <conditionalFormatting sqref="E17:F29 H17:I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June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42320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102</v>
      </c>
      <c r="F16" s="11" t="s">
        <v>103</v>
      </c>
      <c r="G16" s="12" t="s">
        <v>40</v>
      </c>
      <c r="H16" s="9" t="s">
        <v>104</v>
      </c>
      <c r="I16" s="11" t="s">
        <v>105</v>
      </c>
      <c r="J16" s="12" t="s">
        <v>106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1027</v>
      </c>
      <c r="F17" s="41">
        <f>SUM(F19:F29)</f>
        <v>903</v>
      </c>
      <c r="G17" s="42">
        <f>F17/E17</f>
        <v>0.87925998052580334</v>
      </c>
      <c r="H17" s="40">
        <f>SUM(H19:H29)</f>
        <v>1521</v>
      </c>
      <c r="I17" s="41">
        <f>SUM(I19:I29)</f>
        <v>1204</v>
      </c>
      <c r="J17" s="42">
        <f>I17/H17</f>
        <v>0.79158448389217617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60</v>
      </c>
      <c r="F19" s="72">
        <f>VLOOKUP($C19,'Latest Month raw'!$E$6:$X$16,F$14,0)</f>
        <v>54</v>
      </c>
      <c r="G19" s="73">
        <f>F19/E19</f>
        <v>0.9</v>
      </c>
      <c r="H19" s="71">
        <f>VLOOKUP($C19,'Latest Month raw'!$E$6:$X$16,H$14,0)</f>
        <v>129</v>
      </c>
      <c r="I19" s="72">
        <f>VLOOKUP($C19,'Latest Month raw'!$E$6:$X$16,I$14,0)</f>
        <v>98</v>
      </c>
      <c r="J19" s="73">
        <f>I19/H19</f>
        <v>0.75968992248062017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115</v>
      </c>
      <c r="F20" s="72">
        <f>VLOOKUP($C20,'Latest Month raw'!$E$6:$X$16,F$14,0)</f>
        <v>106</v>
      </c>
      <c r="G20" s="73">
        <f t="shared" ref="G20:G29" si="0">F20/E20</f>
        <v>0.92173913043478262</v>
      </c>
      <c r="H20" s="71">
        <f>VLOOKUP($C20,'Latest Month raw'!$E$6:$X$16,H$14,0)</f>
        <v>169</v>
      </c>
      <c r="I20" s="72">
        <f>VLOOKUP($C20,'Latest Month raw'!$E$6:$X$16,I$14,0)</f>
        <v>138</v>
      </c>
      <c r="J20" s="73">
        <f t="shared" ref="J20:J29" si="1">I20/H20</f>
        <v>0.81656804733727806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</v>
      </c>
      <c r="F21" s="72">
        <f>VLOOKUP($C21,'Latest Month raw'!$E$6:$X$16,F$14,0)</f>
        <v>0</v>
      </c>
      <c r="G21" s="73">
        <f>IFERROR(F21/E21,"-")</f>
        <v>0</v>
      </c>
      <c r="H21" s="71">
        <f>VLOOKUP($C21,'Latest Month raw'!$E$6:$X$16,H$14,0)</f>
        <v>4</v>
      </c>
      <c r="I21" s="72">
        <f>VLOOKUP($C21,'Latest Month raw'!$E$6:$X$16,I$14,0)</f>
        <v>4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140</v>
      </c>
      <c r="F22" s="72">
        <f>VLOOKUP($C22,'Latest Month raw'!$E$6:$X$16,F$14,0)</f>
        <v>124</v>
      </c>
      <c r="G22" s="73">
        <f t="shared" si="0"/>
        <v>0.88571428571428568</v>
      </c>
      <c r="H22" s="71">
        <f>VLOOKUP($C22,'Latest Month raw'!$E$6:$X$16,H$14,0)</f>
        <v>269</v>
      </c>
      <c r="I22" s="72">
        <f>VLOOKUP($C22,'Latest Month raw'!$E$6:$X$16,I$14,0)</f>
        <v>181</v>
      </c>
      <c r="J22" s="73">
        <f t="shared" si="1"/>
        <v>0.67286245353159846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65</v>
      </c>
      <c r="F23" s="72">
        <f>VLOOKUP($C23,'Latest Month raw'!$E$6:$X$16,F$14,0)</f>
        <v>59</v>
      </c>
      <c r="G23" s="73">
        <f t="shared" si="0"/>
        <v>0.90769230769230769</v>
      </c>
      <c r="H23" s="71">
        <f>VLOOKUP($C23,'Latest Month raw'!$E$6:$X$16,H$14,0)</f>
        <v>57</v>
      </c>
      <c r="I23" s="72">
        <f>VLOOKUP($C23,'Latest Month raw'!$E$6:$X$16,I$14,0)</f>
        <v>51</v>
      </c>
      <c r="J23" s="73">
        <f t="shared" si="1"/>
        <v>0.89473684210526316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159</v>
      </c>
      <c r="F24" s="72">
        <f>VLOOKUP($C24,'Latest Month raw'!$E$6:$X$16,F$14,0)</f>
        <v>146</v>
      </c>
      <c r="G24" s="73">
        <f t="shared" si="0"/>
        <v>0.91823899371069184</v>
      </c>
      <c r="H24" s="71">
        <f>VLOOKUP($C24,'Latest Month raw'!$E$6:$X$16,H$14,0)</f>
        <v>260</v>
      </c>
      <c r="I24" s="72">
        <f>VLOOKUP($C24,'Latest Month raw'!$E$6:$X$16,I$14,0)</f>
        <v>235</v>
      </c>
      <c r="J24" s="73">
        <f t="shared" si="1"/>
        <v>0.90384615384615385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89</v>
      </c>
      <c r="F25" s="72">
        <f>VLOOKUP($C25,'Latest Month raw'!$E$6:$X$16,F$14,0)</f>
        <v>77</v>
      </c>
      <c r="G25" s="73">
        <f t="shared" si="0"/>
        <v>0.8651685393258427</v>
      </c>
      <c r="H25" s="71">
        <f>VLOOKUP($C25,'Latest Month raw'!$E$6:$X$16,H$14,0)</f>
        <v>93</v>
      </c>
      <c r="I25" s="72">
        <f>VLOOKUP($C25,'Latest Month raw'!$E$6:$X$16,I$14,0)</f>
        <v>58</v>
      </c>
      <c r="J25" s="73">
        <f t="shared" si="1"/>
        <v>0.62365591397849462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54</v>
      </c>
      <c r="F26" s="72">
        <f>VLOOKUP($C26,'Latest Month raw'!$E$6:$X$16,F$14,0)</f>
        <v>51</v>
      </c>
      <c r="G26" s="73">
        <f t="shared" si="0"/>
        <v>0.94444444444444442</v>
      </c>
      <c r="H26" s="71">
        <f>VLOOKUP($C26,'Latest Month raw'!$E$6:$X$16,H$14,0)</f>
        <v>130</v>
      </c>
      <c r="I26" s="72">
        <f>VLOOKUP($C26,'Latest Month raw'!$E$6:$X$16,I$14,0)</f>
        <v>84</v>
      </c>
      <c r="J26" s="73">
        <f t="shared" si="1"/>
        <v>0.64615384615384619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120</v>
      </c>
      <c r="F27" s="72">
        <f>VLOOKUP($C27,'Latest Month raw'!$E$6:$X$16,F$14,0)</f>
        <v>92</v>
      </c>
      <c r="G27" s="73">
        <f t="shared" si="0"/>
        <v>0.76666666666666672</v>
      </c>
      <c r="H27" s="71">
        <f>VLOOKUP($C27,'Latest Month raw'!$E$6:$X$16,H$14,0)</f>
        <v>179</v>
      </c>
      <c r="I27" s="72">
        <f>VLOOKUP($C27,'Latest Month raw'!$E$6:$X$16,I$14,0)</f>
        <v>148</v>
      </c>
      <c r="J27" s="73">
        <f t="shared" si="1"/>
        <v>0.82681564245810057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125</v>
      </c>
      <c r="F28" s="72">
        <f>VLOOKUP($C28,'Latest Month raw'!$E$6:$X$16,F$14,0)</f>
        <v>110</v>
      </c>
      <c r="G28" s="73">
        <f t="shared" si="0"/>
        <v>0.88</v>
      </c>
      <c r="H28" s="71">
        <f>VLOOKUP($C28,'Latest Month raw'!$E$6:$X$16,H$14,0)</f>
        <v>144</v>
      </c>
      <c r="I28" s="72">
        <f>VLOOKUP($C28,'Latest Month raw'!$E$6:$X$16,I$14,0)</f>
        <v>133</v>
      </c>
      <c r="J28" s="73">
        <f t="shared" si="1"/>
        <v>0.92361111111111116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99</v>
      </c>
      <c r="F29" s="75">
        <f>VLOOKUP($C29,'Latest Month raw'!$E$6:$X$16,F$14,0)</f>
        <v>84</v>
      </c>
      <c r="G29" s="76">
        <f t="shared" si="0"/>
        <v>0.84848484848484851</v>
      </c>
      <c r="H29" s="74">
        <f>VLOOKUP($C29,'Latest Month raw'!$E$6:$X$16,H$14,0)</f>
        <v>87</v>
      </c>
      <c r="I29" s="75">
        <f>VLOOKUP($C29,'Latest Month raw'!$E$6:$X$16,I$14,0)</f>
        <v>74</v>
      </c>
      <c r="J29" s="76">
        <f t="shared" si="1"/>
        <v>0.85057471264367812</v>
      </c>
    </row>
    <row r="30" spans="1:10" x14ac:dyDescent="0.2">
      <c r="B30" s="77" t="s">
        <v>222</v>
      </c>
      <c r="C30" s="78"/>
      <c r="D30" s="79" t="s">
        <v>223</v>
      </c>
    </row>
    <row r="31" spans="1:10" x14ac:dyDescent="0.2">
      <c r="B31" s="20"/>
    </row>
    <row r="38" spans="4:10" s="80" customFormat="1" hidden="1" x14ac:dyDescent="0.2">
      <c r="D38" s="80" t="s">
        <v>9</v>
      </c>
      <c r="E38" s="80">
        <v>1021</v>
      </c>
      <c r="F38" s="80">
        <v>895</v>
      </c>
      <c r="G38" s="80">
        <v>0.87659157688540645</v>
      </c>
      <c r="H38" s="80">
        <v>1478</v>
      </c>
      <c r="I38" s="80">
        <v>1169</v>
      </c>
      <c r="J38" s="80">
        <v>0.79093369418132609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60</v>
      </c>
      <c r="F40" s="80">
        <v>54</v>
      </c>
      <c r="G40" s="80">
        <v>0.9</v>
      </c>
      <c r="H40" s="80">
        <v>129</v>
      </c>
      <c r="I40" s="80">
        <v>98</v>
      </c>
      <c r="J40" s="80">
        <v>0.75968992248062017</v>
      </c>
    </row>
    <row r="41" spans="4:10" s="80" customFormat="1" hidden="1" x14ac:dyDescent="0.2">
      <c r="D41" s="80" t="s">
        <v>17</v>
      </c>
      <c r="E41" s="80">
        <v>115</v>
      </c>
      <c r="F41" s="80">
        <v>106</v>
      </c>
      <c r="G41" s="80">
        <v>0.92173913043478262</v>
      </c>
      <c r="H41" s="80">
        <v>169</v>
      </c>
      <c r="I41" s="80">
        <v>138</v>
      </c>
      <c r="J41" s="80">
        <v>0.81656804733727806</v>
      </c>
    </row>
    <row r="42" spans="4:10" s="80" customFormat="1" hidden="1" x14ac:dyDescent="0.2">
      <c r="D42" s="80" t="s">
        <v>45</v>
      </c>
      <c r="E42" s="80">
        <v>1</v>
      </c>
      <c r="F42" s="80">
        <v>0</v>
      </c>
      <c r="G42" s="80">
        <v>0</v>
      </c>
      <c r="H42" s="80">
        <v>4</v>
      </c>
      <c r="I42" s="80">
        <v>4</v>
      </c>
      <c r="J42" s="80">
        <v>1</v>
      </c>
    </row>
    <row r="43" spans="4:10" s="80" customFormat="1" hidden="1" x14ac:dyDescent="0.2">
      <c r="D43" s="80" t="s">
        <v>19</v>
      </c>
      <c r="E43" s="80">
        <v>136</v>
      </c>
      <c r="F43" s="80">
        <v>120</v>
      </c>
      <c r="G43" s="80">
        <v>0.88235294117647056</v>
      </c>
      <c r="H43" s="80">
        <v>269</v>
      </c>
      <c r="I43" s="80">
        <v>181</v>
      </c>
      <c r="J43" s="80">
        <v>0.67286245353159846</v>
      </c>
    </row>
    <row r="44" spans="4:10" s="80" customFormat="1" hidden="1" x14ac:dyDescent="0.2">
      <c r="D44" s="80" t="s">
        <v>96</v>
      </c>
      <c r="E44" s="80">
        <v>71</v>
      </c>
      <c r="F44" s="80">
        <v>59</v>
      </c>
      <c r="G44" s="80">
        <v>0.83098591549295775</v>
      </c>
      <c r="H44" s="80">
        <v>57</v>
      </c>
      <c r="I44" s="80">
        <v>51</v>
      </c>
      <c r="J44" s="80">
        <v>0.89473684210526316</v>
      </c>
    </row>
    <row r="45" spans="4:10" s="80" customFormat="1" hidden="1" x14ac:dyDescent="0.2">
      <c r="D45" s="80" t="s">
        <v>22</v>
      </c>
      <c r="E45" s="80">
        <v>154</v>
      </c>
      <c r="F45" s="80">
        <v>140</v>
      </c>
      <c r="G45" s="80">
        <v>0.90909090909090906</v>
      </c>
      <c r="H45" s="80">
        <v>260</v>
      </c>
      <c r="I45" s="80">
        <v>233</v>
      </c>
      <c r="J45" s="80">
        <v>0.89615384615384619</v>
      </c>
    </row>
    <row r="46" spans="4:10" s="80" customFormat="1" hidden="1" x14ac:dyDescent="0.2">
      <c r="D46" s="80" t="s">
        <v>48</v>
      </c>
      <c r="E46" s="80">
        <v>89</v>
      </c>
      <c r="F46" s="80">
        <v>77</v>
      </c>
      <c r="G46" s="80">
        <v>0.8651685393258427</v>
      </c>
      <c r="H46" s="80">
        <v>93</v>
      </c>
      <c r="I46" s="80">
        <v>58</v>
      </c>
      <c r="J46" s="80">
        <v>0.62365591397849462</v>
      </c>
    </row>
    <row r="47" spans="4:10" s="80" customFormat="1" hidden="1" x14ac:dyDescent="0.2">
      <c r="D47" s="80" t="s">
        <v>30</v>
      </c>
      <c r="E47" s="80">
        <v>54</v>
      </c>
      <c r="F47" s="80">
        <v>51</v>
      </c>
      <c r="G47" s="80">
        <v>0.94444444444444442</v>
      </c>
      <c r="H47" s="80">
        <v>106</v>
      </c>
      <c r="I47" s="80">
        <v>74</v>
      </c>
      <c r="J47" s="80">
        <v>0.69811320754716977</v>
      </c>
    </row>
    <row r="48" spans="4:10" s="80" customFormat="1" hidden="1" x14ac:dyDescent="0.2">
      <c r="D48" s="80" t="s">
        <v>31</v>
      </c>
      <c r="E48" s="80">
        <v>119</v>
      </c>
      <c r="F48" s="80">
        <v>90</v>
      </c>
      <c r="G48" s="80">
        <v>0.75630252100840334</v>
      </c>
      <c r="H48" s="80">
        <v>179</v>
      </c>
      <c r="I48" s="80">
        <v>148</v>
      </c>
      <c r="J48" s="80">
        <v>0.82681564245810057</v>
      </c>
    </row>
    <row r="49" spans="4:10" s="80" customFormat="1" hidden="1" x14ac:dyDescent="0.2">
      <c r="D49" s="80" t="s">
        <v>97</v>
      </c>
      <c r="E49" s="80">
        <v>123</v>
      </c>
      <c r="F49" s="80">
        <v>114</v>
      </c>
      <c r="G49" s="80">
        <v>0.92682926829268297</v>
      </c>
      <c r="H49" s="80">
        <v>125</v>
      </c>
      <c r="I49" s="80">
        <v>110</v>
      </c>
      <c r="J49" s="80">
        <v>0.88</v>
      </c>
    </row>
    <row r="50" spans="4:10" s="80" customFormat="1" hidden="1" x14ac:dyDescent="0.2">
      <c r="D50" s="80" t="s">
        <v>28</v>
      </c>
      <c r="E50" s="80">
        <v>99</v>
      </c>
      <c r="F50" s="80">
        <v>84</v>
      </c>
      <c r="G50" s="80">
        <v>0.84848484848484851</v>
      </c>
      <c r="H50" s="80">
        <v>87</v>
      </c>
      <c r="I50" s="80">
        <v>74</v>
      </c>
      <c r="J50" s="80">
        <v>0.85057471264367812</v>
      </c>
    </row>
  </sheetData>
  <phoneticPr fontId="0" type="noConversion"/>
  <conditionalFormatting sqref="E17:F29 H17:I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0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June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42320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108</v>
      </c>
      <c r="F16" s="11" t="s">
        <v>38</v>
      </c>
      <c r="G16" s="12" t="s">
        <v>107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3610</v>
      </c>
      <c r="F17" s="41">
        <f>SUM(F19:F29)</f>
        <v>2182</v>
      </c>
      <c r="G17" s="42">
        <f>F17/E17</f>
        <v>0.6044321329639889</v>
      </c>
      <c r="H17" s="40">
        <f>SUM(H19:H29)</f>
        <v>8337</v>
      </c>
      <c r="I17" s="41">
        <f>SUM(I19:I29)</f>
        <v>8171</v>
      </c>
      <c r="J17" s="42">
        <f>I17/H17</f>
        <v>0.98008876094518416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38" t="s">
        <v>15</v>
      </c>
      <c r="E19" s="71">
        <f>VLOOKUP($C19,'Latest Month raw'!$E$6:$X$16,E$14,0)</f>
        <v>133</v>
      </c>
      <c r="F19" s="72">
        <f>VLOOKUP($C19,'Latest Month raw'!$E$6:$X$16,F$14,0)</f>
        <v>68</v>
      </c>
      <c r="G19" s="73">
        <f>F19/E19</f>
        <v>0.51127819548872178</v>
      </c>
      <c r="H19" s="71">
        <f>VLOOKUP($C19,'Latest Month raw'!$E$6:$X$16,H$14,0)</f>
        <v>786</v>
      </c>
      <c r="I19" s="72">
        <f>VLOOKUP($C19,'Latest Month raw'!$E$6:$X$16,I$14,0)</f>
        <v>781</v>
      </c>
      <c r="J19" s="73">
        <f>I19/H19</f>
        <v>0.99363867684478369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336</v>
      </c>
      <c r="F20" s="72">
        <f>VLOOKUP($C20,'Latest Month raw'!$E$6:$X$16,F$14,0)</f>
        <v>171</v>
      </c>
      <c r="G20" s="73">
        <f t="shared" ref="G20:G29" si="0">F20/E20</f>
        <v>0.5089285714285714</v>
      </c>
      <c r="H20" s="71">
        <f>VLOOKUP($C20,'Latest Month raw'!$E$6:$X$16,H$14,0)</f>
        <v>794</v>
      </c>
      <c r="I20" s="72">
        <f>VLOOKUP($C20,'Latest Month raw'!$E$6:$X$16,I$14,0)</f>
        <v>780</v>
      </c>
      <c r="J20" s="73">
        <f t="shared" ref="J20:J29" si="1">I20/H20</f>
        <v>0.98236775818639799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15</v>
      </c>
      <c r="F21" s="72">
        <f>VLOOKUP($C21,'Latest Month raw'!$E$6:$X$16,F$14,0)</f>
        <v>10</v>
      </c>
      <c r="G21" s="73">
        <f t="shared" si="0"/>
        <v>0.66666666666666663</v>
      </c>
      <c r="H21" s="71">
        <f>VLOOKUP($C21,'Latest Month raw'!$E$6:$X$16,H$14,0)</f>
        <v>35</v>
      </c>
      <c r="I21" s="72">
        <f>VLOOKUP($C21,'Latest Month raw'!$E$6:$X$16,I$14,0)</f>
        <v>35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607</v>
      </c>
      <c r="F22" s="72">
        <f>VLOOKUP($C22,'Latest Month raw'!$E$6:$X$16,F$14,0)</f>
        <v>362</v>
      </c>
      <c r="G22" s="73">
        <f t="shared" si="0"/>
        <v>0.59637561779242176</v>
      </c>
      <c r="H22" s="71">
        <f>VLOOKUP($C22,'Latest Month raw'!$E$6:$X$16,H$14,0)</f>
        <v>1099</v>
      </c>
      <c r="I22" s="72">
        <f>VLOOKUP($C22,'Latest Month raw'!$E$6:$X$16,I$14,0)</f>
        <v>1067</v>
      </c>
      <c r="J22" s="73">
        <f t="shared" si="1"/>
        <v>0.9708826205641492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156</v>
      </c>
      <c r="F23" s="72">
        <f>VLOOKUP($C23,'Latest Month raw'!$E$6:$X$16,F$14,0)</f>
        <v>102</v>
      </c>
      <c r="G23" s="73">
        <f t="shared" si="0"/>
        <v>0.65384615384615385</v>
      </c>
      <c r="H23" s="71">
        <f>VLOOKUP($C23,'Latest Month raw'!$E$6:$X$16,H$14,0)</f>
        <v>354</v>
      </c>
      <c r="I23" s="72">
        <f>VLOOKUP($C23,'Latest Month raw'!$E$6:$X$16,I$14,0)</f>
        <v>345</v>
      </c>
      <c r="J23" s="73">
        <f t="shared" si="1"/>
        <v>0.97457627118644063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764</v>
      </c>
      <c r="F24" s="72">
        <f>VLOOKUP($C24,'Latest Month raw'!$E$6:$X$16,F$14,0)</f>
        <v>538</v>
      </c>
      <c r="G24" s="73">
        <f>IFERROR(F24/E24,"-")</f>
        <v>0.70418848167539272</v>
      </c>
      <c r="H24" s="71">
        <f>VLOOKUP($C24,'Latest Month raw'!$E$6:$X$16,H$14,0)</f>
        <v>1566</v>
      </c>
      <c r="I24" s="72">
        <f>VLOOKUP($C24,'Latest Month raw'!$E$6:$X$16,I$14,0)</f>
        <v>1562</v>
      </c>
      <c r="J24" s="73">
        <f>IFERROR(I24/H24,"-")</f>
        <v>0.99744572158365263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1">
        <f>VLOOKUP($C25,'Latest Month raw'!$E$6:$X$16,E$14,0)</f>
        <v>83</v>
      </c>
      <c r="F25" s="72">
        <f>VLOOKUP($C25,'Latest Month raw'!$E$6:$X$16,F$14,0)</f>
        <v>41</v>
      </c>
      <c r="G25" s="73">
        <f t="shared" si="0"/>
        <v>0.49397590361445781</v>
      </c>
      <c r="H25" s="71">
        <f>VLOOKUP($C25,'Latest Month raw'!$E$6:$X$16,H$14,0)</f>
        <v>544</v>
      </c>
      <c r="I25" s="72">
        <f>VLOOKUP($C25,'Latest Month raw'!$E$6:$X$16,I$14,0)</f>
        <v>538</v>
      </c>
      <c r="J25" s="73">
        <f t="shared" si="1"/>
        <v>0.98897058823529416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468</v>
      </c>
      <c r="F26" s="72">
        <f>VLOOKUP($C26,'Latest Month raw'!$E$6:$X$16,F$14,0)</f>
        <v>316</v>
      </c>
      <c r="G26" s="73">
        <f t="shared" si="0"/>
        <v>0.67521367521367526</v>
      </c>
      <c r="H26" s="71">
        <f>VLOOKUP($C26,'Latest Month raw'!$E$6:$X$16,H$14,0)</f>
        <v>848</v>
      </c>
      <c r="I26" s="72">
        <f>VLOOKUP($C26,'Latest Month raw'!$E$6:$X$16,I$14,0)</f>
        <v>810</v>
      </c>
      <c r="J26" s="73">
        <f t="shared" si="1"/>
        <v>0.95518867924528306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330</v>
      </c>
      <c r="F27" s="72">
        <f>VLOOKUP($C27,'Latest Month raw'!$E$6:$X$16,F$14,0)</f>
        <v>165</v>
      </c>
      <c r="G27" s="73">
        <f t="shared" si="0"/>
        <v>0.5</v>
      </c>
      <c r="H27" s="71">
        <f>VLOOKUP($C27,'Latest Month raw'!$E$6:$X$16,H$14,0)</f>
        <v>887</v>
      </c>
      <c r="I27" s="72">
        <f>VLOOKUP($C27,'Latest Month raw'!$E$6:$X$16,I$14,0)</f>
        <v>861</v>
      </c>
      <c r="J27" s="73">
        <f t="shared" si="1"/>
        <v>0.97068771138669674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311</v>
      </c>
      <c r="F28" s="72">
        <f>VLOOKUP($C28,'Latest Month raw'!$E$6:$X$16,F$14,0)</f>
        <v>191</v>
      </c>
      <c r="G28" s="73">
        <f t="shared" si="0"/>
        <v>0.61414790996784563</v>
      </c>
      <c r="H28" s="71">
        <f>VLOOKUP($C28,'Latest Month raw'!$E$6:$X$16,H$14,0)</f>
        <v>700</v>
      </c>
      <c r="I28" s="72">
        <f>VLOOKUP($C28,'Latest Month raw'!$E$6:$X$16,I$14,0)</f>
        <v>687</v>
      </c>
      <c r="J28" s="73">
        <f t="shared" si="1"/>
        <v>0.98142857142857143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407</v>
      </c>
      <c r="F29" s="75">
        <f>VLOOKUP($C29,'Latest Month raw'!$E$6:$X$16,F$14,0)</f>
        <v>218</v>
      </c>
      <c r="G29" s="76">
        <f t="shared" si="0"/>
        <v>0.53562653562653562</v>
      </c>
      <c r="H29" s="74">
        <f>VLOOKUP($C29,'Latest Month raw'!$E$6:$X$16,H$14,0)</f>
        <v>724</v>
      </c>
      <c r="I29" s="75">
        <f>VLOOKUP($C29,'Latest Month raw'!$E$6:$X$16,I$14,0)</f>
        <v>705</v>
      </c>
      <c r="J29" s="76">
        <f t="shared" si="1"/>
        <v>0.97375690607734811</v>
      </c>
    </row>
    <row r="30" spans="1:10" x14ac:dyDescent="0.2">
      <c r="B30" s="77" t="s">
        <v>222</v>
      </c>
      <c r="C30" s="78"/>
      <c r="D30" s="79" t="s">
        <v>223</v>
      </c>
    </row>
    <row r="38" spans="4:10" s="80" customFormat="1" hidden="1" x14ac:dyDescent="0.2">
      <c r="D38" s="80" t="s">
        <v>9</v>
      </c>
      <c r="E38" s="80">
        <v>3485</v>
      </c>
      <c r="F38" s="80">
        <v>2102</v>
      </c>
      <c r="G38" s="80">
        <v>0.60315638450502151</v>
      </c>
      <c r="H38" s="80">
        <v>8242</v>
      </c>
      <c r="I38" s="80">
        <v>8055</v>
      </c>
      <c r="J38" s="80">
        <v>0.97731133220092214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133</v>
      </c>
      <c r="F40" s="80">
        <v>68</v>
      </c>
      <c r="G40" s="80">
        <v>0.51127819548872178</v>
      </c>
      <c r="H40" s="80">
        <v>786</v>
      </c>
      <c r="I40" s="80">
        <v>781</v>
      </c>
      <c r="J40" s="80">
        <v>0.99363867684478369</v>
      </c>
    </row>
    <row r="41" spans="4:10" s="80" customFormat="1" hidden="1" x14ac:dyDescent="0.2">
      <c r="D41" s="80" t="s">
        <v>17</v>
      </c>
      <c r="E41" s="80">
        <v>336</v>
      </c>
      <c r="F41" s="80">
        <v>171</v>
      </c>
      <c r="G41" s="80">
        <v>0.5089285714285714</v>
      </c>
      <c r="H41" s="80">
        <v>794</v>
      </c>
      <c r="I41" s="80">
        <v>780</v>
      </c>
      <c r="J41" s="80">
        <v>0.98236775818639799</v>
      </c>
    </row>
    <row r="42" spans="4:10" s="80" customFormat="1" hidden="1" x14ac:dyDescent="0.2">
      <c r="D42" s="80" t="s">
        <v>45</v>
      </c>
      <c r="E42" s="80">
        <v>15</v>
      </c>
      <c r="F42" s="80">
        <v>10</v>
      </c>
      <c r="G42" s="80">
        <v>0.66666666666666663</v>
      </c>
      <c r="H42" s="80">
        <v>35</v>
      </c>
      <c r="I42" s="80">
        <v>35</v>
      </c>
      <c r="J42" s="80">
        <v>1</v>
      </c>
    </row>
    <row r="43" spans="4:10" s="80" customFormat="1" hidden="1" x14ac:dyDescent="0.2">
      <c r="D43" s="80" t="s">
        <v>19</v>
      </c>
      <c r="E43" s="80">
        <v>606</v>
      </c>
      <c r="F43" s="80">
        <v>362</v>
      </c>
      <c r="G43" s="80">
        <v>0.59735973597359737</v>
      </c>
      <c r="H43" s="80">
        <v>1100</v>
      </c>
      <c r="I43" s="80">
        <v>1068</v>
      </c>
      <c r="J43" s="80">
        <v>0.97090909090909094</v>
      </c>
    </row>
    <row r="44" spans="4:10" s="80" customFormat="1" hidden="1" x14ac:dyDescent="0.2">
      <c r="D44" s="80" t="s">
        <v>96</v>
      </c>
      <c r="E44" s="80">
        <v>157</v>
      </c>
      <c r="F44" s="80">
        <v>101</v>
      </c>
      <c r="G44" s="80">
        <v>0.64331210191082799</v>
      </c>
      <c r="H44" s="80">
        <v>354</v>
      </c>
      <c r="I44" s="80">
        <v>345</v>
      </c>
      <c r="J44" s="80">
        <v>0.97457627118644063</v>
      </c>
    </row>
    <row r="45" spans="4:10" s="80" customFormat="1" hidden="1" x14ac:dyDescent="0.2">
      <c r="D45" s="80" t="s">
        <v>22</v>
      </c>
      <c r="E45" s="80">
        <v>640</v>
      </c>
      <c r="F45" s="80">
        <v>462</v>
      </c>
      <c r="G45" s="80">
        <v>0.72187500000000004</v>
      </c>
      <c r="H45" s="80">
        <v>1566</v>
      </c>
      <c r="I45" s="80">
        <v>1562</v>
      </c>
      <c r="J45" s="80">
        <v>0.99744572158365263</v>
      </c>
    </row>
    <row r="46" spans="4:10" s="80" customFormat="1" hidden="1" x14ac:dyDescent="0.2">
      <c r="D46" s="80" t="s">
        <v>48</v>
      </c>
      <c r="E46" s="80">
        <v>83</v>
      </c>
      <c r="F46" s="80">
        <v>41</v>
      </c>
      <c r="G46" s="80">
        <v>0.49397590361445781</v>
      </c>
      <c r="H46" s="80">
        <v>544</v>
      </c>
      <c r="I46" s="80">
        <v>538</v>
      </c>
      <c r="J46" s="80">
        <v>0.98897058823529416</v>
      </c>
    </row>
    <row r="47" spans="4:10" s="80" customFormat="1" hidden="1" x14ac:dyDescent="0.2">
      <c r="D47" s="80" t="s">
        <v>30</v>
      </c>
      <c r="E47" s="80">
        <v>468</v>
      </c>
      <c r="F47" s="80">
        <v>316</v>
      </c>
      <c r="G47" s="80">
        <v>0.67521367521367526</v>
      </c>
      <c r="H47" s="80">
        <v>753</v>
      </c>
      <c r="I47" s="80">
        <v>718</v>
      </c>
      <c r="J47" s="80">
        <v>0.95351925630810097</v>
      </c>
    </row>
    <row r="48" spans="4:10" s="80" customFormat="1" hidden="1" x14ac:dyDescent="0.2">
      <c r="D48" s="80" t="s">
        <v>31</v>
      </c>
      <c r="E48" s="80">
        <v>330</v>
      </c>
      <c r="F48" s="80">
        <v>165</v>
      </c>
      <c r="G48" s="80">
        <v>0.5</v>
      </c>
      <c r="H48" s="80">
        <v>887</v>
      </c>
      <c r="I48" s="80">
        <v>861</v>
      </c>
      <c r="J48" s="80">
        <v>0.97068771138669674</v>
      </c>
    </row>
    <row r="49" spans="4:10" s="80" customFormat="1" hidden="1" x14ac:dyDescent="0.2">
      <c r="D49" s="80" t="s">
        <v>97</v>
      </c>
      <c r="E49" s="80">
        <v>310</v>
      </c>
      <c r="F49" s="80">
        <v>188</v>
      </c>
      <c r="G49" s="80">
        <v>0.6064516129032258</v>
      </c>
      <c r="H49" s="80">
        <v>699</v>
      </c>
      <c r="I49" s="80">
        <v>662</v>
      </c>
      <c r="J49" s="80">
        <v>0.94706723891273248</v>
      </c>
    </row>
    <row r="50" spans="4:10" s="80" customFormat="1" hidden="1" x14ac:dyDescent="0.2">
      <c r="D50" s="80" t="s">
        <v>28</v>
      </c>
      <c r="E50" s="80">
        <v>407</v>
      </c>
      <c r="F50" s="80">
        <v>218</v>
      </c>
      <c r="G50" s="80">
        <v>0.53562653562653562</v>
      </c>
      <c r="H50" s="80">
        <v>724</v>
      </c>
      <c r="I50" s="80">
        <v>705</v>
      </c>
      <c r="J50" s="80">
        <v>0.97375690607734811</v>
      </c>
    </row>
  </sheetData>
  <phoneticPr fontId="0" type="noConversion"/>
  <conditionalFormatting sqref="E17:F29 H17:I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June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42320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116</v>
      </c>
      <c r="H16" s="9" t="s">
        <v>98</v>
      </c>
      <c r="I16" s="11" t="s">
        <v>35</v>
      </c>
      <c r="J16" s="12" t="s">
        <v>116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2415</v>
      </c>
      <c r="F17" s="41">
        <f>SUM(F19:F29)</f>
        <v>257</v>
      </c>
      <c r="G17" s="42">
        <f t="shared" ref="G17:G29" si="0">IFERROR(F17/E17,"-")</f>
        <v>0.10641821946169772</v>
      </c>
      <c r="H17" s="40">
        <f>SUM(H19:H29)</f>
        <v>332</v>
      </c>
      <c r="I17" s="41">
        <f>SUM(I19:I29)</f>
        <v>103</v>
      </c>
      <c r="J17" s="42">
        <f t="shared" ref="J17:J29" si="1">IFERROR(I17/H17,"-")</f>
        <v>0.31024096385542171</v>
      </c>
    </row>
    <row r="18" spans="1:10" hidden="1" x14ac:dyDescent="0.2">
      <c r="B18" s="16"/>
      <c r="C18" s="17"/>
      <c r="D18" s="38"/>
      <c r="E18" s="68"/>
      <c r="F18" s="69"/>
      <c r="G18" s="70" t="str">
        <f t="shared" si="0"/>
        <v>-</v>
      </c>
      <c r="H18" s="68"/>
      <c r="I18" s="69"/>
      <c r="J18" s="70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173</v>
      </c>
      <c r="F19" s="72">
        <f>VLOOKUP($C19,'Latest Month raw'!$E$6:$X$16,F$14,0)</f>
        <v>10</v>
      </c>
      <c r="G19" s="73">
        <f t="shared" si="0"/>
        <v>5.7803468208092484E-2</v>
      </c>
      <c r="H19" s="71">
        <f>VLOOKUP($C19,'Latest Month raw'!$E$6:$X$16,H$14,0)</f>
        <v>21</v>
      </c>
      <c r="I19" s="72">
        <f>VLOOKUP($C19,'Latest Month raw'!$E$6:$X$16,I$14,0)</f>
        <v>2</v>
      </c>
      <c r="J19" s="73">
        <f t="shared" si="1"/>
        <v>9.5238095238095233E-2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251</v>
      </c>
      <c r="F20" s="72">
        <f>VLOOKUP($C20,'Latest Month raw'!$E$6:$X$16,F$14,0)</f>
        <v>17</v>
      </c>
      <c r="G20" s="73">
        <f t="shared" si="0"/>
        <v>6.7729083665338641E-2</v>
      </c>
      <c r="H20" s="71">
        <f>VLOOKUP($C20,'Latest Month raw'!$E$6:$X$16,H$14,0)</f>
        <v>27</v>
      </c>
      <c r="I20" s="72">
        <f>VLOOKUP($C20,'Latest Month raw'!$E$6:$X$16,I$14,0)</f>
        <v>8</v>
      </c>
      <c r="J20" s="73">
        <f t="shared" si="1"/>
        <v>0.29629629629629628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11</v>
      </c>
      <c r="F21" s="72">
        <f>VLOOKUP($C21,'Latest Month raw'!$E$6:$X$16,F$14,0)</f>
        <v>2</v>
      </c>
      <c r="G21" s="73">
        <f t="shared" si="0"/>
        <v>0.18181818181818182</v>
      </c>
      <c r="H21" s="71">
        <f>VLOOKUP($C21,'Latest Month raw'!$E$6:$X$16,H$14,0)</f>
        <v>4</v>
      </c>
      <c r="I21" s="72">
        <f>VLOOKUP($C21,'Latest Month raw'!$E$6:$X$16,I$14,0)</f>
        <v>2</v>
      </c>
      <c r="J21" s="73">
        <f t="shared" si="1"/>
        <v>0.5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367</v>
      </c>
      <c r="F22" s="72">
        <f>VLOOKUP($C22,'Latest Month raw'!$E$6:$X$16,F$14,0)</f>
        <v>35</v>
      </c>
      <c r="G22" s="73">
        <f t="shared" si="0"/>
        <v>9.5367847411444148E-2</v>
      </c>
      <c r="H22" s="71">
        <f>VLOOKUP($C22,'Latest Month raw'!$E$6:$X$16,H$14,0)</f>
        <v>53</v>
      </c>
      <c r="I22" s="72">
        <f>VLOOKUP($C22,'Latest Month raw'!$E$6:$X$16,I$14,0)</f>
        <v>10</v>
      </c>
      <c r="J22" s="73">
        <f t="shared" si="1"/>
        <v>0.18867924528301888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130</v>
      </c>
      <c r="F23" s="72">
        <f>VLOOKUP($C23,'Latest Month raw'!$E$6:$X$16,F$14,0)</f>
        <v>15</v>
      </c>
      <c r="G23" s="73">
        <f t="shared" si="0"/>
        <v>0.11538461538461539</v>
      </c>
      <c r="H23" s="71">
        <f>VLOOKUP($C23,'Latest Month raw'!$E$6:$X$16,H$14,0)</f>
        <v>21</v>
      </c>
      <c r="I23" s="72">
        <f>VLOOKUP($C23,'Latest Month raw'!$E$6:$X$16,I$14,0)</f>
        <v>10</v>
      </c>
      <c r="J23" s="73">
        <f t="shared" si="1"/>
        <v>0.47619047619047616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291</v>
      </c>
      <c r="F24" s="72">
        <f>VLOOKUP($C24,'Latest Month raw'!$E$6:$X$16,F$14,0)</f>
        <v>31</v>
      </c>
      <c r="G24" s="73">
        <f t="shared" si="0"/>
        <v>0.10652920962199312</v>
      </c>
      <c r="H24" s="71">
        <f>VLOOKUP($C24,'Latest Month raw'!$E$6:$X$16,H$14,0)</f>
        <v>33</v>
      </c>
      <c r="I24" s="72">
        <f>VLOOKUP($C24,'Latest Month raw'!$E$6:$X$16,I$14,0)</f>
        <v>9</v>
      </c>
      <c r="J24" s="73">
        <f t="shared" si="1"/>
        <v>0.27272727272727271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121</v>
      </c>
      <c r="F25" s="72">
        <f>VLOOKUP($C25,'Latest Month raw'!$E$6:$X$16,F$14,0)</f>
        <v>19</v>
      </c>
      <c r="G25" s="73">
        <f t="shared" si="0"/>
        <v>0.15702479338842976</v>
      </c>
      <c r="H25" s="71">
        <f>VLOOKUP($C25,'Latest Month raw'!$E$6:$X$16,H$14,0)</f>
        <v>28</v>
      </c>
      <c r="I25" s="72">
        <f>VLOOKUP($C25,'Latest Month raw'!$E$6:$X$16,I$14,0)</f>
        <v>8</v>
      </c>
      <c r="J25" s="73">
        <f t="shared" si="1"/>
        <v>0.2857142857142857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249</v>
      </c>
      <c r="F26" s="72">
        <f>VLOOKUP($C26,'Latest Month raw'!$E$6:$X$16,F$14,0)</f>
        <v>29</v>
      </c>
      <c r="G26" s="73">
        <f t="shared" si="0"/>
        <v>0.11646586345381527</v>
      </c>
      <c r="H26" s="71">
        <f>VLOOKUP($C26,'Latest Month raw'!$E$6:$X$16,H$14,0)</f>
        <v>35</v>
      </c>
      <c r="I26" s="72">
        <f>VLOOKUP($C26,'Latest Month raw'!$E$6:$X$16,I$14,0)</f>
        <v>11</v>
      </c>
      <c r="J26" s="73">
        <f t="shared" si="1"/>
        <v>0.31428571428571428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286</v>
      </c>
      <c r="F27" s="72">
        <f>VLOOKUP($C27,'Latest Month raw'!$E$6:$X$16,F$14,0)</f>
        <v>38</v>
      </c>
      <c r="G27" s="73">
        <f t="shared" si="0"/>
        <v>0.13286713286713286</v>
      </c>
      <c r="H27" s="71">
        <f>VLOOKUP($C27,'Latest Month raw'!$E$6:$X$16,H$14,0)</f>
        <v>39</v>
      </c>
      <c r="I27" s="72">
        <f>VLOOKUP($C27,'Latest Month raw'!$E$6:$X$16,I$14,0)</f>
        <v>17</v>
      </c>
      <c r="J27" s="73">
        <f t="shared" si="1"/>
        <v>0.4358974358974359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332</v>
      </c>
      <c r="F28" s="72">
        <f>VLOOKUP($C28,'Latest Month raw'!$E$6:$X$16,F$14,0)</f>
        <v>35</v>
      </c>
      <c r="G28" s="73">
        <f t="shared" si="0"/>
        <v>0.10542168674698796</v>
      </c>
      <c r="H28" s="71">
        <f>VLOOKUP($C28,'Latest Month raw'!$E$6:$X$16,H$14,0)</f>
        <v>41</v>
      </c>
      <c r="I28" s="72">
        <f>VLOOKUP($C28,'Latest Month raw'!$E$6:$X$16,I$14,0)</f>
        <v>11</v>
      </c>
      <c r="J28" s="73">
        <f t="shared" si="1"/>
        <v>0.26829268292682928</v>
      </c>
    </row>
    <row r="29" spans="1:10" x14ac:dyDescent="0.2">
      <c r="B29" s="18" t="s">
        <v>47</v>
      </c>
      <c r="C29" s="19" t="s">
        <v>27</v>
      </c>
      <c r="D29" s="67" t="s">
        <v>28</v>
      </c>
      <c r="E29" s="74">
        <f>VLOOKUP($C29,'Latest Month raw'!$E$6:$X$16,E$14,0)</f>
        <v>204</v>
      </c>
      <c r="F29" s="75">
        <f>VLOOKUP($C29,'Latest Month raw'!$E$6:$X$16,F$14,0)</f>
        <v>26</v>
      </c>
      <c r="G29" s="76">
        <f t="shared" si="0"/>
        <v>0.12745098039215685</v>
      </c>
      <c r="H29" s="74">
        <f>VLOOKUP($C29,'Latest Month raw'!$E$6:$X$16,H$14,0)</f>
        <v>30</v>
      </c>
      <c r="I29" s="75">
        <f>VLOOKUP($C29,'Latest Month raw'!$E$6:$X$16,I$14,0)</f>
        <v>15</v>
      </c>
      <c r="J29" s="76">
        <f t="shared" si="1"/>
        <v>0.5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115</v>
      </c>
      <c r="H31" s="3" t="s">
        <v>118</v>
      </c>
    </row>
    <row r="32" spans="1:10" x14ac:dyDescent="0.2">
      <c r="B32" s="3" t="s">
        <v>113</v>
      </c>
      <c r="H32" s="3" t="s">
        <v>120</v>
      </c>
    </row>
    <row r="33" spans="2:10" x14ac:dyDescent="0.2">
      <c r="B33" s="3" t="s">
        <v>114</v>
      </c>
      <c r="H33" s="3" t="s">
        <v>119</v>
      </c>
    </row>
    <row r="34" spans="2:10" x14ac:dyDescent="0.2">
      <c r="B34" s="77" t="s">
        <v>222</v>
      </c>
      <c r="C34" s="78"/>
      <c r="D34" s="79" t="s">
        <v>223</v>
      </c>
    </row>
    <row r="38" spans="2:10" s="80" customFormat="1" hidden="1" x14ac:dyDescent="0.2">
      <c r="D38" s="80" t="s">
        <v>9</v>
      </c>
      <c r="E38" s="80">
        <v>2375</v>
      </c>
      <c r="F38" s="80">
        <v>252</v>
      </c>
      <c r="G38" s="80">
        <v>0.10610526315789473</v>
      </c>
      <c r="H38" s="80">
        <v>324</v>
      </c>
      <c r="I38" s="80">
        <v>102</v>
      </c>
      <c r="J38" s="80">
        <v>0.31481481481481483</v>
      </c>
    </row>
    <row r="39" spans="2:10" s="80" customFormat="1" hidden="1" x14ac:dyDescent="0.2">
      <c r="G39" s="80" t="s">
        <v>8</v>
      </c>
      <c r="J39" s="80" t="s">
        <v>8</v>
      </c>
    </row>
    <row r="40" spans="2:10" s="80" customFormat="1" hidden="1" x14ac:dyDescent="0.2">
      <c r="D40" s="80" t="s">
        <v>15</v>
      </c>
      <c r="E40" s="80">
        <v>173</v>
      </c>
      <c r="F40" s="80">
        <v>10</v>
      </c>
      <c r="G40" s="80">
        <v>5.7803468208092484E-2</v>
      </c>
      <c r="H40" s="80">
        <v>21</v>
      </c>
      <c r="I40" s="80">
        <v>2</v>
      </c>
      <c r="J40" s="80">
        <v>9.5238095238095233E-2</v>
      </c>
    </row>
    <row r="41" spans="2:10" s="80" customFormat="1" hidden="1" x14ac:dyDescent="0.2">
      <c r="D41" s="80" t="s">
        <v>17</v>
      </c>
      <c r="E41" s="80">
        <v>251</v>
      </c>
      <c r="F41" s="80">
        <v>17</v>
      </c>
      <c r="G41" s="80">
        <v>6.7729083665338641E-2</v>
      </c>
      <c r="H41" s="80">
        <v>27</v>
      </c>
      <c r="I41" s="80">
        <v>8</v>
      </c>
      <c r="J41" s="80">
        <v>0.29629629629629628</v>
      </c>
    </row>
    <row r="42" spans="2:10" s="80" customFormat="1" hidden="1" x14ac:dyDescent="0.2">
      <c r="D42" s="80" t="s">
        <v>45</v>
      </c>
      <c r="E42" s="80">
        <v>11</v>
      </c>
      <c r="F42" s="80">
        <v>2</v>
      </c>
      <c r="G42" s="80">
        <v>0.18181818181818182</v>
      </c>
      <c r="H42" s="80">
        <v>4</v>
      </c>
      <c r="I42" s="80">
        <v>2</v>
      </c>
      <c r="J42" s="80">
        <v>0.5</v>
      </c>
    </row>
    <row r="43" spans="2:10" s="80" customFormat="1" hidden="1" x14ac:dyDescent="0.2">
      <c r="D43" s="80" t="s">
        <v>19</v>
      </c>
      <c r="E43" s="80">
        <v>365</v>
      </c>
      <c r="F43" s="80">
        <v>35</v>
      </c>
      <c r="G43" s="80">
        <v>9.5890410958904104E-2</v>
      </c>
      <c r="H43" s="80">
        <v>53</v>
      </c>
      <c r="I43" s="80">
        <v>10</v>
      </c>
      <c r="J43" s="80">
        <v>0.18867924528301888</v>
      </c>
    </row>
    <row r="44" spans="2:10" s="80" customFormat="1" hidden="1" x14ac:dyDescent="0.2">
      <c r="D44" s="80" t="s">
        <v>96</v>
      </c>
      <c r="E44" s="80">
        <v>130</v>
      </c>
      <c r="F44" s="80">
        <v>15</v>
      </c>
      <c r="G44" s="80">
        <v>0.11538461538461539</v>
      </c>
      <c r="H44" s="80">
        <v>21</v>
      </c>
      <c r="I44" s="80">
        <v>10</v>
      </c>
      <c r="J44" s="80">
        <v>0.47619047619047616</v>
      </c>
    </row>
    <row r="45" spans="2:10" s="80" customFormat="1" hidden="1" x14ac:dyDescent="0.2">
      <c r="D45" s="80" t="s">
        <v>22</v>
      </c>
      <c r="E45" s="80">
        <v>276</v>
      </c>
      <c r="F45" s="80">
        <v>27</v>
      </c>
      <c r="G45" s="80">
        <v>9.7826086956521743E-2</v>
      </c>
      <c r="H45" s="80">
        <v>32</v>
      </c>
      <c r="I45" s="80">
        <v>8</v>
      </c>
      <c r="J45" s="80">
        <v>0.25</v>
      </c>
    </row>
    <row r="46" spans="2:10" s="80" customFormat="1" hidden="1" x14ac:dyDescent="0.2">
      <c r="D46" s="80" t="s">
        <v>48</v>
      </c>
      <c r="E46" s="80">
        <v>121</v>
      </c>
      <c r="F46" s="80">
        <v>19</v>
      </c>
      <c r="G46" s="80">
        <v>0.15702479338842976</v>
      </c>
      <c r="H46" s="80">
        <v>28</v>
      </c>
      <c r="I46" s="80">
        <v>8</v>
      </c>
      <c r="J46" s="80">
        <v>0.2857142857142857</v>
      </c>
    </row>
    <row r="47" spans="2:10" s="80" customFormat="1" hidden="1" x14ac:dyDescent="0.2">
      <c r="D47" s="80" t="s">
        <v>30</v>
      </c>
      <c r="E47" s="80">
        <v>226</v>
      </c>
      <c r="F47" s="80">
        <v>28</v>
      </c>
      <c r="G47" s="80">
        <v>0.12389380530973451</v>
      </c>
      <c r="H47" s="80">
        <v>28</v>
      </c>
      <c r="I47" s="80">
        <v>11</v>
      </c>
      <c r="J47" s="80">
        <v>0.39285714285714285</v>
      </c>
    </row>
    <row r="48" spans="2:10" s="80" customFormat="1" hidden="1" x14ac:dyDescent="0.2">
      <c r="D48" s="80" t="s">
        <v>31</v>
      </c>
      <c r="E48" s="80">
        <v>286</v>
      </c>
      <c r="F48" s="80">
        <v>38</v>
      </c>
      <c r="G48" s="80">
        <v>0.13286713286713286</v>
      </c>
      <c r="H48" s="80">
        <v>39</v>
      </c>
      <c r="I48" s="80">
        <v>17</v>
      </c>
      <c r="J48" s="80">
        <v>0.4358974358974359</v>
      </c>
    </row>
    <row r="49" spans="4:10" s="80" customFormat="1" hidden="1" x14ac:dyDescent="0.2">
      <c r="D49" s="80" t="s">
        <v>97</v>
      </c>
      <c r="E49" s="80">
        <v>332</v>
      </c>
      <c r="F49" s="80">
        <v>35</v>
      </c>
      <c r="G49" s="80">
        <v>0.10542168674698796</v>
      </c>
      <c r="H49" s="80">
        <v>41</v>
      </c>
      <c r="I49" s="80">
        <v>11</v>
      </c>
      <c r="J49" s="80">
        <v>0.26829268292682928</v>
      </c>
    </row>
    <row r="50" spans="4:10" s="80" customFormat="1" hidden="1" x14ac:dyDescent="0.2">
      <c r="D50" s="80" t="s">
        <v>28</v>
      </c>
      <c r="E50" s="80">
        <v>204</v>
      </c>
      <c r="F50" s="80">
        <v>26</v>
      </c>
      <c r="G50" s="80">
        <v>0.12745098039215685</v>
      </c>
      <c r="H50" s="80">
        <v>30</v>
      </c>
      <c r="I50" s="80">
        <v>15</v>
      </c>
      <c r="J50" s="80">
        <v>0.5</v>
      </c>
    </row>
  </sheetData>
  <phoneticPr fontId="0" type="noConversion"/>
  <conditionalFormatting sqref="E17:F29 H17:I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G1" workbookViewId="0">
      <selection activeCell="G6" sqref="G6:X16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128</v>
      </c>
    </row>
    <row r="3" spans="1:26" s="46" customFormat="1" ht="14.25" x14ac:dyDescent="0.2">
      <c r="A3" s="45" t="s">
        <v>217</v>
      </c>
      <c r="B3" s="45" t="s">
        <v>220</v>
      </c>
    </row>
    <row r="4" spans="1:26" s="46" customFormat="1" x14ac:dyDescent="0.2"/>
    <row r="5" spans="1:26" s="46" customFormat="1" ht="42.75" x14ac:dyDescent="0.2">
      <c r="A5" s="45" t="s">
        <v>129</v>
      </c>
      <c r="B5" s="45" t="s">
        <v>130</v>
      </c>
      <c r="C5" s="45" t="s">
        <v>131</v>
      </c>
      <c r="D5" s="45" t="s">
        <v>132</v>
      </c>
      <c r="E5" s="45" t="s">
        <v>133</v>
      </c>
      <c r="F5" s="45" t="s">
        <v>134</v>
      </c>
      <c r="G5" s="47" t="s">
        <v>135</v>
      </c>
      <c r="H5" s="47" t="s">
        <v>136</v>
      </c>
      <c r="I5" s="47" t="s">
        <v>137</v>
      </c>
      <c r="J5" s="47" t="s">
        <v>138</v>
      </c>
      <c r="K5" s="47" t="s">
        <v>139</v>
      </c>
      <c r="L5" s="47" t="s">
        <v>140</v>
      </c>
      <c r="M5" s="47" t="s">
        <v>141</v>
      </c>
      <c r="N5" s="47" t="s">
        <v>142</v>
      </c>
      <c r="O5" s="47" t="s">
        <v>143</v>
      </c>
      <c r="P5" s="47" t="s">
        <v>144</v>
      </c>
      <c r="Q5" s="47" t="s">
        <v>145</v>
      </c>
      <c r="R5" s="47" t="s">
        <v>146</v>
      </c>
      <c r="S5" s="47" t="s">
        <v>147</v>
      </c>
      <c r="T5" s="47" t="s">
        <v>148</v>
      </c>
      <c r="U5" s="47" t="s">
        <v>149</v>
      </c>
      <c r="V5" s="47" t="s">
        <v>150</v>
      </c>
      <c r="W5" s="47" t="s">
        <v>151</v>
      </c>
      <c r="X5" s="47" t="s">
        <v>152</v>
      </c>
      <c r="Y5" s="45"/>
      <c r="Z5" s="45"/>
    </row>
    <row r="6" spans="1:26" ht="14.25" x14ac:dyDescent="0.2">
      <c r="A6" s="43" t="s">
        <v>218</v>
      </c>
      <c r="B6" s="43" t="s">
        <v>219</v>
      </c>
      <c r="C6" s="43" t="s">
        <v>163</v>
      </c>
      <c r="D6" s="43" t="s">
        <v>164</v>
      </c>
      <c r="E6" s="43" t="s">
        <v>20</v>
      </c>
      <c r="F6" s="43" t="s">
        <v>153</v>
      </c>
      <c r="G6" s="44">
        <v>39</v>
      </c>
      <c r="H6" s="44">
        <v>138</v>
      </c>
      <c r="I6" s="44">
        <v>16</v>
      </c>
      <c r="J6" s="44">
        <v>23</v>
      </c>
      <c r="K6" s="44" t="s">
        <v>224</v>
      </c>
      <c r="L6" s="44" t="s">
        <v>224</v>
      </c>
      <c r="M6" s="44">
        <v>59</v>
      </c>
      <c r="N6" s="44">
        <v>65</v>
      </c>
      <c r="O6" s="44">
        <v>51</v>
      </c>
      <c r="P6" s="44">
        <v>57</v>
      </c>
      <c r="Q6" s="44">
        <v>102</v>
      </c>
      <c r="R6" s="44">
        <v>156</v>
      </c>
      <c r="S6" s="44">
        <v>345</v>
      </c>
      <c r="T6" s="44">
        <v>354</v>
      </c>
      <c r="U6" s="44">
        <v>15</v>
      </c>
      <c r="V6" s="44">
        <v>130</v>
      </c>
      <c r="W6" s="44">
        <v>10</v>
      </c>
      <c r="X6" s="44">
        <v>21</v>
      </c>
      <c r="Y6" s="43"/>
      <c r="Z6" s="43"/>
    </row>
    <row r="7" spans="1:26" ht="14.25" x14ac:dyDescent="0.2">
      <c r="A7" s="43" t="s">
        <v>218</v>
      </c>
      <c r="B7" s="43" t="s">
        <v>219</v>
      </c>
      <c r="C7" s="43" t="s">
        <v>165</v>
      </c>
      <c r="D7" s="43" t="s">
        <v>166</v>
      </c>
      <c r="E7" s="43" t="s">
        <v>21</v>
      </c>
      <c r="F7" s="43" t="s">
        <v>154</v>
      </c>
      <c r="G7" s="44">
        <v>110</v>
      </c>
      <c r="H7" s="44">
        <v>302</v>
      </c>
      <c r="I7" s="44">
        <v>22</v>
      </c>
      <c r="J7" s="44">
        <v>36</v>
      </c>
      <c r="K7" s="44" t="s">
        <v>224</v>
      </c>
      <c r="L7" s="44" t="s">
        <v>224</v>
      </c>
      <c r="M7" s="44">
        <v>146</v>
      </c>
      <c r="N7" s="44">
        <v>159</v>
      </c>
      <c r="O7" s="44">
        <v>235</v>
      </c>
      <c r="P7" s="44">
        <v>260</v>
      </c>
      <c r="Q7" s="44">
        <v>538</v>
      </c>
      <c r="R7" s="44">
        <v>764</v>
      </c>
      <c r="S7" s="44">
        <v>1562</v>
      </c>
      <c r="T7" s="44">
        <v>1566</v>
      </c>
      <c r="U7" s="44">
        <v>31</v>
      </c>
      <c r="V7" s="44">
        <v>291</v>
      </c>
      <c r="W7" s="44">
        <v>9</v>
      </c>
      <c r="X7" s="44">
        <v>33</v>
      </c>
      <c r="Y7" s="43"/>
      <c r="Z7" s="43"/>
    </row>
    <row r="8" spans="1:26" ht="14.25" x14ac:dyDescent="0.2">
      <c r="A8" s="43" t="s">
        <v>218</v>
      </c>
      <c r="B8" s="43" t="s">
        <v>219</v>
      </c>
      <c r="C8" s="43" t="s">
        <v>167</v>
      </c>
      <c r="D8" s="43" t="s">
        <v>168</v>
      </c>
      <c r="E8" s="43" t="s">
        <v>27</v>
      </c>
      <c r="F8" s="43" t="s">
        <v>155</v>
      </c>
      <c r="G8" s="44">
        <v>60</v>
      </c>
      <c r="H8" s="44">
        <v>212</v>
      </c>
      <c r="I8" s="44">
        <v>18</v>
      </c>
      <c r="J8" s="44">
        <v>32</v>
      </c>
      <c r="K8" s="44" t="s">
        <v>224</v>
      </c>
      <c r="L8" s="44" t="s">
        <v>224</v>
      </c>
      <c r="M8" s="44">
        <v>84</v>
      </c>
      <c r="N8" s="44">
        <v>99</v>
      </c>
      <c r="O8" s="44">
        <v>74</v>
      </c>
      <c r="P8" s="44">
        <v>87</v>
      </c>
      <c r="Q8" s="44">
        <v>218</v>
      </c>
      <c r="R8" s="44">
        <v>407</v>
      </c>
      <c r="S8" s="44">
        <v>705</v>
      </c>
      <c r="T8" s="44">
        <v>724</v>
      </c>
      <c r="U8" s="44">
        <v>26</v>
      </c>
      <c r="V8" s="44">
        <v>204</v>
      </c>
      <c r="W8" s="44">
        <v>15</v>
      </c>
      <c r="X8" s="44">
        <v>30</v>
      </c>
      <c r="Y8" s="43"/>
      <c r="Z8" s="43"/>
    </row>
    <row r="9" spans="1:26" ht="14.25" x14ac:dyDescent="0.2">
      <c r="A9" s="43" t="s">
        <v>218</v>
      </c>
      <c r="B9" s="43" t="s">
        <v>219</v>
      </c>
      <c r="C9" s="43" t="s">
        <v>169</v>
      </c>
      <c r="D9" s="43" t="s">
        <v>170</v>
      </c>
      <c r="E9" s="43" t="s">
        <v>14</v>
      </c>
      <c r="F9" s="43" t="s">
        <v>156</v>
      </c>
      <c r="G9" s="44">
        <v>50</v>
      </c>
      <c r="H9" s="44">
        <v>190</v>
      </c>
      <c r="I9" s="44">
        <v>8</v>
      </c>
      <c r="J9" s="44">
        <v>24</v>
      </c>
      <c r="K9" s="44" t="s">
        <v>224</v>
      </c>
      <c r="L9" s="44" t="s">
        <v>224</v>
      </c>
      <c r="M9" s="44">
        <v>54</v>
      </c>
      <c r="N9" s="44">
        <v>60</v>
      </c>
      <c r="O9" s="44">
        <v>98</v>
      </c>
      <c r="P9" s="44">
        <v>129</v>
      </c>
      <c r="Q9" s="44">
        <v>68</v>
      </c>
      <c r="R9" s="44">
        <v>133</v>
      </c>
      <c r="S9" s="44">
        <v>781</v>
      </c>
      <c r="T9" s="44">
        <v>786</v>
      </c>
      <c r="U9" s="44">
        <v>10</v>
      </c>
      <c r="V9" s="44">
        <v>173</v>
      </c>
      <c r="W9" s="44">
        <v>2</v>
      </c>
      <c r="X9" s="44">
        <v>21</v>
      </c>
      <c r="Y9" s="43"/>
      <c r="Z9" s="43"/>
    </row>
    <row r="10" spans="1:26" ht="14.25" x14ac:dyDescent="0.2">
      <c r="A10" s="43" t="s">
        <v>218</v>
      </c>
      <c r="B10" s="43" t="s">
        <v>219</v>
      </c>
      <c r="C10" s="43" t="s">
        <v>171</v>
      </c>
      <c r="D10" s="43" t="s">
        <v>172</v>
      </c>
      <c r="E10" s="43" t="s">
        <v>26</v>
      </c>
      <c r="F10" s="43" t="s">
        <v>157</v>
      </c>
      <c r="G10" s="44">
        <v>99</v>
      </c>
      <c r="H10" s="44">
        <v>332</v>
      </c>
      <c r="I10" s="44">
        <v>20</v>
      </c>
      <c r="J10" s="44">
        <v>41</v>
      </c>
      <c r="K10" s="44" t="s">
        <v>224</v>
      </c>
      <c r="L10" s="44" t="s">
        <v>224</v>
      </c>
      <c r="M10" s="44">
        <v>110</v>
      </c>
      <c r="N10" s="44">
        <v>125</v>
      </c>
      <c r="O10" s="44">
        <v>133</v>
      </c>
      <c r="P10" s="44">
        <v>144</v>
      </c>
      <c r="Q10" s="44">
        <v>191</v>
      </c>
      <c r="R10" s="44">
        <v>311</v>
      </c>
      <c r="S10" s="44">
        <v>687</v>
      </c>
      <c r="T10" s="44">
        <v>700</v>
      </c>
      <c r="U10" s="44">
        <v>35</v>
      </c>
      <c r="V10" s="44">
        <v>332</v>
      </c>
      <c r="W10" s="44">
        <v>11</v>
      </c>
      <c r="X10" s="44">
        <v>41</v>
      </c>
      <c r="Y10" s="43"/>
      <c r="Z10" s="43"/>
    </row>
    <row r="11" spans="1:26" ht="14.25" x14ac:dyDescent="0.2">
      <c r="A11" s="43" t="s">
        <v>218</v>
      </c>
      <c r="B11" s="43" t="s">
        <v>219</v>
      </c>
      <c r="C11" s="43" t="s">
        <v>173</v>
      </c>
      <c r="D11" s="43" t="s">
        <v>174</v>
      </c>
      <c r="E11" s="43" t="s">
        <v>16</v>
      </c>
      <c r="F11" s="43" t="s">
        <v>158</v>
      </c>
      <c r="G11" s="44">
        <v>77</v>
      </c>
      <c r="H11" s="44">
        <v>263</v>
      </c>
      <c r="I11" s="44">
        <v>18</v>
      </c>
      <c r="J11" s="44">
        <v>32</v>
      </c>
      <c r="K11" s="44" t="s">
        <v>224</v>
      </c>
      <c r="L11" s="44" t="s">
        <v>224</v>
      </c>
      <c r="M11" s="44">
        <v>106</v>
      </c>
      <c r="N11" s="44">
        <v>115</v>
      </c>
      <c r="O11" s="44">
        <v>138</v>
      </c>
      <c r="P11" s="44">
        <v>169</v>
      </c>
      <c r="Q11" s="44">
        <v>171</v>
      </c>
      <c r="R11" s="44">
        <v>336</v>
      </c>
      <c r="S11" s="44">
        <v>780</v>
      </c>
      <c r="T11" s="44">
        <v>794</v>
      </c>
      <c r="U11" s="44">
        <v>17</v>
      </c>
      <c r="V11" s="44">
        <v>251</v>
      </c>
      <c r="W11" s="44">
        <v>8</v>
      </c>
      <c r="X11" s="44">
        <v>27</v>
      </c>
      <c r="Y11" s="43"/>
      <c r="Z11" s="43"/>
    </row>
    <row r="12" spans="1:26" ht="14.25" x14ac:dyDescent="0.2">
      <c r="A12" s="43" t="s">
        <v>218</v>
      </c>
      <c r="B12" s="43" t="s">
        <v>219</v>
      </c>
      <c r="C12" s="43" t="s">
        <v>175</v>
      </c>
      <c r="D12" s="43" t="s">
        <v>176</v>
      </c>
      <c r="E12" s="43" t="s">
        <v>18</v>
      </c>
      <c r="F12" s="43" t="s">
        <v>159</v>
      </c>
      <c r="G12" s="44">
        <v>113</v>
      </c>
      <c r="H12" s="44">
        <v>368</v>
      </c>
      <c r="I12" s="44">
        <v>22</v>
      </c>
      <c r="J12" s="44">
        <v>53</v>
      </c>
      <c r="K12" s="44" t="s">
        <v>224</v>
      </c>
      <c r="L12" s="44" t="s">
        <v>224</v>
      </c>
      <c r="M12" s="44">
        <v>124</v>
      </c>
      <c r="N12" s="44">
        <v>140</v>
      </c>
      <c r="O12" s="44">
        <v>181</v>
      </c>
      <c r="P12" s="44">
        <v>269</v>
      </c>
      <c r="Q12" s="44">
        <v>362</v>
      </c>
      <c r="R12" s="44">
        <v>607</v>
      </c>
      <c r="S12" s="44">
        <v>1067</v>
      </c>
      <c r="T12" s="44">
        <v>1099</v>
      </c>
      <c r="U12" s="44">
        <v>35</v>
      </c>
      <c r="V12" s="44">
        <v>367</v>
      </c>
      <c r="W12" s="44">
        <v>10</v>
      </c>
      <c r="X12" s="44">
        <v>53</v>
      </c>
      <c r="Y12" s="43"/>
      <c r="Z12" s="43"/>
    </row>
    <row r="13" spans="1:26" ht="14.25" x14ac:dyDescent="0.2">
      <c r="A13" s="43" t="s">
        <v>218</v>
      </c>
      <c r="B13" s="43" t="s">
        <v>219</v>
      </c>
      <c r="C13" s="43" t="s">
        <v>177</v>
      </c>
      <c r="D13" s="43" t="s">
        <v>178</v>
      </c>
      <c r="E13" s="43" t="s">
        <v>24</v>
      </c>
      <c r="F13" s="43" t="s">
        <v>160</v>
      </c>
      <c r="G13" s="44">
        <v>79</v>
      </c>
      <c r="H13" s="44">
        <v>262</v>
      </c>
      <c r="I13" s="44">
        <v>23</v>
      </c>
      <c r="J13" s="44">
        <v>39</v>
      </c>
      <c r="K13" s="44" t="s">
        <v>224</v>
      </c>
      <c r="L13" s="44" t="s">
        <v>224</v>
      </c>
      <c r="M13" s="44">
        <v>51</v>
      </c>
      <c r="N13" s="44">
        <v>54</v>
      </c>
      <c r="O13" s="44">
        <v>84</v>
      </c>
      <c r="P13" s="44">
        <v>130</v>
      </c>
      <c r="Q13" s="44">
        <v>316</v>
      </c>
      <c r="R13" s="44">
        <v>468</v>
      </c>
      <c r="S13" s="44">
        <v>810</v>
      </c>
      <c r="T13" s="44">
        <v>848</v>
      </c>
      <c r="U13" s="44">
        <v>29</v>
      </c>
      <c r="V13" s="44">
        <v>249</v>
      </c>
      <c r="W13" s="44">
        <v>11</v>
      </c>
      <c r="X13" s="44">
        <v>35</v>
      </c>
      <c r="Y13" s="43"/>
      <c r="Z13" s="43"/>
    </row>
    <row r="14" spans="1:26" ht="14.25" x14ac:dyDescent="0.2">
      <c r="A14" s="43" t="s">
        <v>218</v>
      </c>
      <c r="B14" s="43" t="s">
        <v>219</v>
      </c>
      <c r="C14" s="43" t="s">
        <v>179</v>
      </c>
      <c r="D14" s="43" t="s">
        <v>180</v>
      </c>
      <c r="E14" s="43" t="s">
        <v>44</v>
      </c>
      <c r="F14" s="43" t="s">
        <v>161</v>
      </c>
      <c r="G14" s="44">
        <v>4</v>
      </c>
      <c r="H14" s="44">
        <v>11</v>
      </c>
      <c r="I14" s="44">
        <v>3</v>
      </c>
      <c r="J14" s="44">
        <v>4</v>
      </c>
      <c r="K14" s="44" t="s">
        <v>224</v>
      </c>
      <c r="L14" s="44" t="s">
        <v>224</v>
      </c>
      <c r="M14" s="44">
        <v>0</v>
      </c>
      <c r="N14" s="44">
        <v>1</v>
      </c>
      <c r="O14" s="44">
        <v>4</v>
      </c>
      <c r="P14" s="44">
        <v>4</v>
      </c>
      <c r="Q14" s="44">
        <v>10</v>
      </c>
      <c r="R14" s="44">
        <v>15</v>
      </c>
      <c r="S14" s="44">
        <v>35</v>
      </c>
      <c r="T14" s="44">
        <v>35</v>
      </c>
      <c r="U14" s="44">
        <v>2</v>
      </c>
      <c r="V14" s="44">
        <v>11</v>
      </c>
      <c r="W14" s="44">
        <v>2</v>
      </c>
      <c r="X14" s="44">
        <v>4</v>
      </c>
      <c r="Y14" s="43"/>
      <c r="Z14" s="43"/>
    </row>
    <row r="15" spans="1:26" ht="14.25" x14ac:dyDescent="0.2">
      <c r="A15" s="43" t="s">
        <v>218</v>
      </c>
      <c r="B15" s="43" t="s">
        <v>219</v>
      </c>
      <c r="C15" s="43" t="s">
        <v>179</v>
      </c>
      <c r="D15" s="43" t="s">
        <v>180</v>
      </c>
      <c r="E15" s="43" t="s">
        <v>23</v>
      </c>
      <c r="F15" s="43" t="s">
        <v>162</v>
      </c>
      <c r="G15" s="44">
        <v>46</v>
      </c>
      <c r="H15" s="44">
        <v>129</v>
      </c>
      <c r="I15" s="44">
        <v>15</v>
      </c>
      <c r="J15" s="44">
        <v>29</v>
      </c>
      <c r="K15" s="44" t="s">
        <v>224</v>
      </c>
      <c r="L15" s="44" t="s">
        <v>224</v>
      </c>
      <c r="M15" s="44">
        <v>77</v>
      </c>
      <c r="N15" s="44">
        <v>89</v>
      </c>
      <c r="O15" s="44">
        <v>58</v>
      </c>
      <c r="P15" s="44">
        <v>93</v>
      </c>
      <c r="Q15" s="44">
        <v>41</v>
      </c>
      <c r="R15" s="44">
        <v>83</v>
      </c>
      <c r="S15" s="44">
        <v>538</v>
      </c>
      <c r="T15" s="44">
        <v>544</v>
      </c>
      <c r="U15" s="44">
        <v>19</v>
      </c>
      <c r="V15" s="44">
        <v>121</v>
      </c>
      <c r="W15" s="44">
        <v>8</v>
      </c>
      <c r="X15" s="44">
        <v>28</v>
      </c>
      <c r="Y15" s="43"/>
      <c r="Z15" s="43"/>
    </row>
    <row r="16" spans="1:26" ht="14.25" x14ac:dyDescent="0.2">
      <c r="A16" s="43" t="s">
        <v>218</v>
      </c>
      <c r="B16" s="43" t="s">
        <v>219</v>
      </c>
      <c r="C16" s="43" t="s">
        <v>181</v>
      </c>
      <c r="D16" s="43" t="s">
        <v>182</v>
      </c>
      <c r="E16" s="43" t="s">
        <v>25</v>
      </c>
      <c r="F16" s="43" t="s">
        <v>183</v>
      </c>
      <c r="G16" s="44">
        <v>73</v>
      </c>
      <c r="H16" s="44">
        <v>286</v>
      </c>
      <c r="I16" s="44">
        <v>21</v>
      </c>
      <c r="J16" s="44">
        <v>39</v>
      </c>
      <c r="K16" s="44" t="s">
        <v>224</v>
      </c>
      <c r="L16" s="44" t="s">
        <v>224</v>
      </c>
      <c r="M16" s="44">
        <v>92</v>
      </c>
      <c r="N16" s="44">
        <v>120</v>
      </c>
      <c r="O16" s="44">
        <v>148</v>
      </c>
      <c r="P16" s="44">
        <v>179</v>
      </c>
      <c r="Q16" s="44">
        <v>165</v>
      </c>
      <c r="R16" s="44">
        <v>330</v>
      </c>
      <c r="S16" s="44">
        <v>861</v>
      </c>
      <c r="T16" s="44">
        <v>887</v>
      </c>
      <c r="U16" s="44">
        <v>38</v>
      </c>
      <c r="V16" s="44">
        <v>286</v>
      </c>
      <c r="W16" s="44">
        <v>17</v>
      </c>
      <c r="X16" s="44">
        <v>39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2016-09-06T14:05:16Z</dcterms:modified>
</cp:coreProperties>
</file>