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950" yWindow="3675" windowWidth="15480" windowHeight="5430" tabRatio="743"/>
  </bookViews>
  <sheets>
    <sheet name="Cover note" sheetId="18" r:id="rId1"/>
    <sheet name="Cardiac Arrest - ROSC" sheetId="10" r:id="rId2"/>
    <sheet name="Acute STEMI" sheetId="12" r:id="rId3"/>
    <sheet name="Stroke" sheetId="16" r:id="rId4"/>
    <sheet name="Cardiac Arrest - Survival" sheetId="17" r:id="rId5"/>
    <sheet name="Latest Month raw" sheetId="21" state="hidden" r:id="rId6"/>
  </sheets>
  <externalReferences>
    <externalReference r:id="rId7"/>
  </externalReferences>
  <definedNames>
    <definedName name="_edn1" localSheetId="0">'Cover note'!$A$35</definedName>
    <definedName name="_xlnm.Print_Titles" localSheetId="2">'Acute STEMI'!$B:$D</definedName>
    <definedName name="_xlnm.Print_Titles" localSheetId="1">'Cardiac Arrest - ROSC'!$B:$D</definedName>
    <definedName name="_xlnm.Print_Titles" localSheetId="4">'Cardiac Arrest - Survival'!$B:$D</definedName>
    <definedName name="_xlnm.Print_Titles" localSheetId="3">Stroke!$B:$D</definedName>
    <definedName name="Recover">[1]Macro1!$A$45</definedName>
    <definedName name="TableName">"Dummy"</definedName>
  </definedNames>
  <calcPr calcId="145621"/>
</workbook>
</file>

<file path=xl/calcChain.xml><?xml version="1.0" encoding="utf-8"?>
<calcChain xmlns="http://schemas.openxmlformats.org/spreadsheetml/2006/main">
  <c r="D10" i="10" l="1"/>
  <c r="H29" i="17" l="1"/>
  <c r="I28" i="17"/>
  <c r="H28" i="17"/>
  <c r="H27" i="17"/>
  <c r="H26" i="17"/>
  <c r="H24" i="17"/>
  <c r="H23" i="17"/>
  <c r="I22" i="17"/>
  <c r="H22" i="17"/>
  <c r="H21" i="17"/>
  <c r="H20" i="17"/>
  <c r="E29" i="17"/>
  <c r="E27" i="17"/>
  <c r="E26" i="17"/>
  <c r="F25" i="17"/>
  <c r="E25" i="17"/>
  <c r="E24" i="17"/>
  <c r="E23" i="17"/>
  <c r="E21" i="17"/>
  <c r="E20" i="17"/>
  <c r="F19" i="17"/>
  <c r="E19" i="17"/>
  <c r="H29" i="16"/>
  <c r="I28" i="16"/>
  <c r="H28" i="16"/>
  <c r="H27" i="16"/>
  <c r="H26" i="16"/>
  <c r="H24" i="16"/>
  <c r="H23" i="16"/>
  <c r="I22" i="16"/>
  <c r="H22" i="16"/>
  <c r="H21" i="16"/>
  <c r="H20" i="16"/>
  <c r="E29" i="16"/>
  <c r="E27" i="16"/>
  <c r="E26" i="16"/>
  <c r="F25" i="16"/>
  <c r="E25" i="16"/>
  <c r="E24" i="16"/>
  <c r="E23" i="16"/>
  <c r="E21" i="16"/>
  <c r="E20" i="16"/>
  <c r="F19" i="16"/>
  <c r="E19" i="16"/>
  <c r="H29" i="12"/>
  <c r="I28" i="12"/>
  <c r="H28" i="12"/>
  <c r="H27" i="12"/>
  <c r="H26" i="12"/>
  <c r="H24" i="12"/>
  <c r="H23" i="12"/>
  <c r="I22" i="12"/>
  <c r="H22" i="12"/>
  <c r="H21" i="12"/>
  <c r="H20" i="12"/>
  <c r="E29" i="12"/>
  <c r="E27" i="12"/>
  <c r="E26" i="12"/>
  <c r="F25" i="12"/>
  <c r="E25" i="12"/>
  <c r="E24" i="12"/>
  <c r="E23" i="12"/>
  <c r="E21" i="12"/>
  <c r="E20" i="12"/>
  <c r="F19" i="12"/>
  <c r="E19" i="12"/>
  <c r="H28" i="10"/>
  <c r="I26" i="10"/>
  <c r="H26" i="10"/>
  <c r="H25" i="10"/>
  <c r="I24" i="10"/>
  <c r="H24" i="10"/>
  <c r="H22" i="10"/>
  <c r="I20" i="10"/>
  <c r="H20" i="10"/>
  <c r="H19" i="10"/>
  <c r="F29" i="10"/>
  <c r="E29" i="10"/>
  <c r="E28" i="10"/>
  <c r="F27" i="10"/>
  <c r="E27" i="10"/>
  <c r="E25" i="10"/>
  <c r="F23" i="10"/>
  <c r="E23" i="10"/>
  <c r="E22" i="10"/>
  <c r="F21" i="10"/>
  <c r="E21" i="10"/>
  <c r="E19" i="10"/>
  <c r="I27" i="17"/>
  <c r="F27" i="17"/>
  <c r="I27" i="16"/>
  <c r="F27" i="16"/>
  <c r="I27" i="12"/>
  <c r="F27" i="12"/>
  <c r="H27" i="10"/>
  <c r="I27" i="10"/>
  <c r="H25" i="17"/>
  <c r="I25" i="17"/>
  <c r="H25" i="16"/>
  <c r="I25" i="16"/>
  <c r="H25" i="12"/>
  <c r="I25" i="12"/>
  <c r="I25" i="10"/>
  <c r="F25" i="10"/>
  <c r="I21" i="17"/>
  <c r="F21" i="17"/>
  <c r="I21" i="16"/>
  <c r="F21" i="16"/>
  <c r="I21" i="12"/>
  <c r="F21" i="12"/>
  <c r="H21" i="10"/>
  <c r="I21" i="10"/>
  <c r="I26" i="17"/>
  <c r="F26" i="17"/>
  <c r="I26" i="16"/>
  <c r="F26" i="16"/>
  <c r="I26" i="12"/>
  <c r="F26" i="12"/>
  <c r="E26" i="10"/>
  <c r="F26" i="10"/>
  <c r="E22" i="17"/>
  <c r="F22" i="17"/>
  <c r="E22" i="16"/>
  <c r="F22" i="16"/>
  <c r="E22" i="12"/>
  <c r="F22" i="12"/>
  <c r="I22" i="10"/>
  <c r="F22" i="10"/>
  <c r="I20" i="17"/>
  <c r="F20" i="17"/>
  <c r="I20" i="16"/>
  <c r="F20" i="16"/>
  <c r="I20" i="12"/>
  <c r="F20" i="12"/>
  <c r="E20" i="10"/>
  <c r="F20" i="10"/>
  <c r="E28" i="17"/>
  <c r="F28" i="17"/>
  <c r="E28" i="16"/>
  <c r="F28" i="16"/>
  <c r="E28" i="12"/>
  <c r="F28" i="12"/>
  <c r="I28" i="10"/>
  <c r="F28" i="10"/>
  <c r="H19" i="17"/>
  <c r="I19" i="17"/>
  <c r="H19" i="16"/>
  <c r="I19" i="16"/>
  <c r="H19" i="12"/>
  <c r="I19" i="12"/>
  <c r="I19" i="10"/>
  <c r="F19" i="10"/>
  <c r="I29" i="17"/>
  <c r="F29" i="17"/>
  <c r="I29" i="16"/>
  <c r="F29" i="16"/>
  <c r="I29" i="12"/>
  <c r="F29" i="12"/>
  <c r="H29" i="10"/>
  <c r="I29" i="10"/>
  <c r="I24" i="17"/>
  <c r="F24" i="17"/>
  <c r="I24" i="16"/>
  <c r="F24" i="16"/>
  <c r="I24" i="12"/>
  <c r="F24" i="12"/>
  <c r="E24" i="10"/>
  <c r="F24" i="10"/>
  <c r="I23" i="17"/>
  <c r="F23" i="17"/>
  <c r="I23" i="16"/>
  <c r="F23" i="16"/>
  <c r="I23" i="12"/>
  <c r="F23" i="12"/>
  <c r="H23" i="10"/>
  <c r="I23" i="10"/>
  <c r="J24" i="16" l="1"/>
  <c r="G24" i="16"/>
  <c r="G21" i="12" l="1"/>
  <c r="J29" i="17" l="1"/>
  <c r="J25" i="17"/>
  <c r="J21" i="17"/>
  <c r="J18" i="17"/>
  <c r="G18" i="17"/>
  <c r="J28" i="17"/>
  <c r="J27" i="17"/>
  <c r="J26" i="17"/>
  <c r="J24" i="17"/>
  <c r="J23" i="17"/>
  <c r="J22" i="17"/>
  <c r="J20" i="17"/>
  <c r="J19" i="17"/>
  <c r="G29" i="17"/>
  <c r="G28" i="17"/>
  <c r="G27" i="17"/>
  <c r="G26" i="17"/>
  <c r="G25" i="17"/>
  <c r="G24" i="17"/>
  <c r="G23" i="17"/>
  <c r="G22" i="17"/>
  <c r="G21" i="17"/>
  <c r="G20" i="17"/>
  <c r="G19" i="17"/>
  <c r="D12" i="17"/>
  <c r="D11" i="17"/>
  <c r="D10" i="17"/>
  <c r="D9" i="17"/>
  <c r="D8" i="17"/>
  <c r="D6" i="17"/>
  <c r="D5" i="17"/>
  <c r="D12" i="16"/>
  <c r="D11" i="16"/>
  <c r="D10" i="16"/>
  <c r="D9" i="16"/>
  <c r="D8" i="16"/>
  <c r="D6" i="16"/>
  <c r="D5" i="16"/>
  <c r="D6" i="12"/>
  <c r="D8" i="12"/>
  <c r="D9" i="12"/>
  <c r="D10" i="12"/>
  <c r="D11" i="12"/>
  <c r="D12" i="12"/>
  <c r="D5" i="12"/>
  <c r="J29" i="16" l="1"/>
  <c r="J28" i="16"/>
  <c r="J21" i="16"/>
  <c r="J20" i="16"/>
  <c r="G27" i="16"/>
  <c r="G26" i="16"/>
  <c r="G22" i="16"/>
  <c r="J29" i="12"/>
  <c r="J27" i="12"/>
  <c r="J26" i="12"/>
  <c r="J24" i="12"/>
  <c r="G29" i="12"/>
  <c r="G24" i="12"/>
  <c r="G20" i="12"/>
  <c r="G19" i="12"/>
  <c r="J24" i="10"/>
  <c r="G28" i="10"/>
  <c r="G27" i="10"/>
  <c r="G26" i="10"/>
  <c r="G24" i="10"/>
  <c r="G22" i="10"/>
  <c r="G21" i="10"/>
  <c r="G20" i="10"/>
  <c r="I17" i="17"/>
  <c r="J26" i="10"/>
  <c r="J26" i="16"/>
  <c r="J25" i="10"/>
  <c r="J27" i="16"/>
  <c r="J25" i="16"/>
  <c r="J23" i="16"/>
  <c r="J19" i="16"/>
  <c r="I17" i="16"/>
  <c r="G28" i="16"/>
  <c r="G20" i="16"/>
  <c r="J19" i="10"/>
  <c r="E17" i="16" l="1"/>
  <c r="E17" i="10"/>
  <c r="G19" i="10"/>
  <c r="G25" i="10"/>
  <c r="I17" i="10"/>
  <c r="J22" i="10"/>
  <c r="G25" i="12"/>
  <c r="G27" i="12"/>
  <c r="J20" i="12"/>
  <c r="G23" i="16"/>
  <c r="J21" i="12"/>
  <c r="F17" i="12"/>
  <c r="J25" i="12"/>
  <c r="G19" i="16"/>
  <c r="G29" i="10"/>
  <c r="J28" i="12"/>
  <c r="F17" i="16"/>
  <c r="F17" i="17"/>
  <c r="E17" i="17"/>
  <c r="J21" i="10"/>
  <c r="J27" i="10"/>
  <c r="J29" i="10"/>
  <c r="E17" i="12"/>
  <c r="G22" i="12"/>
  <c r="G23" i="12"/>
  <c r="G26" i="12"/>
  <c r="G28" i="12"/>
  <c r="H17" i="12"/>
  <c r="J23" i="12"/>
  <c r="H17" i="17"/>
  <c r="J17" i="17" s="1"/>
  <c r="H17" i="10"/>
  <c r="G23" i="10"/>
  <c r="J28" i="10"/>
  <c r="J22" i="12"/>
  <c r="G21" i="16"/>
  <c r="G25" i="16"/>
  <c r="G29" i="16"/>
  <c r="J22" i="16"/>
  <c r="H17" i="16"/>
  <c r="J17" i="16" s="1"/>
  <c r="J20" i="10"/>
  <c r="J23" i="10"/>
  <c r="I17" i="12"/>
  <c r="J19" i="12"/>
  <c r="F17" i="10"/>
  <c r="G17" i="16" l="1"/>
  <c r="G17" i="17"/>
  <c r="J17" i="10"/>
  <c r="G17" i="10"/>
  <c r="J17" i="12"/>
  <c r="G17" i="12"/>
</calcChain>
</file>

<file path=xl/sharedStrings.xml><?xml version="1.0" encoding="utf-8"?>
<sst xmlns="http://schemas.openxmlformats.org/spreadsheetml/2006/main" count="524" uniqueCount="232">
  <si>
    <t>Title:</t>
  </si>
  <si>
    <t>Period:</t>
  </si>
  <si>
    <t>Source:</t>
  </si>
  <si>
    <t>Published:</t>
  </si>
  <si>
    <t>Code</t>
  </si>
  <si>
    <t>Name</t>
  </si>
  <si>
    <t>Revised:</t>
  </si>
  <si>
    <t>Basis:</t>
  </si>
  <si>
    <t>-</t>
  </si>
  <si>
    <t>England</t>
  </si>
  <si>
    <t>Status:</t>
  </si>
  <si>
    <t>Contact:</t>
  </si>
  <si>
    <t>Published</t>
  </si>
  <si>
    <t>Provider</t>
  </si>
  <si>
    <t>RX9</t>
  </si>
  <si>
    <t>East Midlands Ambulance Service NHS Trust</t>
  </si>
  <si>
    <t>RYC</t>
  </si>
  <si>
    <t>East of England Ambulance Service NHS Trust</t>
  </si>
  <si>
    <t>RRU</t>
  </si>
  <si>
    <t>London Ambulance Service NHS Trust</t>
  </si>
  <si>
    <t>RX6</t>
  </si>
  <si>
    <t>RX7</t>
  </si>
  <si>
    <t>North West Ambulance Service NHS Trust</t>
  </si>
  <si>
    <t>RYE</t>
  </si>
  <si>
    <t>RYD</t>
  </si>
  <si>
    <t>RYF</t>
  </si>
  <si>
    <t>RYA</t>
  </si>
  <si>
    <t>RX8</t>
  </si>
  <si>
    <t>Yorkshire Ambulance Service NHS Trust</t>
  </si>
  <si>
    <t>Provider Level</t>
  </si>
  <si>
    <t>South East Coast Ambulance Service NHS Foundation Trust</t>
  </si>
  <si>
    <t>South Western Ambulance Service NHS Foundation Trust</t>
  </si>
  <si>
    <t>Number of suspected stroke patients assessed face to face</t>
  </si>
  <si>
    <t>Number of suspected stroke patients assessed face to face who received an appropriate care bundle</t>
  </si>
  <si>
    <t>Proportion of suspected stroke patients assessed face to face who received an appropriate care bundle</t>
  </si>
  <si>
    <t>Number of patients who had resuscitation by ambulance service following a cardiac arrest who were discharged from hospital alive</t>
  </si>
  <si>
    <t>Outcomes from Cardiac Arrest - Return of Spontaneous Circulation</t>
  </si>
  <si>
    <t>Outcomes from Stroke for Ambulance Patients</t>
  </si>
  <si>
    <t>Number of FAST positive patients potentially eligible for stroke thrombolysis arriving at a hyperacute stroke unit within 60 minutes</t>
  </si>
  <si>
    <t>Outcomes from Cardiac Arrest - Survival to Discharge</t>
  </si>
  <si>
    <t>Proportion receiving primary angioplasty within 150 minutes</t>
  </si>
  <si>
    <t xml:space="preserve">Number of patients who had return of spontaneous circulation on arrival at hospital, following resuscitation </t>
  </si>
  <si>
    <t>Y55</t>
  </si>
  <si>
    <t>Y57</t>
  </si>
  <si>
    <t>R1F</t>
  </si>
  <si>
    <t>Isle of Wight NHS Trust</t>
  </si>
  <si>
    <t>Y56</t>
  </si>
  <si>
    <t>Y54</t>
  </si>
  <si>
    <t>South Central Ambulance Service NHS Foundation Trust</t>
  </si>
  <si>
    <t>Outcomes from acute ST-elevation myocardial infarction (STEMI)</t>
  </si>
  <si>
    <t>Ambulance Quality Indicators: Clinical Outcomes</t>
  </si>
  <si>
    <t xml:space="preserve">This publication sets out information on the four clinical outcome indicators collected as part of the </t>
  </si>
  <si>
    <t>Following a cardiac arrest, the Return of Spontaneous Circulation (ROSC) (for example, signs of breathing,</t>
  </si>
  <si>
    <t>coughing, or movement and a palpable pulse or a measurable blood pressure) is a main objective for all</t>
  </si>
  <si>
    <t>out-of-hospital cardiac arrests, and can be achieved through immediate and effective treatment at the scene.</t>
  </si>
  <si>
    <t>The return of spontaneous circulation is calculated for two patient groups. The overall rate measures the</t>
  </si>
  <si>
    <t xml:space="preserve">overall effectiveness of the urgent and emergency care system in managing care for all out-of-hospital </t>
  </si>
  <si>
    <t xml:space="preserve">cardiac arrests. The rate for the 'Utstein comparator group' provides a more comparable and specific </t>
  </si>
  <si>
    <t xml:space="preserve">measure of the management of cardiac arrests for the subset of patients where timely and effective </t>
  </si>
  <si>
    <t>emergency care can particularly improve survival. For example, 999 calls where the arrest was not</t>
  </si>
  <si>
    <t>witnessed, and the patient may have gone into arrest several hours before the 999 call are included in the</t>
  </si>
  <si>
    <t>figures for all patients, but are excluded from the Utstein comparator group figure.</t>
  </si>
  <si>
    <t xml:space="preserve">Heart attack or ST segment elevation myocardial infarction, (STEMI) is caused by a prolonged period of </t>
  </si>
  <si>
    <t>blocked blood supply. It is therefore vital that blood flow is quickly restored through clinical interventions</t>
  </si>
  <si>
    <t>In addition to these primary treatments, however, patients with STEMI need to be managed in the correct</t>
  </si>
  <si>
    <t>way, including the administration of an appropriate care bundle: that is, a package of clinical interventions</t>
  </si>
  <si>
    <t>that are known to benefit the health outcomes of patients. For example, patients should be administered</t>
  </si>
  <si>
    <t>pain relief medicines to help alleviate their ongoing discomfort.</t>
  </si>
  <si>
    <t xml:space="preserve">Early access to reperfusion (the restoration of blood flow) or thrombolysis and other assessment and care </t>
  </si>
  <si>
    <t xml:space="preserve">interventions is associated with reductions in STEMI mortality and morbidity. This indicator reflects the </t>
  </si>
  <si>
    <t xml:space="preserve">three key interventions undertaken by ambulance services for these patients that are known to influence </t>
  </si>
  <si>
    <t xml:space="preserve">outcome: the indicator will define those patients who receive the appropriate care bundle, those who have </t>
  </si>
  <si>
    <t xml:space="preserve">timely delivery to the cardiac catheter lab for intervention, and those who have timely thrombolysis. </t>
  </si>
  <si>
    <t xml:space="preserve">As set out in the NICE national quality standard, the health outcomes of patients can be improved by </t>
  </si>
  <si>
    <t xml:space="preserve">recognising the symptoms of a stroke or transient ischaemic attack (TIA), making a diagnosis quickly, </t>
  </si>
  <si>
    <t xml:space="preserve">and early transport of a patient to a stroke centre capable of conducting further definitive care including </t>
  </si>
  <si>
    <t xml:space="preserve">brain scans and thrombolysis. </t>
  </si>
  <si>
    <t xml:space="preserve">Coronary heart disease (CHD) is the single most common cause of death in the UK today, and the most </t>
  </si>
  <si>
    <t xml:space="preserve">common underlying condition that causes patients to die as a result of CHD is cardiac arrest. The </t>
  </si>
  <si>
    <t xml:space="preserve">presence of a paramedic (or doctor) significantly improves response to, and outcome from, a cardiac </t>
  </si>
  <si>
    <t xml:space="preserve">arrest, as the a paramedic or doctor on scene can begin Advanced Life Support (ALS). </t>
  </si>
  <si>
    <t xml:space="preserve">By including both out of hospital and in-hospital periods of care, this measure reflects the effectiveness of </t>
  </si>
  <si>
    <t xml:space="preserve">the whole acute healthcare system in managing out of hospital cardiac arrest, reflecting the care delivered </t>
  </si>
  <si>
    <t xml:space="preserve">by both ambulance services and acute trusts. </t>
  </si>
  <si>
    <t>Survival to discharge is calculated for two patient groups; the overall group, and the same Utstein</t>
  </si>
  <si>
    <t xml:space="preserve">Information on the indicators is also published in the form of a clinical dashboard on local ambulance trust </t>
  </si>
  <si>
    <t xml:space="preserve">websites. The clinical dashboards present the information with fuller time series, narrative information that </t>
  </si>
  <si>
    <t xml:space="preserve">sets the performance in context, and comparative information for all trusts. </t>
  </si>
  <si>
    <t xml:space="preserve">These published data should be used with caution, especially where there are small numbers. For </t>
  </si>
  <si>
    <t>example, survival to discharge data for many trusts are based on data for under 30 patients. When a</t>
  </si>
  <si>
    <t>longer time series of data are available, and more data have been collected, the clinical dashboards</t>
  </si>
  <si>
    <t>published by the ambulance service will use Statistical Process Control measures to assess the variation</t>
  </si>
  <si>
    <t>between trusts, and the variation in performance over time, to separate 'special' variation, from the variation</t>
  </si>
  <si>
    <t xml:space="preserve">in performance that would be expected based on uncontrollable factors. </t>
  </si>
  <si>
    <t xml:space="preserve">These data are subject to standard revisions policies, and data may be revised where appropriate to </t>
  </si>
  <si>
    <t>provide a more accurate and consistent reflection of activity.</t>
  </si>
  <si>
    <t>North East Ambulance Service NHS Foundation Trust</t>
  </si>
  <si>
    <t>West Midlands Ambulance Service NHS Foundation Trust</t>
  </si>
  <si>
    <t>Number of patients who had resuscitation commenced / continued by ambulance service following a cardiac arrest*</t>
  </si>
  <si>
    <t>All patients</t>
  </si>
  <si>
    <t>Utstein comparator group</t>
  </si>
  <si>
    <t>Ian Kay, i.kay@nhs.net</t>
  </si>
  <si>
    <t>Number of patients with definite STEMI who received primary angioplasty</t>
  </si>
  <si>
    <t>Number of patients with definite STEMI who received primary angioplasty within 150 minutes of call connecting to ambulance service</t>
  </si>
  <si>
    <t>Number of patients with definite STEMI</t>
  </si>
  <si>
    <t>Number with STEMI who received an appropriate care bundle</t>
  </si>
  <si>
    <t>Proportion who received an appropriate care bundle</t>
  </si>
  <si>
    <t>Proportion arriving at a hyperacute stroke unit within 60 minutes</t>
  </si>
  <si>
    <t>Number of Face Arm Speech Test (FAST) positive patients potentially eligible for stroke thrombolysis</t>
  </si>
  <si>
    <t>* The number of patients who had resuscitation commenced / continued following a cardiac arrest</t>
  </si>
  <si>
    <t>data may not have been obtained from acute trusts for all patients conveyed to hospital by the</t>
  </si>
  <si>
    <t>ambulance service.</t>
  </si>
  <si>
    <t>in these ROSC indicators may differ from the Survival to discharge indicators, because outcome</t>
  </si>
  <si>
    <t xml:space="preserve">(ROSC) indicators because outcome data may not have been obtained from acute trusts for all </t>
  </si>
  <si>
    <t>patients conveyed to hospital by the ambulance service.</t>
  </si>
  <si>
    <t>in these Survival to discharge indicators may differ from the Return of Spontaneous Circulation</t>
  </si>
  <si>
    <t>Proportion of patients discharged from hospital alive</t>
  </si>
  <si>
    <t>The Utstein comparator group are patients with cardiac arrest</t>
  </si>
  <si>
    <t>of presumed cardiac origin, where the arrest was bystander</t>
  </si>
  <si>
    <t>or Ventricular Tachycardia.</t>
  </si>
  <si>
    <t>witnessed, and the initial rhythm was Ventricular Fibrillation</t>
  </si>
  <si>
    <t>Proportion of who had return of spontaneous circulation on arrival at hospital</t>
  </si>
  <si>
    <t>Commissioning Region</t>
  </si>
  <si>
    <t>Cardiac arrest: Survival to discharge for Ambulance Trusts in England</t>
  </si>
  <si>
    <t>Outcomes from stroke for Ambulance Trusts in England</t>
  </si>
  <si>
    <t>Outcomes from Acute ST-elevation myocardial infarction (STEMI) for Ambulance Trusts in England</t>
  </si>
  <si>
    <t>Cardiac arrest: Return of spontaneous circulation (ROSC) for Ambulance Trusts in England</t>
  </si>
  <si>
    <t>NHS England Ambulance Quality Indicators: Clinical Outcomes</t>
  </si>
  <si>
    <t>AmbCO - Ambulance Clinical Outcomes</t>
  </si>
  <si>
    <t>Year</t>
  </si>
  <si>
    <t>Period Name</t>
  </si>
  <si>
    <t>SHA Code</t>
  </si>
  <si>
    <t>SHA Name</t>
  </si>
  <si>
    <t>Org Code</t>
  </si>
  <si>
    <t>Org Name</t>
  </si>
  <si>
    <t>SQU03_3_1_1 SUM</t>
  </si>
  <si>
    <t>SQU03_3_1_2 SUM</t>
  </si>
  <si>
    <t>SQU03_3_2_1 SUM</t>
  </si>
  <si>
    <t>SQU03_3_2_2 SUM</t>
  </si>
  <si>
    <t>SQU03_5_1_1 SUM</t>
  </si>
  <si>
    <t>SQU03_5_1_2 SUM</t>
  </si>
  <si>
    <t>SQU03_5_2_1 SUM</t>
  </si>
  <si>
    <t>SQU03_5_2_2 SUM</t>
  </si>
  <si>
    <t>SQU03_5_3_1 SUM</t>
  </si>
  <si>
    <t>SQU03_5_3_2 SUM</t>
  </si>
  <si>
    <t>SQU03_6_1_1 SUM</t>
  </si>
  <si>
    <t>SQU03_6_1_2 SUM</t>
  </si>
  <si>
    <t>SQU03_6_2_1 SUM</t>
  </si>
  <si>
    <t>SQU03_6_2_2 SUM</t>
  </si>
  <si>
    <t>SQU03_7_1_1 SUM</t>
  </si>
  <si>
    <t>SQU03_7_1_2 SUM</t>
  </si>
  <si>
    <t>SQU03_7_2_1 SUM</t>
  </si>
  <si>
    <t>SQU03_7_2_2 SUM</t>
  </si>
  <si>
    <t>NORTH EAST AMBULANCE SERVICE NHS FOUNDATION TRUST</t>
  </si>
  <si>
    <t>NORTH WEST AMBULANCE SERVICE NHS TRUST</t>
  </si>
  <si>
    <t>YORKSHIRE AMBULANCE SERVICE NHS TRUST</t>
  </si>
  <si>
    <t>EAST MIDLANDS AMBULANCE SERVICE NHS TRUST</t>
  </si>
  <si>
    <t>WEST MIDLANDS AMBULANCE SERVICE NHS FOUNDATION TRUST</t>
  </si>
  <si>
    <t>EAST OF ENGLAND AMBULANCE SERVICE NHS TRUST</t>
  </si>
  <si>
    <t>LONDON AMBULANCE SERVICE NHS TRUST</t>
  </si>
  <si>
    <t>SOUTH EAST COAST AMBULANCE SERVICE NHS FOUNDATION TRUST</t>
  </si>
  <si>
    <t>ISLE OF WIGHT NHS TRUST</t>
  </si>
  <si>
    <t>SOUTH CENTRAL AMBULANCE SERVICE NHS FOUNDATION TRUST</t>
  </si>
  <si>
    <t>Q30</t>
  </si>
  <si>
    <t>NORTH EAST STRATEGIC HEALTH AUTHORITY</t>
  </si>
  <si>
    <t>Q31</t>
  </si>
  <si>
    <t>NORTH WEST STRATEGIC HEALTH AUTHORITY</t>
  </si>
  <si>
    <t>Q32</t>
  </si>
  <si>
    <t>YORKSHIRE AND THE HUMBER STRATEGIC HEALTH AUTHORITY</t>
  </si>
  <si>
    <t>Q33</t>
  </si>
  <si>
    <t>EAST MIDLANDS STRATEGIC HEALTH AUTHORITY</t>
  </si>
  <si>
    <t>Q34</t>
  </si>
  <si>
    <t>WEST MIDLANDS STRATEGIC HEALTH AUTHORITY</t>
  </si>
  <si>
    <t>Q35</t>
  </si>
  <si>
    <t>EAST OF ENGLAND STRATEGIC HEALTH AUTHORITY</t>
  </si>
  <si>
    <t>Q36</t>
  </si>
  <si>
    <t>LONDON STRATEGIC HEALTH AUTHORITY</t>
  </si>
  <si>
    <t>Q37</t>
  </si>
  <si>
    <t>SOUTH EAST COAST STRATEGIC HEALTH AUTHORITY</t>
  </si>
  <si>
    <t>Q38</t>
  </si>
  <si>
    <t>SOUTH CENTRAL STRATEGIC HEALTH AUTHORITY</t>
  </si>
  <si>
    <t>Q39</t>
  </si>
  <si>
    <t>SOUTH WEST STRATEGIC HEALTH AUTHORITY</t>
  </si>
  <si>
    <t>SOUTH WESTERN AMBULANCE SERVICE NHS FOUNDATION TRUST</t>
  </si>
  <si>
    <t>Unify2 data collection - AmbCO, NHS England</t>
  </si>
  <si>
    <t>http://bit.ly/NHSAQI</t>
  </si>
  <si>
    <t>Contents</t>
  </si>
  <si>
    <t>For ambulance patients for Ambulance Services in England:</t>
  </si>
  <si>
    <t xml:space="preserve">Return of Spontaneous Circulation (ROSC) from cardiac arrest </t>
  </si>
  <si>
    <t>Outcomes from Acute ST-elevation myocardial infarction</t>
  </si>
  <si>
    <t>Outcomes from stroke</t>
  </si>
  <si>
    <t xml:space="preserve">Survival to discharge following a cardiac arrest </t>
  </si>
  <si>
    <t xml:space="preserve">1 Return of Spontaneous Circulation (ROSC) </t>
  </si>
  <si>
    <t>3 Outcome from Stroke</t>
  </si>
  <si>
    <t xml:space="preserve">4 Survival to Discharge following cardiac arrest </t>
  </si>
  <si>
    <t>2 Outcome from acute ST-elevation myocardial infarction</t>
  </si>
  <si>
    <t>Produced by:</t>
  </si>
  <si>
    <t>Room 5E24, Quarry House, Leeds LS2 7UE</t>
  </si>
  <si>
    <t>comparator group described above in 1.</t>
  </si>
  <si>
    <t>such as thrombolytic ("clot-busting") treatment or primary percutaneous coronary intervention.</t>
  </si>
  <si>
    <t>www.england.nhs.uk/statistics/statistical-work-areas/ambulance-quality-indicators</t>
  </si>
  <si>
    <t>AQI landing page:</t>
  </si>
  <si>
    <t>The web pages for each financial year hold:</t>
  </si>
  <si>
    <t>the specification guidance for those who supply the data;</t>
  </si>
  <si>
    <t>timetables for data collection and publication;</t>
  </si>
  <si>
    <t>links to individual web pages for each financial year.</t>
  </si>
  <si>
    <t>separate spreadsheets of each month’s data;</t>
  </si>
  <si>
    <t>this Statistical Note, and equivalent versions from previous months;</t>
  </si>
  <si>
    <t>relevance, accuracy, timeliness, coherence, and user engagement;</t>
  </si>
  <si>
    <t>a Quality Statement for these statistics, which includes information on</t>
  </si>
  <si>
    <t>the list of people with pre-release access to the data.</t>
  </si>
  <si>
    <t>text files and time series spreadsheets containing all data from April 2011 up</t>
  </si>
  <si>
    <t>to the latest month;</t>
  </si>
  <si>
    <t>Further information</t>
  </si>
  <si>
    <t>This contains:</t>
  </si>
  <si>
    <t>wider Ambulance Quality Indicators (AQI) for Ambulance Services in England.</t>
  </si>
  <si>
    <t>NHS England, Operational Information for Commissioning (National)</t>
  </si>
  <si>
    <t>Year:2015-16</t>
  </si>
  <si>
    <t>2015-16</t>
  </si>
  <si>
    <t>September 2015</t>
  </si>
  <si>
    <t>Period Name:SEPTEMBER</t>
  </si>
  <si>
    <t>SEPTEMBER</t>
  </si>
  <si>
    <t>COLLECTION SIGNED-OFF TO ADMINISTRATOR</t>
  </si>
  <si>
    <t>COLLECTION SIGNED-OFF BY DH</t>
  </si>
  <si>
    <t>SQU03_05_2: 1 out of 8 hospitals did not provide data to MINAP that was visible in the ambulance extract view, which affects the sample size. Furthermore, there continues to be errors or instances of missing information within MINAP which will impact on the performance against the measure (total errors = 10).
SQU03_07_1: 8 patient outcomes have been removed from the denominator as outcomes were not returned from hospital. 
 SQU03_07_2: Sample small 3 patient outcomes have been removed from the denominator as they were not returned from hospital.</t>
  </si>
  <si>
    <t>COLLECTION SIGNED-OFF TO DH FOLLOWING AMENDMENT</t>
  </si>
  <si>
    <t>NULL</t>
  </si>
  <si>
    <t>- denotes not available</t>
  </si>
  <si>
    <t>r - represents revised data</t>
  </si>
  <si>
    <t>James Thomas</t>
  </si>
  <si>
    <t>james.thomas5@nhs.net</t>
  </si>
  <si>
    <t>0113 8250717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</si>
</sst>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 mmm\ yyyy"/>
    <numFmt numFmtId="166" formatCode="##########0"/>
  </numFmts>
  <fonts count="11" x14ac:knownFonts="1">
    <font>
      <sz val="10"/>
      <name val="Arial"/>
    </font>
    <font>
      <sz val="10"/>
      <name val="Arial"/>
      <family val="2"/>
    </font>
    <font>
      <sz val="8"/>
      <name val="Arial"/>
      <family val="2"/>
    </font>
    <font>
      <b/>
      <sz val="10"/>
      <name val="Arial"/>
      <family val="2"/>
    </font>
    <font>
      <sz val="10"/>
      <name val="Arial"/>
      <family val="2"/>
    </font>
    <font>
      <b/>
      <sz val="12"/>
      <name val="Arial"/>
      <family val="2"/>
    </font>
    <font>
      <sz val="14"/>
      <name val="Arial"/>
      <family val="2"/>
    </font>
    <font>
      <sz val="11"/>
      <color indexed="8"/>
      <name val="Arial"/>
      <family val="2"/>
    </font>
    <font>
      <sz val="10"/>
      <name val="Tahoma"/>
      <family val="2"/>
    </font>
    <font>
      <u/>
      <sz val="10"/>
      <color theme="10"/>
      <name val="Arial"/>
      <family val="2"/>
    </font>
    <font>
      <sz val="10"/>
      <color theme="0"/>
      <name val="Arial"/>
      <family val="2"/>
    </font>
  </fonts>
  <fills count="5">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theme="0"/>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s>
  <cellStyleXfs count="5">
    <xf numFmtId="0" fontId="0" fillId="0" borderId="0"/>
    <xf numFmtId="9" fontId="1" fillId="0" borderId="0" applyFont="0" applyFill="0" applyBorder="0" applyAlignment="0" applyProtection="0"/>
    <xf numFmtId="0" fontId="1" fillId="0" borderId="0"/>
    <xf numFmtId="9" fontId="8" fillId="0" borderId="0" applyFont="0" applyFill="0" applyBorder="0" applyAlignment="0" applyProtection="0"/>
    <xf numFmtId="0" fontId="9" fillId="0" borderId="0" applyNumberFormat="0" applyFill="0" applyBorder="0" applyAlignment="0" applyProtection="0"/>
  </cellStyleXfs>
  <cellXfs count="81">
    <xf numFmtId="0" fontId="0" fillId="0" borderId="0" xfId="0"/>
    <xf numFmtId="0" fontId="4" fillId="0" borderId="0" xfId="0" applyFont="1" applyFill="1" applyAlignment="1"/>
    <xf numFmtId="0" fontId="6" fillId="0" borderId="0" xfId="0" applyFont="1" applyFill="1"/>
    <xf numFmtId="0" fontId="4" fillId="0" borderId="0" xfId="0" applyFont="1" applyFill="1"/>
    <xf numFmtId="0" fontId="4" fillId="0" borderId="0" xfId="0" applyFont="1" applyFill="1" applyAlignment="1">
      <alignment vertical="center"/>
    </xf>
    <xf numFmtId="0" fontId="4" fillId="0" borderId="0" xfId="0" applyFont="1" applyFill="1" applyBorder="1" applyAlignment="1"/>
    <xf numFmtId="0" fontId="4" fillId="0" borderId="0" xfId="0" applyFont="1" applyFill="1" applyAlignment="1">
      <alignment horizontal="right"/>
    </xf>
    <xf numFmtId="0" fontId="5" fillId="0" borderId="0" xfId="0" applyFont="1" applyFill="1" applyAlignment="1"/>
    <xf numFmtId="0" fontId="4" fillId="0" borderId="0" xfId="0" applyFont="1" applyFill="1" applyAlignment="1">
      <alignment horizontal="left" vertical="top"/>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3" fillId="0" borderId="0" xfId="0" applyFont="1" applyFill="1"/>
    <xf numFmtId="0" fontId="3" fillId="0" borderId="5" xfId="0" applyFont="1" applyFill="1" applyBorder="1" applyAlignment="1">
      <alignment horizontal="center"/>
    </xf>
    <xf numFmtId="0" fontId="3" fillId="0" borderId="0" xfId="0" applyFont="1" applyFill="1" applyBorder="1" applyAlignment="1">
      <alignment horizontal="center"/>
    </xf>
    <xf numFmtId="0" fontId="4" fillId="0" borderId="5" xfId="0" applyFont="1" applyFill="1" applyBorder="1" applyAlignment="1">
      <alignment horizontal="center"/>
    </xf>
    <xf numFmtId="0" fontId="4" fillId="0" borderId="0" xfId="0" applyFont="1" applyFill="1" applyBorder="1" applyAlignment="1">
      <alignment horizontal="center"/>
    </xf>
    <xf numFmtId="0" fontId="4" fillId="0" borderId="7" xfId="0" applyFont="1" applyFill="1" applyBorder="1" applyAlignment="1">
      <alignment horizontal="center"/>
    </xf>
    <xf numFmtId="0" fontId="4" fillId="0" borderId="4" xfId="0" applyFont="1" applyFill="1" applyBorder="1" applyAlignment="1">
      <alignment horizontal="center"/>
    </xf>
    <xf numFmtId="0" fontId="4" fillId="0" borderId="0" xfId="0" quotePrefix="1" applyFont="1" applyFill="1"/>
    <xf numFmtId="0" fontId="4" fillId="0" borderId="1" xfId="0" applyFont="1" applyFill="1" applyBorder="1" applyAlignment="1">
      <alignment horizontal="centerContinuous"/>
    </xf>
    <xf numFmtId="0" fontId="4" fillId="0" borderId="2" xfId="0" applyFont="1" applyFill="1" applyBorder="1" applyAlignment="1">
      <alignment horizontal="centerContinuous" vertical="center"/>
    </xf>
    <xf numFmtId="0" fontId="4" fillId="0" borderId="2" xfId="0" applyFont="1" applyFill="1" applyBorder="1" applyAlignment="1">
      <alignment horizontal="centerContinuous"/>
    </xf>
    <xf numFmtId="0" fontId="4" fillId="0" borderId="3" xfId="0" applyFont="1" applyFill="1" applyBorder="1" applyAlignment="1">
      <alignment horizontal="centerContinuous"/>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11" xfId="0" applyFont="1" applyFill="1" applyBorder="1" applyAlignment="1">
      <alignment wrapText="1"/>
    </xf>
    <xf numFmtId="0" fontId="4" fillId="0" borderId="5" xfId="0" applyFont="1" applyFill="1" applyBorder="1"/>
    <xf numFmtId="0" fontId="2" fillId="0" borderId="0" xfId="0" applyFont="1" applyFill="1" applyBorder="1"/>
    <xf numFmtId="0" fontId="4" fillId="0" borderId="0" xfId="0" applyFont="1" applyFill="1" applyBorder="1"/>
    <xf numFmtId="0" fontId="4" fillId="0" borderId="6" xfId="0" applyFont="1" applyFill="1" applyBorder="1"/>
    <xf numFmtId="0" fontId="4" fillId="0" borderId="9" xfId="0" applyFont="1" applyFill="1" applyBorder="1"/>
    <xf numFmtId="0" fontId="4" fillId="0" borderId="10" xfId="0" applyFont="1" applyFill="1" applyBorder="1" applyAlignment="1">
      <alignment vertical="center"/>
    </xf>
    <xf numFmtId="0" fontId="4" fillId="0" borderId="10" xfId="0" applyFont="1" applyFill="1" applyBorder="1"/>
    <xf numFmtId="0" fontId="4" fillId="0" borderId="11" xfId="0" applyFont="1" applyFill="1" applyBorder="1"/>
    <xf numFmtId="0" fontId="4" fillId="0" borderId="3" xfId="0" applyFont="1" applyFill="1" applyBorder="1" applyAlignment="1">
      <alignment horizontal="center" vertical="center"/>
    </xf>
    <xf numFmtId="0" fontId="3" fillId="0" borderId="6" xfId="0" applyFont="1" applyFill="1" applyBorder="1" applyAlignment="1">
      <alignment horizontal="right"/>
    </xf>
    <xf numFmtId="0" fontId="4" fillId="0" borderId="6" xfId="0" applyFont="1" applyFill="1" applyBorder="1" applyAlignment="1">
      <alignment horizontal="right"/>
    </xf>
    <xf numFmtId="0" fontId="4" fillId="0" borderId="8" xfId="0" applyFont="1" applyFill="1" applyBorder="1" applyAlignment="1">
      <alignment horizontal="right"/>
    </xf>
    <xf numFmtId="3" fontId="3" fillId="0" borderId="5" xfId="0" applyNumberFormat="1" applyFont="1" applyFill="1" applyBorder="1"/>
    <xf numFmtId="3" fontId="3" fillId="0" borderId="0" xfId="0" applyNumberFormat="1" applyFont="1" applyFill="1" applyBorder="1"/>
    <xf numFmtId="164" fontId="3" fillId="0" borderId="6" xfId="1" applyNumberFormat="1" applyFont="1" applyFill="1" applyBorder="1"/>
    <xf numFmtId="0" fontId="7" fillId="2" borderId="12" xfId="0" applyFont="1" applyFill="1" applyBorder="1" applyAlignment="1">
      <alignment horizontal="left" vertical="top"/>
    </xf>
    <xf numFmtId="166" fontId="7" fillId="2" borderId="12" xfId="0" applyNumberFormat="1" applyFont="1" applyFill="1" applyBorder="1" applyAlignment="1">
      <alignment horizontal="right" vertical="top"/>
    </xf>
    <xf numFmtId="0" fontId="7" fillId="3" borderId="12" xfId="0" applyFont="1" applyFill="1" applyBorder="1" applyAlignment="1">
      <alignment horizontal="left" vertical="top"/>
    </xf>
    <xf numFmtId="0" fontId="0" fillId="3" borderId="0" xfId="0" applyFill="1"/>
    <xf numFmtId="0" fontId="7" fillId="3" borderId="12" xfId="0" applyFont="1" applyFill="1" applyBorder="1" applyAlignment="1">
      <alignment horizontal="left" vertical="top" wrapText="1"/>
    </xf>
    <xf numFmtId="49" fontId="1" fillId="0" borderId="0" xfId="0" quotePrefix="1" applyNumberFormat="1" applyFont="1" applyFill="1" applyAlignment="1"/>
    <xf numFmtId="0" fontId="1" fillId="0" borderId="0" xfId="0" applyFont="1" applyFill="1" applyAlignment="1"/>
    <xf numFmtId="165" fontId="1" fillId="0" borderId="0" xfId="0" applyNumberFormat="1" applyFont="1" applyFill="1" applyAlignment="1">
      <alignment horizontal="left"/>
    </xf>
    <xf numFmtId="0" fontId="1" fillId="0" borderId="6" xfId="0" applyFont="1" applyFill="1" applyBorder="1" applyAlignment="1">
      <alignment horizontal="right"/>
    </xf>
    <xf numFmtId="0" fontId="9" fillId="0" borderId="0" xfId="4"/>
    <xf numFmtId="0" fontId="1" fillId="4" borderId="0" xfId="0" applyFont="1" applyFill="1" applyBorder="1" applyAlignment="1" applyProtection="1">
      <protection hidden="1"/>
    </xf>
    <xf numFmtId="0" fontId="9" fillId="4" borderId="0" xfId="4" applyFill="1" applyBorder="1" applyAlignment="1" applyProtection="1">
      <protection hidden="1"/>
    </xf>
    <xf numFmtId="165" fontId="1" fillId="4" borderId="0" xfId="0" applyNumberFormat="1" applyFont="1" applyFill="1" applyBorder="1" applyAlignment="1">
      <alignment horizontal="left" vertical="top"/>
    </xf>
    <xf numFmtId="0" fontId="3" fillId="4" borderId="0" xfId="0" applyFont="1" applyFill="1" applyBorder="1" applyAlignment="1" applyProtection="1">
      <protection hidden="1"/>
    </xf>
    <xf numFmtId="0" fontId="9" fillId="0" borderId="0" xfId="4" applyFill="1" applyAlignment="1"/>
    <xf numFmtId="0" fontId="5" fillId="4" borderId="0" xfId="0" applyFont="1" applyFill="1" applyAlignment="1">
      <alignment horizontal="centerContinuous"/>
    </xf>
    <xf numFmtId="0" fontId="4" fillId="4" borderId="0" xfId="0" applyFont="1" applyFill="1" applyAlignment="1"/>
    <xf numFmtId="0" fontId="3" fillId="4" borderId="0" xfId="0" applyFont="1" applyFill="1" applyAlignment="1"/>
    <xf numFmtId="0" fontId="4" fillId="4" borderId="0" xfId="0" applyFont="1" applyFill="1" applyAlignment="1">
      <alignment horizontal="left"/>
    </xf>
    <xf numFmtId="0" fontId="4" fillId="4" borderId="0" xfId="0" applyNumberFormat="1" applyFont="1" applyFill="1" applyAlignment="1"/>
    <xf numFmtId="0" fontId="1" fillId="4" borderId="0" xfId="0" applyFont="1" applyFill="1" applyAlignment="1"/>
    <xf numFmtId="0" fontId="1" fillId="4" borderId="0" xfId="0" applyFont="1" applyFill="1" applyAlignment="1">
      <alignment horizontal="left" vertical="center"/>
    </xf>
    <xf numFmtId="0" fontId="9" fillId="4" borderId="0" xfId="4" applyFill="1" applyAlignment="1"/>
    <xf numFmtId="0" fontId="1" fillId="4" borderId="0" xfId="0" applyFont="1" applyFill="1" applyAlignment="1">
      <alignment horizontal="right"/>
    </xf>
    <xf numFmtId="0" fontId="1" fillId="0" borderId="8" xfId="0" applyFont="1" applyFill="1" applyBorder="1" applyAlignment="1">
      <alignment horizontal="right"/>
    </xf>
    <xf numFmtId="3" fontId="1" fillId="0" borderId="5" xfId="0" applyNumberFormat="1" applyFont="1" applyFill="1" applyBorder="1"/>
    <xf numFmtId="3" fontId="1" fillId="0" borderId="0" xfId="0" applyNumberFormat="1" applyFont="1" applyFill="1" applyBorder="1"/>
    <xf numFmtId="164" fontId="1" fillId="0" borderId="6" xfId="1" applyNumberFormat="1" applyFont="1" applyFill="1" applyBorder="1"/>
    <xf numFmtId="3" fontId="1" fillId="0" borderId="5" xfId="0" applyNumberFormat="1" applyFont="1" applyFill="1" applyBorder="1" applyAlignment="1">
      <alignment horizontal="right"/>
    </xf>
    <xf numFmtId="3" fontId="1" fillId="0" borderId="0" xfId="0" applyNumberFormat="1" applyFont="1" applyFill="1" applyBorder="1" applyAlignment="1">
      <alignment horizontal="right"/>
    </xf>
    <xf numFmtId="164" fontId="1" fillId="0" borderId="6" xfId="1" applyNumberFormat="1" applyFont="1" applyFill="1" applyBorder="1" applyAlignment="1">
      <alignment horizontal="right"/>
    </xf>
    <xf numFmtId="3" fontId="1" fillId="0" borderId="7" xfId="0" applyNumberFormat="1" applyFont="1" applyFill="1" applyBorder="1" applyAlignment="1">
      <alignment horizontal="right"/>
    </xf>
    <xf numFmtId="3" fontId="1" fillId="0" borderId="4" xfId="0" applyNumberFormat="1" applyFont="1" applyFill="1" applyBorder="1" applyAlignment="1">
      <alignment horizontal="right"/>
    </xf>
    <xf numFmtId="164" fontId="1" fillId="0" borderId="8" xfId="1" applyNumberFormat="1" applyFont="1" applyFill="1" applyBorder="1" applyAlignment="1">
      <alignment horizontal="right"/>
    </xf>
    <xf numFmtId="0" fontId="1" fillId="0" borderId="0" xfId="0" quotePrefix="1" applyFont="1" applyFill="1" applyBorder="1"/>
    <xf numFmtId="0" fontId="1" fillId="0" borderId="0" xfId="0" applyFont="1" applyFill="1" applyBorder="1" applyAlignment="1">
      <alignment horizontal="center"/>
    </xf>
    <xf numFmtId="0" fontId="1" fillId="0" borderId="0" xfId="0" applyFont="1" applyFill="1" applyBorder="1"/>
    <xf numFmtId="0" fontId="10" fillId="0" borderId="0" xfId="0" applyFont="1" applyFill="1"/>
  </cellXfs>
  <cellStyles count="5">
    <cellStyle name="Hyperlink" xfId="4" builtinId="8"/>
    <cellStyle name="Normal" xfId="0" builtinId="0"/>
    <cellStyle name="Normal 2" xfId="2"/>
    <cellStyle name="Percent" xfId="1" builtinId="5"/>
    <cellStyle name="Percent 2" xfId="3"/>
  </cellStyles>
  <dxfs count="8">
    <dxf>
      <numFmt numFmtId="167" formatCode="0.0%\ \r"/>
    </dxf>
    <dxf>
      <numFmt numFmtId="168" formatCode="#,##0\ \r"/>
    </dxf>
    <dxf>
      <numFmt numFmtId="167" formatCode="0.0%\ \r"/>
    </dxf>
    <dxf>
      <numFmt numFmtId="168" formatCode="#,##0\ \r"/>
    </dxf>
    <dxf>
      <numFmt numFmtId="167" formatCode="0.0%\ \r"/>
    </dxf>
    <dxf>
      <numFmt numFmtId="168" formatCode="#,##0\ \r"/>
    </dxf>
    <dxf>
      <numFmt numFmtId="167" formatCode="0.0%\ \r"/>
    </dxf>
    <dxf>
      <numFmt numFmtId="168" formatCode="#,##0\ \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95BA6"/>
      <rgbColor rgb="00FFFFFF"/>
      <rgbColor rgb="00F71301"/>
      <rgbColor rgb="0000FF00"/>
      <rgbColor rgb="000000FF"/>
      <rgbColor rgb="00FFFF00"/>
      <rgbColor rgb="00F9FBFD"/>
      <rgbColor rgb="0000FFFF"/>
      <rgbColor rgb="000066CC"/>
      <rgbColor rgb="00008000"/>
      <rgbColor rgb="00000080"/>
      <rgbColor rgb="00808000"/>
      <rgbColor rgb="00800080"/>
      <rgbColor rgb="00008080"/>
      <rgbColor rgb="00EDF3F9"/>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72C6"/>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PRT/DCVA/Ambulance%20return/Publication/2014-15%20Data/K%20Apr%209%20pub%20-%20Feb15%20Sys%20-%20Nov14%20CO/Working%20files/AmbCO%20-%20check%20revised%20comparison%20perio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M2M Comp"/>
      <sheetName val="Latest Month raw"/>
      <sheetName val="12 month comparison"/>
      <sheetName val="YTD"/>
      <sheetName val="Macro1"/>
    </sheetNames>
    <sheetDataSet>
      <sheetData sheetId="0" refreshError="1"/>
      <sheetData sheetId="1" refreshError="1"/>
      <sheetData sheetId="2" refreshError="1"/>
      <sheetData sheetId="3">
        <row r="175">
          <cell r="I175" t="str">
            <v>ROSC</v>
          </cell>
        </row>
      </sheetData>
      <sheetData sheetId="4" refreshError="1"/>
      <sheetData sheetId="5">
        <row r="45">
          <cell r="A45" t="str">
            <v>Recover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ames.thomas5@nhs.net" TargetMode="External"/><Relationship Id="rId1" Type="http://schemas.openxmlformats.org/officeDocument/2006/relationships/hyperlink" Target="http://www.england.nhs.uk/statistics/statistical-work-areas/ambulance-quality-indicators/"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bit.ly/NHSAQI"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bit.ly/NHSAQI"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bit.ly/NHSAQI"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bit.ly/NHSAQ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96"/>
  <sheetViews>
    <sheetView tabSelected="1" workbookViewId="0"/>
  </sheetViews>
  <sheetFormatPr defaultRowHeight="12.75" x14ac:dyDescent="0.2"/>
  <cols>
    <col min="1" max="1" width="15.85546875" style="59" customWidth="1"/>
    <col min="2" max="8" width="9.140625" style="59"/>
    <col min="9" max="9" width="9.140625" style="59" customWidth="1"/>
    <col min="10" max="16384" width="9.140625" style="59"/>
  </cols>
  <sheetData>
    <row r="1" spans="1:9" ht="15.75" x14ac:dyDescent="0.25">
      <c r="A1" s="58" t="s">
        <v>127</v>
      </c>
      <c r="B1" s="58"/>
      <c r="C1" s="58"/>
      <c r="D1" s="58"/>
      <c r="E1" s="58"/>
      <c r="F1" s="58"/>
      <c r="G1" s="58"/>
      <c r="H1" s="58"/>
      <c r="I1" s="58"/>
    </row>
    <row r="3" spans="1:9" x14ac:dyDescent="0.2">
      <c r="A3" s="59" t="s">
        <v>51</v>
      </c>
    </row>
    <row r="4" spans="1:9" x14ac:dyDescent="0.2">
      <c r="A4" s="59" t="s">
        <v>215</v>
      </c>
    </row>
    <row r="6" spans="1:9" x14ac:dyDescent="0.2">
      <c r="A6" s="56" t="s">
        <v>186</v>
      </c>
    </row>
    <row r="7" spans="1:9" x14ac:dyDescent="0.2">
      <c r="A7" s="53" t="s">
        <v>187</v>
      </c>
    </row>
    <row r="8" spans="1:9" x14ac:dyDescent="0.2">
      <c r="A8" s="54" t="s">
        <v>188</v>
      </c>
    </row>
    <row r="9" spans="1:9" x14ac:dyDescent="0.2">
      <c r="A9" s="54" t="s">
        <v>189</v>
      </c>
    </row>
    <row r="10" spans="1:9" x14ac:dyDescent="0.2">
      <c r="A10" s="54" t="s">
        <v>190</v>
      </c>
    </row>
    <row r="11" spans="1:9" x14ac:dyDescent="0.2">
      <c r="A11" s="54" t="s">
        <v>191</v>
      </c>
    </row>
    <row r="12" spans="1:9" x14ac:dyDescent="0.2">
      <c r="A12" s="54"/>
    </row>
    <row r="13" spans="1:9" x14ac:dyDescent="0.2">
      <c r="A13" s="60" t="s">
        <v>192</v>
      </c>
    </row>
    <row r="14" spans="1:9" x14ac:dyDescent="0.2">
      <c r="A14" s="59" t="s">
        <v>52</v>
      </c>
    </row>
    <row r="15" spans="1:9" x14ac:dyDescent="0.2">
      <c r="A15" s="59" t="s">
        <v>53</v>
      </c>
    </row>
    <row r="16" spans="1:9" x14ac:dyDescent="0.2">
      <c r="A16" s="59" t="s">
        <v>54</v>
      </c>
    </row>
    <row r="18" spans="1:1" x14ac:dyDescent="0.2">
      <c r="A18" s="59" t="s">
        <v>55</v>
      </c>
    </row>
    <row r="19" spans="1:1" x14ac:dyDescent="0.2">
      <c r="A19" s="59" t="s">
        <v>56</v>
      </c>
    </row>
    <row r="20" spans="1:1" x14ac:dyDescent="0.2">
      <c r="A20" s="59" t="s">
        <v>57</v>
      </c>
    </row>
    <row r="21" spans="1:1" x14ac:dyDescent="0.2">
      <c r="A21" s="59" t="s">
        <v>58</v>
      </c>
    </row>
    <row r="22" spans="1:1" x14ac:dyDescent="0.2">
      <c r="A22" s="59" t="s">
        <v>59</v>
      </c>
    </row>
    <row r="23" spans="1:1" x14ac:dyDescent="0.2">
      <c r="A23" s="59" t="s">
        <v>60</v>
      </c>
    </row>
    <row r="24" spans="1:1" x14ac:dyDescent="0.2">
      <c r="A24" s="59" t="s">
        <v>61</v>
      </c>
    </row>
    <row r="26" spans="1:1" x14ac:dyDescent="0.2">
      <c r="A26" s="60" t="s">
        <v>195</v>
      </c>
    </row>
    <row r="27" spans="1:1" x14ac:dyDescent="0.2">
      <c r="A27" s="59" t="s">
        <v>62</v>
      </c>
    </row>
    <row r="28" spans="1:1" x14ac:dyDescent="0.2">
      <c r="A28" s="59" t="s">
        <v>63</v>
      </c>
    </row>
    <row r="29" spans="1:1" x14ac:dyDescent="0.2">
      <c r="A29" s="59" t="s">
        <v>199</v>
      </c>
    </row>
    <row r="31" spans="1:1" x14ac:dyDescent="0.2">
      <c r="A31" s="59" t="s">
        <v>64</v>
      </c>
    </row>
    <row r="32" spans="1:1" x14ac:dyDescent="0.2">
      <c r="A32" s="59" t="s">
        <v>65</v>
      </c>
    </row>
    <row r="33" spans="1:9" x14ac:dyDescent="0.2">
      <c r="A33" s="59" t="s">
        <v>66</v>
      </c>
    </row>
    <row r="34" spans="1:9" x14ac:dyDescent="0.2">
      <c r="A34" s="59" t="s">
        <v>67</v>
      </c>
    </row>
    <row r="36" spans="1:9" x14ac:dyDescent="0.2">
      <c r="A36" s="59" t="s">
        <v>68</v>
      </c>
    </row>
    <row r="37" spans="1:9" x14ac:dyDescent="0.2">
      <c r="A37" s="59" t="s">
        <v>69</v>
      </c>
    </row>
    <row r="38" spans="1:9" x14ac:dyDescent="0.2">
      <c r="A38" s="59" t="s">
        <v>70</v>
      </c>
    </row>
    <row r="39" spans="1:9" x14ac:dyDescent="0.2">
      <c r="A39" s="61" t="s">
        <v>71</v>
      </c>
      <c r="B39" s="61"/>
      <c r="C39" s="61"/>
      <c r="D39" s="61"/>
      <c r="E39" s="61"/>
      <c r="F39" s="61"/>
      <c r="G39" s="61"/>
      <c r="H39" s="61"/>
      <c r="I39" s="61"/>
    </row>
    <row r="40" spans="1:9" x14ac:dyDescent="0.2">
      <c r="A40" s="61" t="s">
        <v>72</v>
      </c>
      <c r="B40" s="61"/>
      <c r="C40" s="61"/>
      <c r="D40" s="61"/>
      <c r="E40" s="61"/>
      <c r="F40" s="61"/>
      <c r="G40" s="61"/>
      <c r="H40" s="61"/>
      <c r="I40" s="61"/>
    </row>
    <row r="41" spans="1:9" x14ac:dyDescent="0.2">
      <c r="A41" s="61"/>
      <c r="B41" s="61"/>
      <c r="C41" s="61"/>
      <c r="D41" s="61"/>
      <c r="E41" s="61"/>
      <c r="F41" s="61"/>
      <c r="G41" s="61"/>
      <c r="H41" s="61"/>
      <c r="I41" s="61"/>
    </row>
    <row r="42" spans="1:9" x14ac:dyDescent="0.2">
      <c r="A42" s="60" t="s">
        <v>193</v>
      </c>
    </row>
    <row r="43" spans="1:9" x14ac:dyDescent="0.2">
      <c r="A43" s="59" t="s">
        <v>73</v>
      </c>
    </row>
    <row r="44" spans="1:9" x14ac:dyDescent="0.2">
      <c r="A44" s="59" t="s">
        <v>74</v>
      </c>
    </row>
    <row r="45" spans="1:9" x14ac:dyDescent="0.2">
      <c r="A45" s="59" t="s">
        <v>75</v>
      </c>
    </row>
    <row r="46" spans="1:9" x14ac:dyDescent="0.2">
      <c r="A46" s="59" t="s">
        <v>76</v>
      </c>
    </row>
    <row r="48" spans="1:9" x14ac:dyDescent="0.2">
      <c r="A48" s="60" t="s">
        <v>194</v>
      </c>
    </row>
    <row r="49" spans="1:9" x14ac:dyDescent="0.2">
      <c r="A49" s="59" t="s">
        <v>77</v>
      </c>
    </row>
    <row r="50" spans="1:9" x14ac:dyDescent="0.2">
      <c r="A50" s="59" t="s">
        <v>78</v>
      </c>
    </row>
    <row r="51" spans="1:9" x14ac:dyDescent="0.2">
      <c r="A51" s="59" t="s">
        <v>79</v>
      </c>
    </row>
    <row r="52" spans="1:9" x14ac:dyDescent="0.2">
      <c r="A52" s="59" t="s">
        <v>80</v>
      </c>
    </row>
    <row r="54" spans="1:9" x14ac:dyDescent="0.2">
      <c r="A54" s="59" t="s">
        <v>81</v>
      </c>
    </row>
    <row r="55" spans="1:9" x14ac:dyDescent="0.2">
      <c r="A55" s="59" t="s">
        <v>82</v>
      </c>
    </row>
    <row r="56" spans="1:9" x14ac:dyDescent="0.2">
      <c r="A56" s="59" t="s">
        <v>83</v>
      </c>
    </row>
    <row r="58" spans="1:9" x14ac:dyDescent="0.2">
      <c r="A58" s="62" t="s">
        <v>84</v>
      </c>
      <c r="B58" s="62"/>
      <c r="C58" s="62"/>
      <c r="D58" s="62"/>
      <c r="E58" s="62"/>
      <c r="F58" s="62"/>
      <c r="G58" s="62"/>
      <c r="H58" s="62"/>
      <c r="I58" s="62"/>
    </row>
    <row r="59" spans="1:9" x14ac:dyDescent="0.2">
      <c r="A59" s="62" t="s">
        <v>198</v>
      </c>
      <c r="B59" s="62"/>
      <c r="C59" s="62"/>
      <c r="D59" s="62"/>
      <c r="E59" s="62"/>
      <c r="F59" s="62"/>
      <c r="G59" s="62"/>
      <c r="H59" s="62"/>
      <c r="I59" s="62"/>
    </row>
    <row r="61" spans="1:9" x14ac:dyDescent="0.2">
      <c r="A61" s="60" t="s">
        <v>213</v>
      </c>
    </row>
    <row r="62" spans="1:9" x14ac:dyDescent="0.2">
      <c r="A62" s="59" t="s">
        <v>201</v>
      </c>
      <c r="B62" s="65" t="s">
        <v>200</v>
      </c>
    </row>
    <row r="63" spans="1:9" x14ac:dyDescent="0.2">
      <c r="A63" s="66" t="s">
        <v>214</v>
      </c>
      <c r="B63" s="63" t="s">
        <v>209</v>
      </c>
    </row>
    <row r="64" spans="1:9" x14ac:dyDescent="0.2">
      <c r="C64" s="59" t="s">
        <v>208</v>
      </c>
    </row>
    <row r="65" spans="1:3" x14ac:dyDescent="0.2">
      <c r="B65" s="64" t="s">
        <v>203</v>
      </c>
    </row>
    <row r="66" spans="1:3" x14ac:dyDescent="0.2">
      <c r="A66" s="63"/>
      <c r="B66" s="64" t="s">
        <v>204</v>
      </c>
    </row>
    <row r="67" spans="1:3" x14ac:dyDescent="0.2">
      <c r="A67" s="63"/>
      <c r="B67" s="64" t="s">
        <v>211</v>
      </c>
    </row>
    <row r="68" spans="1:3" x14ac:dyDescent="0.2">
      <c r="A68" s="63"/>
      <c r="B68" s="64"/>
      <c r="C68" s="59" t="s">
        <v>212</v>
      </c>
    </row>
    <row r="69" spans="1:3" x14ac:dyDescent="0.2">
      <c r="A69" s="63"/>
      <c r="B69" s="64" t="s">
        <v>205</v>
      </c>
    </row>
    <row r="71" spans="1:3" x14ac:dyDescent="0.2">
      <c r="A71" s="64" t="s">
        <v>202</v>
      </c>
    </row>
    <row r="72" spans="1:3" x14ac:dyDescent="0.2">
      <c r="A72" s="63"/>
      <c r="B72" s="64" t="s">
        <v>206</v>
      </c>
    </row>
    <row r="73" spans="1:3" x14ac:dyDescent="0.2">
      <c r="B73" s="64" t="s">
        <v>207</v>
      </c>
    </row>
    <row r="74" spans="1:3" x14ac:dyDescent="0.2">
      <c r="B74" s="64" t="s">
        <v>210</v>
      </c>
    </row>
    <row r="75" spans="1:3" x14ac:dyDescent="0.2">
      <c r="B75" s="64"/>
    </row>
    <row r="76" spans="1:3" x14ac:dyDescent="0.2">
      <c r="A76" s="59" t="s">
        <v>85</v>
      </c>
      <c r="B76" s="64"/>
    </row>
    <row r="77" spans="1:3" x14ac:dyDescent="0.2">
      <c r="A77" s="59" t="s">
        <v>86</v>
      </c>
    </row>
    <row r="78" spans="1:3" x14ac:dyDescent="0.2">
      <c r="A78" s="59" t="s">
        <v>87</v>
      </c>
    </row>
    <row r="80" spans="1:3" x14ac:dyDescent="0.2">
      <c r="A80" s="59" t="s">
        <v>88</v>
      </c>
    </row>
    <row r="81" spans="1:1" x14ac:dyDescent="0.2">
      <c r="A81" s="59" t="s">
        <v>89</v>
      </c>
    </row>
    <row r="82" spans="1:1" x14ac:dyDescent="0.2">
      <c r="A82" s="59" t="s">
        <v>90</v>
      </c>
    </row>
    <row r="83" spans="1:1" x14ac:dyDescent="0.2">
      <c r="A83" s="59" t="s">
        <v>91</v>
      </c>
    </row>
    <row r="84" spans="1:1" x14ac:dyDescent="0.2">
      <c r="A84" s="59" t="s">
        <v>92</v>
      </c>
    </row>
    <row r="85" spans="1:1" x14ac:dyDescent="0.2">
      <c r="A85" s="59" t="s">
        <v>93</v>
      </c>
    </row>
    <row r="87" spans="1:1" x14ac:dyDescent="0.2">
      <c r="A87" s="59" t="s">
        <v>94</v>
      </c>
    </row>
    <row r="88" spans="1:1" x14ac:dyDescent="0.2">
      <c r="A88" s="59" t="s">
        <v>95</v>
      </c>
    </row>
    <row r="90" spans="1:1" x14ac:dyDescent="0.2">
      <c r="A90" s="53" t="s">
        <v>196</v>
      </c>
    </row>
    <row r="91" spans="1:1" x14ac:dyDescent="0.2">
      <c r="A91" s="53" t="s">
        <v>229</v>
      </c>
    </row>
    <row r="92" spans="1:1" x14ac:dyDescent="0.2">
      <c r="A92" s="53" t="s">
        <v>216</v>
      </c>
    </row>
    <row r="93" spans="1:1" x14ac:dyDescent="0.2">
      <c r="A93" s="53" t="s">
        <v>197</v>
      </c>
    </row>
    <row r="94" spans="1:1" x14ac:dyDescent="0.2">
      <c r="A94" s="54" t="s">
        <v>230</v>
      </c>
    </row>
    <row r="95" spans="1:1" x14ac:dyDescent="0.2">
      <c r="A95" s="53" t="s">
        <v>231</v>
      </c>
    </row>
    <row r="96" spans="1:1" x14ac:dyDescent="0.2">
      <c r="A96" s="55">
        <v>42621</v>
      </c>
    </row>
  </sheetData>
  <phoneticPr fontId="2" type="noConversion"/>
  <hyperlinks>
    <hyperlink ref="B62" r:id="rId1"/>
    <hyperlink ref="A11" location="'Cardiac Arrest - Survival'!A1" display="Survival to discharge following a cardiac arrest "/>
    <hyperlink ref="A10" location="Stroke!A1" display="Outcomes from stroke"/>
    <hyperlink ref="A9" location="'Acute STEMI'!A1" display="Outcomes from Acute ST-elevation myocardial infarction"/>
    <hyperlink ref="A8" location="'Cardiac Arrest - ROSC'!A1" display="Return of Spontaneous Circulation (ROSC) from cardiac arrest "/>
    <hyperlink ref="A94" r:id="rId2"/>
  </hyperlinks>
  <pageMargins left="0.70866141732283472" right="0.70866141732283472" top="0.74803149606299213" bottom="0.74803149606299213" header="0.31496062992125984" footer="0.31496062992125984"/>
  <pageSetup paperSize="9" orientation="portrait" r:id="rId3"/>
  <headerFooter scaleWithDoc="0" alignWithMargins="0">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50"/>
  <sheetViews>
    <sheetView showGridLines="0" topLeftCell="A2" zoomScale="85" zoomScaleNormal="85" workbookViewId="0">
      <selection activeCell="A2" sqref="A2"/>
    </sheetView>
  </sheetViews>
  <sheetFormatPr defaultRowHeight="12.75" x14ac:dyDescent="0.2"/>
  <cols>
    <col min="1" max="1" width="2" style="3" customWidth="1"/>
    <col min="2" max="2" width="13.85546875" style="3" customWidth="1"/>
    <col min="3" max="3" width="9.7109375" style="3" bestFit="1" customWidth="1"/>
    <col min="4" max="4" width="55.7109375" style="3" customWidth="1"/>
    <col min="5" max="10" width="17" style="3" customWidth="1"/>
    <col min="11" max="16384" width="9.140625" style="3"/>
  </cols>
  <sheetData>
    <row r="1" spans="1:10" s="2" customFormat="1" ht="18" hidden="1" x14ac:dyDescent="0.25">
      <c r="A1" s="1"/>
      <c r="B1" s="1"/>
      <c r="C1" s="1"/>
      <c r="D1" s="1"/>
    </row>
    <row r="2" spans="1:10" ht="15.75" x14ac:dyDescent="0.25">
      <c r="A2" s="1"/>
      <c r="B2" s="1"/>
      <c r="C2" s="6" t="s">
        <v>0</v>
      </c>
      <c r="D2" s="7" t="s">
        <v>50</v>
      </c>
      <c r="F2" s="4"/>
    </row>
    <row r="3" spans="1:10" ht="15.75" x14ac:dyDescent="0.25">
      <c r="A3" s="1"/>
      <c r="B3" s="1"/>
      <c r="C3" s="6"/>
      <c r="D3" s="7" t="s">
        <v>126</v>
      </c>
      <c r="F3" s="4"/>
    </row>
    <row r="4" spans="1:10" x14ac:dyDescent="0.2">
      <c r="A4" s="1"/>
      <c r="B4" s="1"/>
      <c r="C4" s="6"/>
      <c r="D4" s="8"/>
      <c r="F4" s="4"/>
    </row>
    <row r="5" spans="1:10" x14ac:dyDescent="0.2">
      <c r="A5" s="1"/>
      <c r="B5" s="1"/>
      <c r="C5" s="6" t="s">
        <v>1</v>
      </c>
      <c r="D5" s="48" t="s">
        <v>219</v>
      </c>
      <c r="F5" s="4"/>
    </row>
    <row r="6" spans="1:10" x14ac:dyDescent="0.2">
      <c r="A6" s="1"/>
      <c r="B6" s="1"/>
      <c r="C6" s="6" t="s">
        <v>2</v>
      </c>
      <c r="D6" s="49" t="s">
        <v>184</v>
      </c>
      <c r="F6" s="4"/>
    </row>
    <row r="7" spans="1:10" x14ac:dyDescent="0.2">
      <c r="A7" s="1"/>
      <c r="B7" s="1"/>
      <c r="D7" s="52" t="s">
        <v>185</v>
      </c>
      <c r="F7" s="4"/>
    </row>
    <row r="8" spans="1:10" hidden="1" x14ac:dyDescent="0.2">
      <c r="A8" s="1"/>
      <c r="B8" s="1"/>
      <c r="C8" s="6" t="s">
        <v>7</v>
      </c>
      <c r="D8" s="49" t="s">
        <v>13</v>
      </c>
      <c r="F8" s="4"/>
    </row>
    <row r="9" spans="1:10" x14ac:dyDescent="0.2">
      <c r="A9" s="1"/>
      <c r="B9" s="1"/>
      <c r="C9" s="6" t="s">
        <v>3</v>
      </c>
      <c r="D9" s="50">
        <v>42411</v>
      </c>
      <c r="F9" s="4"/>
    </row>
    <row r="10" spans="1:10" x14ac:dyDescent="0.2">
      <c r="A10" s="1"/>
      <c r="B10" s="1"/>
      <c r="C10" s="6" t="s">
        <v>6</v>
      </c>
      <c r="D10" s="50">
        <f>'Cover note'!A96</f>
        <v>42621</v>
      </c>
      <c r="F10" s="4"/>
    </row>
    <row r="11" spans="1:10" hidden="1" x14ac:dyDescent="0.2">
      <c r="A11" s="1"/>
      <c r="B11" s="1"/>
      <c r="C11" s="6" t="s">
        <v>10</v>
      </c>
      <c r="D11" s="49" t="s">
        <v>12</v>
      </c>
      <c r="F11" s="4"/>
    </row>
    <row r="12" spans="1:10" x14ac:dyDescent="0.2">
      <c r="A12" s="1"/>
      <c r="B12" s="1"/>
      <c r="C12" s="6" t="s">
        <v>11</v>
      </c>
      <c r="D12" s="49" t="s">
        <v>101</v>
      </c>
      <c r="F12" s="4"/>
    </row>
    <row r="13" spans="1:10" x14ac:dyDescent="0.2">
      <c r="A13" s="1"/>
      <c r="B13" s="1"/>
      <c r="C13" s="1"/>
      <c r="D13" s="57" t="s">
        <v>186</v>
      </c>
      <c r="E13" s="21" t="s">
        <v>99</v>
      </c>
      <c r="F13" s="22"/>
      <c r="G13" s="24"/>
      <c r="H13" s="21" t="s">
        <v>100</v>
      </c>
      <c r="I13" s="23"/>
      <c r="J13" s="24"/>
    </row>
    <row r="14" spans="1:10" hidden="1" x14ac:dyDescent="0.2">
      <c r="A14" s="1"/>
      <c r="B14" s="5" t="s">
        <v>29</v>
      </c>
      <c r="C14" s="5"/>
      <c r="D14" s="5"/>
      <c r="E14" s="28">
        <v>4</v>
      </c>
      <c r="F14" s="29">
        <v>3</v>
      </c>
      <c r="G14" s="31"/>
      <c r="H14" s="28">
        <v>6</v>
      </c>
      <c r="I14" s="30">
        <v>5</v>
      </c>
      <c r="J14" s="31"/>
    </row>
    <row r="15" spans="1:10" ht="12.75" hidden="1" customHeight="1" x14ac:dyDescent="0.2">
      <c r="A15" s="1"/>
      <c r="B15" s="1"/>
      <c r="C15" s="1"/>
      <c r="D15" s="1"/>
      <c r="E15" s="25" t="s">
        <v>36</v>
      </c>
      <c r="F15" s="26"/>
      <c r="G15" s="27"/>
      <c r="H15" s="28"/>
      <c r="I15" s="30"/>
      <c r="J15" s="31"/>
    </row>
    <row r="16" spans="1:10" s="4" customFormat="1" ht="102" customHeight="1" x14ac:dyDescent="0.2">
      <c r="B16" s="9" t="s">
        <v>122</v>
      </c>
      <c r="C16" s="10" t="s">
        <v>4</v>
      </c>
      <c r="D16" s="36" t="s">
        <v>5</v>
      </c>
      <c r="E16" s="9" t="s">
        <v>98</v>
      </c>
      <c r="F16" s="11" t="s">
        <v>41</v>
      </c>
      <c r="G16" s="12" t="s">
        <v>121</v>
      </c>
      <c r="H16" s="9" t="s">
        <v>98</v>
      </c>
      <c r="I16" s="11" t="s">
        <v>41</v>
      </c>
      <c r="J16" s="12" t="s">
        <v>121</v>
      </c>
    </row>
    <row r="17" spans="1:10" x14ac:dyDescent="0.2">
      <c r="A17" s="13"/>
      <c r="B17" s="14" t="s">
        <v>8</v>
      </c>
      <c r="C17" s="15" t="s">
        <v>8</v>
      </c>
      <c r="D17" s="37" t="s">
        <v>9</v>
      </c>
      <c r="E17" s="40">
        <f>SUM(E19:E29)</f>
        <v>2393</v>
      </c>
      <c r="F17" s="41">
        <f>SUM(F19:F29)</f>
        <v>656</v>
      </c>
      <c r="G17" s="42">
        <f>F17/E17</f>
        <v>0.27413288758880067</v>
      </c>
      <c r="H17" s="40">
        <f>SUM(H19:H29)</f>
        <v>305</v>
      </c>
      <c r="I17" s="41">
        <f>SUM(I19:I29)</f>
        <v>150</v>
      </c>
      <c r="J17" s="42">
        <f>I17/H17</f>
        <v>0.49180327868852458</v>
      </c>
    </row>
    <row r="18" spans="1:10" hidden="1" x14ac:dyDescent="0.2">
      <c r="B18" s="16"/>
      <c r="C18" s="17"/>
      <c r="D18" s="38"/>
      <c r="E18" s="68"/>
      <c r="F18" s="69"/>
      <c r="G18" s="70"/>
      <c r="H18" s="68"/>
      <c r="I18" s="69"/>
      <c r="J18" s="70"/>
    </row>
    <row r="19" spans="1:10" x14ac:dyDescent="0.2">
      <c r="B19" s="16" t="s">
        <v>42</v>
      </c>
      <c r="C19" s="17" t="s">
        <v>14</v>
      </c>
      <c r="D19" s="51" t="s">
        <v>15</v>
      </c>
      <c r="E19" s="71">
        <f>VLOOKUP($C19,'Latest Month raw'!$E$6:$X$16,E$14,0)</f>
        <v>209</v>
      </c>
      <c r="F19" s="72">
        <f>VLOOKUP($C19,'Latest Month raw'!$E$6:$X$16,F$14,0)</f>
        <v>53</v>
      </c>
      <c r="G19" s="73">
        <f t="shared" ref="G19:G29" si="0">F19/E19</f>
        <v>0.25358851674641147</v>
      </c>
      <c r="H19" s="71">
        <f>VLOOKUP($C19,'Latest Month raw'!$E$6:$X$16,H$14,0)</f>
        <v>20</v>
      </c>
      <c r="I19" s="72">
        <f>VLOOKUP($C19,'Latest Month raw'!$E$6:$X$16,I$14,0)</f>
        <v>9</v>
      </c>
      <c r="J19" s="73">
        <f t="shared" ref="J19:J29" si="1">I19/H19</f>
        <v>0.45</v>
      </c>
    </row>
    <row r="20" spans="1:10" x14ac:dyDescent="0.2">
      <c r="B20" s="16" t="s">
        <v>42</v>
      </c>
      <c r="C20" s="17" t="s">
        <v>16</v>
      </c>
      <c r="D20" s="51" t="s">
        <v>17</v>
      </c>
      <c r="E20" s="71">
        <f>VLOOKUP($C20,'Latest Month raw'!$E$6:$X$16,E$14,0)</f>
        <v>263</v>
      </c>
      <c r="F20" s="72">
        <f>VLOOKUP($C20,'Latest Month raw'!$E$6:$X$16,F$14,0)</f>
        <v>69</v>
      </c>
      <c r="G20" s="73">
        <f t="shared" si="0"/>
        <v>0.26235741444866922</v>
      </c>
      <c r="H20" s="71">
        <f>VLOOKUP($C20,'Latest Month raw'!$E$6:$X$16,H$14,0)</f>
        <v>24</v>
      </c>
      <c r="I20" s="72">
        <f>VLOOKUP($C20,'Latest Month raw'!$E$6:$X$16,I$14,0)</f>
        <v>11</v>
      </c>
      <c r="J20" s="73">
        <f t="shared" si="1"/>
        <v>0.45833333333333331</v>
      </c>
    </row>
    <row r="21" spans="1:10" ht="18" x14ac:dyDescent="0.25">
      <c r="A21" s="2"/>
      <c r="B21" s="16" t="s">
        <v>43</v>
      </c>
      <c r="C21" s="17" t="s">
        <v>44</v>
      </c>
      <c r="D21" s="38" t="s">
        <v>45</v>
      </c>
      <c r="E21" s="71">
        <f>VLOOKUP($C21,'Latest Month raw'!$E$6:$X$16,E$14,0)</f>
        <v>13</v>
      </c>
      <c r="F21" s="72">
        <f>VLOOKUP($C21,'Latest Month raw'!$E$6:$X$16,F$14,0)</f>
        <v>2</v>
      </c>
      <c r="G21" s="73">
        <f t="shared" si="0"/>
        <v>0.15384615384615385</v>
      </c>
      <c r="H21" s="71">
        <f>VLOOKUP($C21,'Latest Month raw'!$E$6:$X$16,H$14,0)</f>
        <v>1</v>
      </c>
      <c r="I21" s="72">
        <f>VLOOKUP($C21,'Latest Month raw'!$E$6:$X$16,I$14,0)</f>
        <v>1</v>
      </c>
      <c r="J21" s="73">
        <f t="shared" si="1"/>
        <v>1</v>
      </c>
    </row>
    <row r="22" spans="1:10" x14ac:dyDescent="0.2">
      <c r="B22" s="16" t="s">
        <v>46</v>
      </c>
      <c r="C22" s="17" t="s">
        <v>18</v>
      </c>
      <c r="D22" s="38" t="s">
        <v>19</v>
      </c>
      <c r="E22" s="71">
        <f>VLOOKUP($C22,'Latest Month raw'!$E$6:$X$16,E$14,0)</f>
        <v>319</v>
      </c>
      <c r="F22" s="72">
        <f>VLOOKUP($C22,'Latest Month raw'!$E$6:$X$16,F$14,0)</f>
        <v>85</v>
      </c>
      <c r="G22" s="73">
        <f t="shared" si="0"/>
        <v>0.2664576802507837</v>
      </c>
      <c r="H22" s="71">
        <f>VLOOKUP($C22,'Latest Month raw'!$E$6:$X$16,H$14,0)</f>
        <v>27</v>
      </c>
      <c r="I22" s="72">
        <f>VLOOKUP($C22,'Latest Month raw'!$E$6:$X$16,I$14,0)</f>
        <v>13</v>
      </c>
      <c r="J22" s="73">
        <f t="shared" si="1"/>
        <v>0.48148148148148145</v>
      </c>
    </row>
    <row r="23" spans="1:10" x14ac:dyDescent="0.2">
      <c r="B23" s="16" t="s">
        <v>47</v>
      </c>
      <c r="C23" s="17" t="s">
        <v>20</v>
      </c>
      <c r="D23" s="38" t="s">
        <v>96</v>
      </c>
      <c r="E23" s="71">
        <f>VLOOKUP($C23,'Latest Month raw'!$E$6:$X$16,E$14,0)</f>
        <v>130</v>
      </c>
      <c r="F23" s="72">
        <f>VLOOKUP($C23,'Latest Month raw'!$E$6:$X$16,F$14,0)</f>
        <v>34</v>
      </c>
      <c r="G23" s="73">
        <f t="shared" si="0"/>
        <v>0.26153846153846155</v>
      </c>
      <c r="H23" s="71">
        <f>VLOOKUP($C23,'Latest Month raw'!$E$6:$X$16,H$14,0)</f>
        <v>12</v>
      </c>
      <c r="I23" s="72">
        <f>VLOOKUP($C23,'Latest Month raw'!$E$6:$X$16,I$14,0)</f>
        <v>7</v>
      </c>
      <c r="J23" s="73">
        <f t="shared" si="1"/>
        <v>0.58333333333333337</v>
      </c>
    </row>
    <row r="24" spans="1:10" ht="18" x14ac:dyDescent="0.25">
      <c r="A24" s="2"/>
      <c r="B24" s="16" t="s">
        <v>47</v>
      </c>
      <c r="C24" s="17" t="s">
        <v>21</v>
      </c>
      <c r="D24" s="38" t="s">
        <v>22</v>
      </c>
      <c r="E24" s="71">
        <f>VLOOKUP($C24,'Latest Month raw'!$E$6:$X$16,E$14,0)</f>
        <v>295</v>
      </c>
      <c r="F24" s="72">
        <f>VLOOKUP($C24,'Latest Month raw'!$E$6:$X$16,F$14,0)</f>
        <v>106</v>
      </c>
      <c r="G24" s="73">
        <f t="shared" si="0"/>
        <v>0.35932203389830508</v>
      </c>
      <c r="H24" s="71">
        <f>VLOOKUP($C24,'Latest Month raw'!$E$6:$X$16,H$14,0)</f>
        <v>43</v>
      </c>
      <c r="I24" s="72">
        <f>VLOOKUP($C24,'Latest Month raw'!$E$6:$X$16,I$14,0)</f>
        <v>26</v>
      </c>
      <c r="J24" s="73">
        <f t="shared" si="1"/>
        <v>0.60465116279069764</v>
      </c>
    </row>
    <row r="25" spans="1:10" x14ac:dyDescent="0.2">
      <c r="B25" s="16" t="s">
        <v>43</v>
      </c>
      <c r="C25" s="17" t="s">
        <v>23</v>
      </c>
      <c r="D25" s="51" t="s">
        <v>48</v>
      </c>
      <c r="E25" s="71">
        <f>VLOOKUP($C25,'Latest Month raw'!$E$6:$X$16,E$14,0)</f>
        <v>136</v>
      </c>
      <c r="F25" s="72">
        <f>VLOOKUP($C25,'Latest Month raw'!$E$6:$X$16,F$14,0)</f>
        <v>19</v>
      </c>
      <c r="G25" s="73">
        <f t="shared" si="0"/>
        <v>0.13970588235294118</v>
      </c>
      <c r="H25" s="71">
        <f>VLOOKUP($C25,'Latest Month raw'!$E$6:$X$16,H$14,0)</f>
        <v>37</v>
      </c>
      <c r="I25" s="72">
        <f>VLOOKUP($C25,'Latest Month raw'!$E$6:$X$16,I$14,0)</f>
        <v>7</v>
      </c>
      <c r="J25" s="73">
        <f t="shared" si="1"/>
        <v>0.1891891891891892</v>
      </c>
    </row>
    <row r="26" spans="1:10" x14ac:dyDescent="0.2">
      <c r="B26" s="16" t="s">
        <v>43</v>
      </c>
      <c r="C26" s="17" t="s">
        <v>24</v>
      </c>
      <c r="D26" s="51" t="s">
        <v>30</v>
      </c>
      <c r="E26" s="71">
        <f>VLOOKUP($C26,'Latest Month raw'!$E$6:$X$16,E$14,0)</f>
        <v>216</v>
      </c>
      <c r="F26" s="72">
        <f>VLOOKUP($C26,'Latest Month raw'!$E$6:$X$16,F$14,0)</f>
        <v>59</v>
      </c>
      <c r="G26" s="73">
        <f t="shared" si="0"/>
        <v>0.27314814814814814</v>
      </c>
      <c r="H26" s="71">
        <f>VLOOKUP($C26,'Latest Month raw'!$E$6:$X$16,H$14,0)</f>
        <v>30</v>
      </c>
      <c r="I26" s="72">
        <f>VLOOKUP($C26,'Latest Month raw'!$E$6:$X$16,I$14,0)</f>
        <v>17</v>
      </c>
      <c r="J26" s="73">
        <f t="shared" si="1"/>
        <v>0.56666666666666665</v>
      </c>
    </row>
    <row r="27" spans="1:10" ht="18" x14ac:dyDescent="0.25">
      <c r="A27" s="2"/>
      <c r="B27" s="16" t="s">
        <v>43</v>
      </c>
      <c r="C27" s="17" t="s">
        <v>25</v>
      </c>
      <c r="D27" s="51" t="s">
        <v>31</v>
      </c>
      <c r="E27" s="71">
        <f>VLOOKUP($C27,'Latest Month raw'!$E$6:$X$16,E$14,0)</f>
        <v>282</v>
      </c>
      <c r="F27" s="72">
        <f>VLOOKUP($C27,'Latest Month raw'!$E$6:$X$16,F$14,0)</f>
        <v>84</v>
      </c>
      <c r="G27" s="73">
        <f t="shared" si="0"/>
        <v>0.2978723404255319</v>
      </c>
      <c r="H27" s="71">
        <f>VLOOKUP($C27,'Latest Month raw'!$E$6:$X$16,H$14,0)</f>
        <v>43</v>
      </c>
      <c r="I27" s="72">
        <f>VLOOKUP($C27,'Latest Month raw'!$E$6:$X$16,I$14,0)</f>
        <v>26</v>
      </c>
      <c r="J27" s="73">
        <f t="shared" si="1"/>
        <v>0.60465116279069764</v>
      </c>
    </row>
    <row r="28" spans="1:10" x14ac:dyDescent="0.2">
      <c r="B28" s="16" t="s">
        <v>42</v>
      </c>
      <c r="C28" s="17" t="s">
        <v>26</v>
      </c>
      <c r="D28" s="38" t="s">
        <v>97</v>
      </c>
      <c r="E28" s="71">
        <f>VLOOKUP($C28,'Latest Month raw'!$E$6:$X$16,E$14,0)</f>
        <v>313</v>
      </c>
      <c r="F28" s="72">
        <f>VLOOKUP($C28,'Latest Month raw'!$E$6:$X$16,F$14,0)</f>
        <v>98</v>
      </c>
      <c r="G28" s="73">
        <f t="shared" si="0"/>
        <v>0.31309904153354634</v>
      </c>
      <c r="H28" s="71">
        <f>VLOOKUP($C28,'Latest Month raw'!$E$6:$X$16,H$14,0)</f>
        <v>47</v>
      </c>
      <c r="I28" s="72">
        <f>VLOOKUP($C28,'Latest Month raw'!$E$6:$X$16,I$14,0)</f>
        <v>25</v>
      </c>
      <c r="J28" s="73">
        <f t="shared" si="1"/>
        <v>0.53191489361702127</v>
      </c>
    </row>
    <row r="29" spans="1:10" x14ac:dyDescent="0.2">
      <c r="B29" s="18" t="s">
        <v>47</v>
      </c>
      <c r="C29" s="19" t="s">
        <v>27</v>
      </c>
      <c r="D29" s="39" t="s">
        <v>28</v>
      </c>
      <c r="E29" s="74">
        <f>VLOOKUP($C29,'Latest Month raw'!$E$6:$X$16,E$14,0)</f>
        <v>217</v>
      </c>
      <c r="F29" s="75">
        <f>VLOOKUP($C29,'Latest Month raw'!$E$6:$X$16,F$14,0)</f>
        <v>47</v>
      </c>
      <c r="G29" s="76">
        <f t="shared" si="0"/>
        <v>0.21658986175115208</v>
      </c>
      <c r="H29" s="74">
        <f>VLOOKUP($C29,'Latest Month raw'!$E$6:$X$16,H$14,0)</f>
        <v>21</v>
      </c>
      <c r="I29" s="75">
        <f>VLOOKUP($C29,'Latest Month raw'!$E$6:$X$16,I$14,0)</f>
        <v>8</v>
      </c>
      <c r="J29" s="76">
        <f t="shared" si="1"/>
        <v>0.38095238095238093</v>
      </c>
    </row>
    <row r="30" spans="1:10" x14ac:dyDescent="0.2">
      <c r="B30" s="3" t="s">
        <v>109</v>
      </c>
      <c r="H30" s="3" t="s">
        <v>117</v>
      </c>
    </row>
    <row r="31" spans="1:10" x14ac:dyDescent="0.2">
      <c r="B31" s="20" t="s">
        <v>112</v>
      </c>
      <c r="H31" s="3" t="s">
        <v>118</v>
      </c>
    </row>
    <row r="32" spans="1:10" x14ac:dyDescent="0.2">
      <c r="B32" s="3" t="s">
        <v>110</v>
      </c>
      <c r="H32" s="3" t="s">
        <v>120</v>
      </c>
    </row>
    <row r="33" spans="2:10" x14ac:dyDescent="0.2">
      <c r="B33" s="3" t="s">
        <v>111</v>
      </c>
      <c r="H33" s="3" t="s">
        <v>119</v>
      </c>
    </row>
    <row r="34" spans="2:10" x14ac:dyDescent="0.2">
      <c r="B34" s="77" t="s">
        <v>227</v>
      </c>
      <c r="C34" s="78"/>
      <c r="D34" s="79" t="s">
        <v>228</v>
      </c>
    </row>
    <row r="38" spans="2:10" s="80" customFormat="1" hidden="1" x14ac:dyDescent="0.2">
      <c r="D38" s="80" t="s">
        <v>9</v>
      </c>
      <c r="E38" s="80">
        <v>2366</v>
      </c>
      <c r="F38" s="80">
        <v>647</v>
      </c>
      <c r="G38" s="80">
        <v>0.27345731191885037</v>
      </c>
      <c r="H38" s="80">
        <v>305</v>
      </c>
      <c r="I38" s="80">
        <v>151</v>
      </c>
      <c r="J38" s="80">
        <v>0.49508196721311476</v>
      </c>
    </row>
    <row r="39" spans="2:10" s="80" customFormat="1" hidden="1" x14ac:dyDescent="0.2"/>
    <row r="40" spans="2:10" s="80" customFormat="1" hidden="1" x14ac:dyDescent="0.2">
      <c r="D40" s="80" t="s">
        <v>15</v>
      </c>
      <c r="E40" s="80">
        <v>209</v>
      </c>
      <c r="F40" s="80">
        <v>53</v>
      </c>
      <c r="G40" s="80">
        <v>0.25358851674641147</v>
      </c>
      <c r="H40" s="80">
        <v>20</v>
      </c>
      <c r="I40" s="80">
        <v>9</v>
      </c>
      <c r="J40" s="80">
        <v>0.45</v>
      </c>
    </row>
    <row r="41" spans="2:10" s="80" customFormat="1" hidden="1" x14ac:dyDescent="0.2">
      <c r="D41" s="80" t="s">
        <v>17</v>
      </c>
      <c r="E41" s="80">
        <v>263</v>
      </c>
      <c r="F41" s="80">
        <v>69</v>
      </c>
      <c r="G41" s="80">
        <v>0.26235741444866922</v>
      </c>
      <c r="H41" s="80">
        <v>24</v>
      </c>
      <c r="I41" s="80">
        <v>11</v>
      </c>
      <c r="J41" s="80">
        <v>0.45833333333333331</v>
      </c>
    </row>
    <row r="42" spans="2:10" s="80" customFormat="1" hidden="1" x14ac:dyDescent="0.2">
      <c r="D42" s="80" t="s">
        <v>45</v>
      </c>
      <c r="E42" s="80">
        <v>13</v>
      </c>
      <c r="F42" s="80">
        <v>2</v>
      </c>
      <c r="G42" s="80">
        <v>0.15384615384615385</v>
      </c>
      <c r="H42" s="80">
        <v>1</v>
      </c>
      <c r="I42" s="80">
        <v>1</v>
      </c>
      <c r="J42" s="80">
        <v>1</v>
      </c>
    </row>
    <row r="43" spans="2:10" s="80" customFormat="1" hidden="1" x14ac:dyDescent="0.2">
      <c r="D43" s="80" t="s">
        <v>19</v>
      </c>
      <c r="E43" s="80">
        <v>318</v>
      </c>
      <c r="F43" s="80">
        <v>83</v>
      </c>
      <c r="G43" s="80">
        <v>0.2610062893081761</v>
      </c>
      <c r="H43" s="80">
        <v>27</v>
      </c>
      <c r="I43" s="80">
        <v>13</v>
      </c>
      <c r="J43" s="80">
        <v>0.48148148148148145</v>
      </c>
    </row>
    <row r="44" spans="2:10" s="80" customFormat="1" hidden="1" x14ac:dyDescent="0.2">
      <c r="D44" s="80" t="s">
        <v>96</v>
      </c>
      <c r="E44" s="80">
        <v>130</v>
      </c>
      <c r="F44" s="80">
        <v>34</v>
      </c>
      <c r="G44" s="80">
        <v>0.26153846153846155</v>
      </c>
      <c r="H44" s="80">
        <v>12</v>
      </c>
      <c r="I44" s="80">
        <v>7</v>
      </c>
      <c r="J44" s="80">
        <v>0.58333333333333337</v>
      </c>
    </row>
    <row r="45" spans="2:10" s="80" customFormat="1" hidden="1" x14ac:dyDescent="0.2">
      <c r="D45" s="80" t="s">
        <v>22</v>
      </c>
      <c r="E45" s="80">
        <v>293</v>
      </c>
      <c r="F45" s="80">
        <v>105</v>
      </c>
      <c r="G45" s="80">
        <v>0.35836177474402731</v>
      </c>
      <c r="H45" s="80">
        <v>44</v>
      </c>
      <c r="I45" s="80">
        <v>27</v>
      </c>
      <c r="J45" s="80">
        <v>0.61363636363636365</v>
      </c>
    </row>
    <row r="46" spans="2:10" s="80" customFormat="1" hidden="1" x14ac:dyDescent="0.2">
      <c r="D46" s="80" t="s">
        <v>48</v>
      </c>
      <c r="E46" s="80">
        <v>136</v>
      </c>
      <c r="F46" s="80">
        <v>19</v>
      </c>
      <c r="G46" s="80">
        <v>0.13970588235294118</v>
      </c>
      <c r="H46" s="80">
        <v>37</v>
      </c>
      <c r="I46" s="80">
        <v>7</v>
      </c>
      <c r="J46" s="80">
        <v>0.1891891891891892</v>
      </c>
    </row>
    <row r="47" spans="2:10" s="80" customFormat="1" hidden="1" x14ac:dyDescent="0.2">
      <c r="D47" s="80" t="s">
        <v>30</v>
      </c>
      <c r="E47" s="80">
        <v>193</v>
      </c>
      <c r="F47" s="80">
        <v>53</v>
      </c>
      <c r="G47" s="80">
        <v>0.27461139896373055</v>
      </c>
      <c r="H47" s="80">
        <v>29</v>
      </c>
      <c r="I47" s="80">
        <v>17</v>
      </c>
      <c r="J47" s="80">
        <v>0.58620689655172409</v>
      </c>
    </row>
    <row r="48" spans="2:10" s="80" customFormat="1" hidden="1" x14ac:dyDescent="0.2">
      <c r="D48" s="80" t="s">
        <v>31</v>
      </c>
      <c r="E48" s="80">
        <v>282</v>
      </c>
      <c r="F48" s="80">
        <v>84</v>
      </c>
      <c r="G48" s="80">
        <v>0.2978723404255319</v>
      </c>
      <c r="H48" s="80">
        <v>43</v>
      </c>
      <c r="I48" s="80">
        <v>26</v>
      </c>
      <c r="J48" s="80">
        <v>0.60465116279069764</v>
      </c>
    </row>
    <row r="49" spans="4:10" s="80" customFormat="1" hidden="1" x14ac:dyDescent="0.2">
      <c r="D49" s="80" t="s">
        <v>97</v>
      </c>
      <c r="E49" s="80">
        <v>312</v>
      </c>
      <c r="F49" s="80">
        <v>98</v>
      </c>
      <c r="G49" s="80">
        <v>0.3141025641025641</v>
      </c>
      <c r="H49" s="80">
        <v>47</v>
      </c>
      <c r="I49" s="80">
        <v>25</v>
      </c>
      <c r="J49" s="80">
        <v>0.53191489361702127</v>
      </c>
    </row>
    <row r="50" spans="4:10" s="80" customFormat="1" hidden="1" x14ac:dyDescent="0.2">
      <c r="D50" s="80" t="s">
        <v>28</v>
      </c>
      <c r="E50" s="80">
        <v>217</v>
      </c>
      <c r="F50" s="80">
        <v>47</v>
      </c>
      <c r="G50" s="80">
        <v>0.21658986175115208</v>
      </c>
      <c r="H50" s="80">
        <v>21</v>
      </c>
      <c r="I50" s="80">
        <v>8</v>
      </c>
      <c r="J50" s="80">
        <v>0.38095238095238093</v>
      </c>
    </row>
  </sheetData>
  <phoneticPr fontId="0" type="noConversion"/>
  <conditionalFormatting sqref="H17:I29 E17:F29">
    <cfRule type="cellIs" dxfId="7" priority="2" operator="notEqual">
      <formula>E38</formula>
    </cfRule>
  </conditionalFormatting>
  <conditionalFormatting sqref="G17:G29 J17:J29">
    <cfRule type="cellIs" dxfId="6" priority="1" operator="notEqual">
      <formula>G38</formula>
    </cfRule>
  </conditionalFormatting>
  <hyperlinks>
    <hyperlink ref="D7" r:id="rId1"/>
    <hyperlink ref="D13" location="'Cover note'!A1" display="Contents"/>
  </hyperlinks>
  <pageMargins left="0.70866141732283472" right="0.70866141732283472" top="0.74803149606299213" bottom="0.74803149606299213" header="0.31496062992125984" footer="0.31496062992125984"/>
  <pageSetup paperSize="9" fitToWidth="0" orientation="landscape" r:id="rId2"/>
  <headerFooter alignWithMargins="0">
    <oddFooter>Page &amp;P of &amp;N</oddFooter>
  </headerFooter>
  <ignoredErrors>
    <ignoredError sqref="G17:G29"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50"/>
  <sheetViews>
    <sheetView showGridLines="0" topLeftCell="A2" zoomScale="85" zoomScaleNormal="85" workbookViewId="0">
      <selection activeCell="A2" sqref="A2"/>
    </sheetView>
  </sheetViews>
  <sheetFormatPr defaultRowHeight="12.75" x14ac:dyDescent="0.2"/>
  <cols>
    <col min="1" max="1" width="2" style="3" customWidth="1"/>
    <col min="2" max="2" width="13.85546875" style="3" customWidth="1"/>
    <col min="3" max="3" width="9.7109375" style="3" bestFit="1" customWidth="1"/>
    <col min="4" max="4" width="55.7109375" style="3" customWidth="1"/>
    <col min="5" max="10" width="17" style="3" customWidth="1"/>
    <col min="11" max="16384" width="9.140625" style="3"/>
  </cols>
  <sheetData>
    <row r="1" spans="1:10" s="2" customFormat="1" ht="18" hidden="1" x14ac:dyDescent="0.25">
      <c r="A1" s="1"/>
      <c r="B1" s="1"/>
      <c r="C1" s="1"/>
      <c r="D1" s="1"/>
    </row>
    <row r="2" spans="1:10" ht="15.75" x14ac:dyDescent="0.25">
      <c r="A2" s="1"/>
      <c r="B2" s="1"/>
      <c r="C2" s="6" t="s">
        <v>0</v>
      </c>
      <c r="D2" s="7" t="s">
        <v>50</v>
      </c>
      <c r="F2" s="4"/>
    </row>
    <row r="3" spans="1:10" ht="15.75" x14ac:dyDescent="0.25">
      <c r="A3" s="1"/>
      <c r="B3" s="1"/>
      <c r="C3" s="6"/>
      <c r="D3" s="7" t="s">
        <v>125</v>
      </c>
      <c r="F3" s="4"/>
    </row>
    <row r="4" spans="1:10" x14ac:dyDescent="0.2">
      <c r="A4" s="1"/>
      <c r="B4" s="1"/>
      <c r="C4" s="6"/>
      <c r="D4" s="8"/>
      <c r="F4" s="4"/>
    </row>
    <row r="5" spans="1:10" x14ac:dyDescent="0.2">
      <c r="A5" s="1"/>
      <c r="B5" s="1"/>
      <c r="C5" s="6" t="s">
        <v>1</v>
      </c>
      <c r="D5" s="48" t="str">
        <f>'Cardiac Arrest - ROSC'!D5</f>
        <v>September 2015</v>
      </c>
      <c r="F5" s="4"/>
    </row>
    <row r="6" spans="1:10" x14ac:dyDescent="0.2">
      <c r="A6" s="1"/>
      <c r="B6" s="1"/>
      <c r="C6" s="6" t="s">
        <v>2</v>
      </c>
      <c r="D6" s="49" t="str">
        <f>'Cardiac Arrest - ROSC'!D6</f>
        <v>Unify2 data collection - AmbCO, NHS England</v>
      </c>
      <c r="F6" s="4"/>
    </row>
    <row r="7" spans="1:10" x14ac:dyDescent="0.2">
      <c r="A7" s="1"/>
      <c r="B7" s="1"/>
      <c r="D7" s="52" t="s">
        <v>185</v>
      </c>
      <c r="F7" s="4"/>
    </row>
    <row r="8" spans="1:10" hidden="1" x14ac:dyDescent="0.2">
      <c r="A8" s="1"/>
      <c r="B8" s="1"/>
      <c r="C8" s="6" t="s">
        <v>7</v>
      </c>
      <c r="D8" s="49" t="str">
        <f>'Cardiac Arrest - ROSC'!D8</f>
        <v>Provider</v>
      </c>
      <c r="F8" s="4"/>
    </row>
    <row r="9" spans="1:10" x14ac:dyDescent="0.2">
      <c r="A9" s="1"/>
      <c r="B9" s="1"/>
      <c r="C9" s="6" t="s">
        <v>3</v>
      </c>
      <c r="D9" s="50">
        <f>'Cardiac Arrest - ROSC'!D9</f>
        <v>42411</v>
      </c>
      <c r="F9" s="4"/>
    </row>
    <row r="10" spans="1:10" x14ac:dyDescent="0.2">
      <c r="A10" s="1"/>
      <c r="B10" s="1"/>
      <c r="C10" s="6" t="s">
        <v>6</v>
      </c>
      <c r="D10" s="50">
        <f>'Cardiac Arrest - ROSC'!D10</f>
        <v>42621</v>
      </c>
      <c r="F10" s="4"/>
    </row>
    <row r="11" spans="1:10" hidden="1" x14ac:dyDescent="0.2">
      <c r="A11" s="1"/>
      <c r="B11" s="1"/>
      <c r="C11" s="6" t="s">
        <v>10</v>
      </c>
      <c r="D11" s="49" t="str">
        <f>'Cardiac Arrest - ROSC'!D11</f>
        <v>Published</v>
      </c>
      <c r="F11" s="4"/>
    </row>
    <row r="12" spans="1:10" x14ac:dyDescent="0.2">
      <c r="A12" s="1"/>
      <c r="B12" s="1"/>
      <c r="C12" s="6" t="s">
        <v>11</v>
      </c>
      <c r="D12" s="49" t="str">
        <f>'Cardiac Arrest - ROSC'!D12</f>
        <v>Ian Kay, i.kay@nhs.net</v>
      </c>
      <c r="F12" s="4"/>
    </row>
    <row r="13" spans="1:10" x14ac:dyDescent="0.2">
      <c r="A13" s="1"/>
      <c r="B13" s="1"/>
      <c r="C13" s="1"/>
      <c r="D13" s="57" t="s">
        <v>186</v>
      </c>
      <c r="E13" s="32"/>
      <c r="F13" s="33"/>
      <c r="G13" s="35"/>
      <c r="H13" s="32"/>
      <c r="I13" s="34"/>
      <c r="J13" s="35"/>
    </row>
    <row r="14" spans="1:10" hidden="1" x14ac:dyDescent="0.2">
      <c r="A14" s="1"/>
      <c r="B14" s="5" t="s">
        <v>29</v>
      </c>
      <c r="C14" s="5"/>
      <c r="D14" s="5"/>
      <c r="E14" s="28">
        <v>10</v>
      </c>
      <c r="F14" s="29">
        <v>9</v>
      </c>
      <c r="G14" s="31"/>
      <c r="H14" s="28">
        <v>12</v>
      </c>
      <c r="I14" s="30">
        <v>11</v>
      </c>
      <c r="J14" s="31"/>
    </row>
    <row r="15" spans="1:10" ht="12.75" hidden="1" customHeight="1" x14ac:dyDescent="0.2">
      <c r="A15" s="1"/>
      <c r="B15" s="1"/>
      <c r="C15" s="1"/>
      <c r="D15" s="1"/>
      <c r="E15" s="25" t="s">
        <v>49</v>
      </c>
      <c r="F15" s="26"/>
      <c r="G15" s="27"/>
      <c r="H15" s="28"/>
      <c r="I15" s="30"/>
      <c r="J15" s="31"/>
    </row>
    <row r="16" spans="1:10" s="4" customFormat="1" ht="102" customHeight="1" x14ac:dyDescent="0.2">
      <c r="B16" s="9" t="s">
        <v>122</v>
      </c>
      <c r="C16" s="10" t="s">
        <v>4</v>
      </c>
      <c r="D16" s="36" t="s">
        <v>5</v>
      </c>
      <c r="E16" s="9" t="s">
        <v>102</v>
      </c>
      <c r="F16" s="11" t="s">
        <v>103</v>
      </c>
      <c r="G16" s="12" t="s">
        <v>40</v>
      </c>
      <c r="H16" s="9" t="s">
        <v>104</v>
      </c>
      <c r="I16" s="11" t="s">
        <v>105</v>
      </c>
      <c r="J16" s="12" t="s">
        <v>106</v>
      </c>
    </row>
    <row r="17" spans="1:10" x14ac:dyDescent="0.2">
      <c r="A17" s="13"/>
      <c r="B17" s="14" t="s">
        <v>8</v>
      </c>
      <c r="C17" s="15" t="s">
        <v>8</v>
      </c>
      <c r="D17" s="37" t="s">
        <v>9</v>
      </c>
      <c r="E17" s="40">
        <f>SUM(E19:E29)</f>
        <v>950</v>
      </c>
      <c r="F17" s="41">
        <f>SUM(F19:F29)</f>
        <v>825</v>
      </c>
      <c r="G17" s="42">
        <f>F17/E17</f>
        <v>0.86842105263157898</v>
      </c>
      <c r="H17" s="40">
        <f>SUM(H19:H29)</f>
        <v>1254</v>
      </c>
      <c r="I17" s="41">
        <f>SUM(I19:I29)</f>
        <v>970</v>
      </c>
      <c r="J17" s="42">
        <f>I17/H17</f>
        <v>0.77352472089314195</v>
      </c>
    </row>
    <row r="18" spans="1:10" hidden="1" x14ac:dyDescent="0.2">
      <c r="B18" s="16"/>
      <c r="C18" s="17"/>
      <c r="D18" s="38"/>
      <c r="E18" s="68"/>
      <c r="F18" s="69"/>
      <c r="G18" s="70"/>
      <c r="H18" s="68"/>
      <c r="I18" s="69"/>
      <c r="J18" s="70"/>
    </row>
    <row r="19" spans="1:10" x14ac:dyDescent="0.2">
      <c r="B19" s="16" t="s">
        <v>42</v>
      </c>
      <c r="C19" s="17" t="s">
        <v>14</v>
      </c>
      <c r="D19" s="51" t="s">
        <v>15</v>
      </c>
      <c r="E19" s="71">
        <f>VLOOKUP($C19,'Latest Month raw'!$E$6:$X$16,E$14,0)</f>
        <v>57</v>
      </c>
      <c r="F19" s="72">
        <f>VLOOKUP($C19,'Latest Month raw'!$E$6:$X$16,F$14,0)</f>
        <v>52</v>
      </c>
      <c r="G19" s="73">
        <f>F19/E19</f>
        <v>0.91228070175438591</v>
      </c>
      <c r="H19" s="71">
        <f>VLOOKUP($C19,'Latest Month raw'!$E$6:$X$16,H$14,0)</f>
        <v>126</v>
      </c>
      <c r="I19" s="72">
        <f>VLOOKUP($C19,'Latest Month raw'!$E$6:$X$16,I$14,0)</f>
        <v>100</v>
      </c>
      <c r="J19" s="73">
        <f>I19/H19</f>
        <v>0.79365079365079361</v>
      </c>
    </row>
    <row r="20" spans="1:10" x14ac:dyDescent="0.2">
      <c r="B20" s="16" t="s">
        <v>42</v>
      </c>
      <c r="C20" s="17" t="s">
        <v>16</v>
      </c>
      <c r="D20" s="38" t="s">
        <v>17</v>
      </c>
      <c r="E20" s="71">
        <f>VLOOKUP($C20,'Latest Month raw'!$E$6:$X$16,E$14,0)</f>
        <v>93</v>
      </c>
      <c r="F20" s="72">
        <f>VLOOKUP($C20,'Latest Month raw'!$E$6:$X$16,F$14,0)</f>
        <v>81</v>
      </c>
      <c r="G20" s="73">
        <f t="shared" ref="G20:G29" si="0">F20/E20</f>
        <v>0.87096774193548387</v>
      </c>
      <c r="H20" s="71">
        <f>VLOOKUP($C20,'Latest Month raw'!$E$6:$X$16,H$14,0)</f>
        <v>153</v>
      </c>
      <c r="I20" s="72">
        <f>VLOOKUP($C20,'Latest Month raw'!$E$6:$X$16,I$14,0)</f>
        <v>121</v>
      </c>
      <c r="J20" s="73">
        <f t="shared" ref="J20:J29" si="1">I20/H20</f>
        <v>0.79084967320261434</v>
      </c>
    </row>
    <row r="21" spans="1:10" ht="18" x14ac:dyDescent="0.25">
      <c r="A21" s="2"/>
      <c r="B21" s="16" t="s">
        <v>43</v>
      </c>
      <c r="C21" s="17" t="s">
        <v>44</v>
      </c>
      <c r="D21" s="38" t="s">
        <v>45</v>
      </c>
      <c r="E21" s="71">
        <f>VLOOKUP($C21,'Latest Month raw'!$E$6:$X$16,E$14,0)</f>
        <v>1</v>
      </c>
      <c r="F21" s="72">
        <f>VLOOKUP($C21,'Latest Month raw'!$E$6:$X$16,F$14,0)</f>
        <v>0</v>
      </c>
      <c r="G21" s="73">
        <f>IFERROR(F21/E21,"-")</f>
        <v>0</v>
      </c>
      <c r="H21" s="71">
        <f>VLOOKUP($C21,'Latest Month raw'!$E$6:$X$16,H$14,0)</f>
        <v>6</v>
      </c>
      <c r="I21" s="72">
        <f>VLOOKUP($C21,'Latest Month raw'!$E$6:$X$16,I$14,0)</f>
        <v>4</v>
      </c>
      <c r="J21" s="73">
        <f t="shared" si="1"/>
        <v>0.66666666666666663</v>
      </c>
    </row>
    <row r="22" spans="1:10" x14ac:dyDescent="0.2">
      <c r="B22" s="16" t="s">
        <v>46</v>
      </c>
      <c r="C22" s="17" t="s">
        <v>18</v>
      </c>
      <c r="D22" s="38" t="s">
        <v>19</v>
      </c>
      <c r="E22" s="71">
        <f>VLOOKUP($C22,'Latest Month raw'!$E$6:$X$16,E$14,0)</f>
        <v>101</v>
      </c>
      <c r="F22" s="72">
        <f>VLOOKUP($C22,'Latest Month raw'!$E$6:$X$16,F$14,0)</f>
        <v>94</v>
      </c>
      <c r="G22" s="73">
        <f t="shared" si="0"/>
        <v>0.93069306930693074</v>
      </c>
      <c r="H22" s="71">
        <f>VLOOKUP($C22,'Latest Month raw'!$E$6:$X$16,H$14,0)</f>
        <v>208</v>
      </c>
      <c r="I22" s="72">
        <f>VLOOKUP($C22,'Latest Month raw'!$E$6:$X$16,I$14,0)</f>
        <v>150</v>
      </c>
      <c r="J22" s="73">
        <f t="shared" si="1"/>
        <v>0.72115384615384615</v>
      </c>
    </row>
    <row r="23" spans="1:10" x14ac:dyDescent="0.2">
      <c r="B23" s="16" t="s">
        <v>47</v>
      </c>
      <c r="C23" s="17" t="s">
        <v>20</v>
      </c>
      <c r="D23" s="38" t="s">
        <v>96</v>
      </c>
      <c r="E23" s="71">
        <f>VLOOKUP($C23,'Latest Month raw'!$E$6:$X$16,E$14,0)</f>
        <v>49</v>
      </c>
      <c r="F23" s="72">
        <f>VLOOKUP($C23,'Latest Month raw'!$E$6:$X$16,F$14,0)</f>
        <v>45</v>
      </c>
      <c r="G23" s="73">
        <f t="shared" si="0"/>
        <v>0.91836734693877553</v>
      </c>
      <c r="H23" s="71">
        <f>VLOOKUP($C23,'Latest Month raw'!$E$6:$X$16,H$14,0)</f>
        <v>48</v>
      </c>
      <c r="I23" s="72">
        <f>VLOOKUP($C23,'Latest Month raw'!$E$6:$X$16,I$14,0)</f>
        <v>42</v>
      </c>
      <c r="J23" s="73">
        <f t="shared" si="1"/>
        <v>0.875</v>
      </c>
    </row>
    <row r="24" spans="1:10" ht="18" x14ac:dyDescent="0.25">
      <c r="A24" s="2"/>
      <c r="B24" s="16" t="s">
        <v>47</v>
      </c>
      <c r="C24" s="17" t="s">
        <v>21</v>
      </c>
      <c r="D24" s="38" t="s">
        <v>22</v>
      </c>
      <c r="E24" s="71">
        <f>VLOOKUP($C24,'Latest Month raw'!$E$6:$X$16,E$14,0)</f>
        <v>136</v>
      </c>
      <c r="F24" s="72">
        <f>VLOOKUP($C24,'Latest Month raw'!$E$6:$X$16,F$14,0)</f>
        <v>113</v>
      </c>
      <c r="G24" s="73">
        <f t="shared" si="0"/>
        <v>0.83088235294117652</v>
      </c>
      <c r="H24" s="71">
        <f>VLOOKUP($C24,'Latest Month raw'!$E$6:$X$16,H$14,0)</f>
        <v>181</v>
      </c>
      <c r="I24" s="72">
        <f>VLOOKUP($C24,'Latest Month raw'!$E$6:$X$16,I$14,0)</f>
        <v>148</v>
      </c>
      <c r="J24" s="73">
        <f t="shared" si="1"/>
        <v>0.81767955801104975</v>
      </c>
    </row>
    <row r="25" spans="1:10" x14ac:dyDescent="0.2">
      <c r="B25" s="16" t="s">
        <v>43</v>
      </c>
      <c r="C25" s="17" t="s">
        <v>23</v>
      </c>
      <c r="D25" s="51" t="s">
        <v>48</v>
      </c>
      <c r="E25" s="71">
        <f>VLOOKUP($C25,'Latest Month raw'!$E$6:$X$16,E$14,0)</f>
        <v>54</v>
      </c>
      <c r="F25" s="72">
        <f>VLOOKUP($C25,'Latest Month raw'!$E$6:$X$16,F$14,0)</f>
        <v>50</v>
      </c>
      <c r="G25" s="73">
        <f t="shared" si="0"/>
        <v>0.92592592592592593</v>
      </c>
      <c r="H25" s="71">
        <f>VLOOKUP($C25,'Latest Month raw'!$E$6:$X$16,H$14,0)</f>
        <v>85</v>
      </c>
      <c r="I25" s="72">
        <f>VLOOKUP($C25,'Latest Month raw'!$E$6:$X$16,I$14,0)</f>
        <v>66</v>
      </c>
      <c r="J25" s="73">
        <f t="shared" si="1"/>
        <v>0.77647058823529413</v>
      </c>
    </row>
    <row r="26" spans="1:10" x14ac:dyDescent="0.2">
      <c r="B26" s="16" t="s">
        <v>43</v>
      </c>
      <c r="C26" s="17" t="s">
        <v>24</v>
      </c>
      <c r="D26" s="38" t="s">
        <v>30</v>
      </c>
      <c r="E26" s="71">
        <f>VLOOKUP($C26,'Latest Month raw'!$E$6:$X$16,E$14,0)</f>
        <v>54</v>
      </c>
      <c r="F26" s="72">
        <f>VLOOKUP($C26,'Latest Month raw'!$E$6:$X$16,F$14,0)</f>
        <v>49</v>
      </c>
      <c r="G26" s="73">
        <f t="shared" si="0"/>
        <v>0.90740740740740744</v>
      </c>
      <c r="H26" s="71">
        <f>VLOOKUP($C26,'Latest Month raw'!$E$6:$X$16,H$14,0)</f>
        <v>126</v>
      </c>
      <c r="I26" s="72">
        <f>VLOOKUP($C26,'Latest Month raw'!$E$6:$X$16,I$14,0)</f>
        <v>84</v>
      </c>
      <c r="J26" s="73">
        <f t="shared" si="1"/>
        <v>0.66666666666666663</v>
      </c>
    </row>
    <row r="27" spans="1:10" ht="18" x14ac:dyDescent="0.25">
      <c r="A27" s="2"/>
      <c r="B27" s="16" t="s">
        <v>43</v>
      </c>
      <c r="C27" s="17" t="s">
        <v>25</v>
      </c>
      <c r="D27" s="51" t="s">
        <v>31</v>
      </c>
      <c r="E27" s="71">
        <f>VLOOKUP($C27,'Latest Month raw'!$E$6:$X$16,E$14,0)</f>
        <v>178</v>
      </c>
      <c r="F27" s="72">
        <f>VLOOKUP($C27,'Latest Month raw'!$E$6:$X$16,F$14,0)</f>
        <v>148</v>
      </c>
      <c r="G27" s="73">
        <f t="shared" si="0"/>
        <v>0.8314606741573034</v>
      </c>
      <c r="H27" s="71">
        <f>VLOOKUP($C27,'Latest Month raw'!$E$6:$X$16,H$14,0)</f>
        <v>106</v>
      </c>
      <c r="I27" s="72">
        <f>VLOOKUP($C27,'Latest Month raw'!$E$6:$X$16,I$14,0)</f>
        <v>86</v>
      </c>
      <c r="J27" s="73">
        <f t="shared" si="1"/>
        <v>0.81132075471698117</v>
      </c>
    </row>
    <row r="28" spans="1:10" x14ac:dyDescent="0.2">
      <c r="B28" s="16" t="s">
        <v>42</v>
      </c>
      <c r="C28" s="17" t="s">
        <v>26</v>
      </c>
      <c r="D28" s="38" t="s">
        <v>97</v>
      </c>
      <c r="E28" s="71">
        <f>VLOOKUP($C28,'Latest Month raw'!$E$6:$X$16,E$14,0)</f>
        <v>132</v>
      </c>
      <c r="F28" s="72">
        <f>VLOOKUP($C28,'Latest Month raw'!$E$6:$X$16,F$14,0)</f>
        <v>117</v>
      </c>
      <c r="G28" s="73">
        <f t="shared" si="0"/>
        <v>0.88636363636363635</v>
      </c>
      <c r="H28" s="71">
        <f>VLOOKUP($C28,'Latest Month raw'!$E$6:$X$16,H$14,0)</f>
        <v>112</v>
      </c>
      <c r="I28" s="72">
        <f>VLOOKUP($C28,'Latest Month raw'!$E$6:$X$16,I$14,0)</f>
        <v>85</v>
      </c>
      <c r="J28" s="73">
        <f t="shared" si="1"/>
        <v>0.7589285714285714</v>
      </c>
    </row>
    <row r="29" spans="1:10" x14ac:dyDescent="0.2">
      <c r="B29" s="18" t="s">
        <v>47</v>
      </c>
      <c r="C29" s="19" t="s">
        <v>27</v>
      </c>
      <c r="D29" s="39" t="s">
        <v>28</v>
      </c>
      <c r="E29" s="74">
        <f>VLOOKUP($C29,'Latest Month raw'!$E$6:$X$16,E$14,0)</f>
        <v>95</v>
      </c>
      <c r="F29" s="75">
        <f>VLOOKUP($C29,'Latest Month raw'!$E$6:$X$16,F$14,0)</f>
        <v>76</v>
      </c>
      <c r="G29" s="76">
        <f t="shared" si="0"/>
        <v>0.8</v>
      </c>
      <c r="H29" s="74">
        <f>VLOOKUP($C29,'Latest Month raw'!$E$6:$X$16,H$14,0)</f>
        <v>103</v>
      </c>
      <c r="I29" s="75">
        <f>VLOOKUP($C29,'Latest Month raw'!$E$6:$X$16,I$14,0)</f>
        <v>84</v>
      </c>
      <c r="J29" s="76">
        <f t="shared" si="1"/>
        <v>0.81553398058252424</v>
      </c>
    </row>
    <row r="30" spans="1:10" x14ac:dyDescent="0.2">
      <c r="B30" s="77" t="s">
        <v>227</v>
      </c>
      <c r="C30" s="78"/>
      <c r="D30" s="79" t="s">
        <v>228</v>
      </c>
    </row>
    <row r="31" spans="1:10" x14ac:dyDescent="0.2">
      <c r="B31" s="20"/>
    </row>
    <row r="38" spans="4:10" s="80" customFormat="1" hidden="1" x14ac:dyDescent="0.2">
      <c r="D38" s="80" t="s">
        <v>9</v>
      </c>
      <c r="E38" s="80">
        <v>845</v>
      </c>
      <c r="F38" s="80">
        <v>738</v>
      </c>
      <c r="G38" s="80">
        <v>0.87337278106508875</v>
      </c>
      <c r="H38" s="80">
        <v>1223</v>
      </c>
      <c r="I38" s="80">
        <v>947</v>
      </c>
      <c r="J38" s="80">
        <v>0.77432542927228132</v>
      </c>
    </row>
    <row r="39" spans="4:10" s="80" customFormat="1" hidden="1" x14ac:dyDescent="0.2"/>
    <row r="40" spans="4:10" s="80" customFormat="1" hidden="1" x14ac:dyDescent="0.2">
      <c r="D40" s="80" t="s">
        <v>15</v>
      </c>
      <c r="E40" s="80">
        <v>57</v>
      </c>
      <c r="F40" s="80">
        <v>52</v>
      </c>
      <c r="G40" s="80">
        <v>0.91228070175438591</v>
      </c>
      <c r="H40" s="80">
        <v>126</v>
      </c>
      <c r="I40" s="80">
        <v>100</v>
      </c>
      <c r="J40" s="80">
        <v>0.79365079365079361</v>
      </c>
    </row>
    <row r="41" spans="4:10" s="80" customFormat="1" hidden="1" x14ac:dyDescent="0.2">
      <c r="D41" s="80" t="s">
        <v>17</v>
      </c>
      <c r="E41" s="80">
        <v>93</v>
      </c>
      <c r="F41" s="80">
        <v>81</v>
      </c>
      <c r="G41" s="80">
        <v>0.87096774193548387</v>
      </c>
      <c r="H41" s="80">
        <v>153</v>
      </c>
      <c r="I41" s="80">
        <v>121</v>
      </c>
      <c r="J41" s="80">
        <v>0.79084967320261434</v>
      </c>
    </row>
    <row r="42" spans="4:10" s="80" customFormat="1" hidden="1" x14ac:dyDescent="0.2">
      <c r="D42" s="80" t="s">
        <v>45</v>
      </c>
      <c r="E42" s="80">
        <v>1</v>
      </c>
      <c r="F42" s="80">
        <v>0</v>
      </c>
      <c r="G42" s="80">
        <v>0</v>
      </c>
      <c r="H42" s="80">
        <v>6</v>
      </c>
      <c r="I42" s="80">
        <v>4</v>
      </c>
      <c r="J42" s="80">
        <v>0.66666666666666663</v>
      </c>
    </row>
    <row r="43" spans="4:10" s="80" customFormat="1" hidden="1" x14ac:dyDescent="0.2">
      <c r="D43" s="80" t="s">
        <v>19</v>
      </c>
      <c r="E43" s="80">
        <v>99</v>
      </c>
      <c r="F43" s="80">
        <v>92</v>
      </c>
      <c r="G43" s="80">
        <v>0.92929292929292928</v>
      </c>
      <c r="H43" s="80">
        <v>207</v>
      </c>
      <c r="I43" s="80">
        <v>150</v>
      </c>
      <c r="J43" s="80">
        <v>0.72463768115942029</v>
      </c>
    </row>
    <row r="44" spans="4:10" s="80" customFormat="1" hidden="1" x14ac:dyDescent="0.2">
      <c r="D44" s="80" t="s">
        <v>96</v>
      </c>
      <c r="E44" s="80">
        <v>49</v>
      </c>
      <c r="F44" s="80">
        <v>45</v>
      </c>
      <c r="G44" s="80">
        <v>0.91836734693877553</v>
      </c>
      <c r="H44" s="80">
        <v>48</v>
      </c>
      <c r="I44" s="80">
        <v>42</v>
      </c>
      <c r="J44" s="80">
        <v>0.875</v>
      </c>
    </row>
    <row r="45" spans="4:10" s="80" customFormat="1" hidden="1" x14ac:dyDescent="0.2">
      <c r="D45" s="80" t="s">
        <v>22</v>
      </c>
      <c r="E45" s="80">
        <v>74</v>
      </c>
      <c r="F45" s="80">
        <v>65</v>
      </c>
      <c r="G45" s="80">
        <v>0.8783783783783784</v>
      </c>
      <c r="H45" s="80">
        <v>178</v>
      </c>
      <c r="I45" s="80">
        <v>144</v>
      </c>
      <c r="J45" s="80">
        <v>0.8089887640449438</v>
      </c>
    </row>
    <row r="46" spans="4:10" s="80" customFormat="1" hidden="1" x14ac:dyDescent="0.2">
      <c r="D46" s="80" t="s">
        <v>48</v>
      </c>
      <c r="E46" s="80">
        <v>54</v>
      </c>
      <c r="F46" s="80">
        <v>50</v>
      </c>
      <c r="G46" s="80">
        <v>0.92592592592592593</v>
      </c>
      <c r="H46" s="80">
        <v>85</v>
      </c>
      <c r="I46" s="80">
        <v>66</v>
      </c>
      <c r="J46" s="80">
        <v>0.77647058823529413</v>
      </c>
    </row>
    <row r="47" spans="4:10" s="80" customFormat="1" hidden="1" x14ac:dyDescent="0.2">
      <c r="D47" s="80" t="s">
        <v>30</v>
      </c>
      <c r="E47" s="80">
        <v>54</v>
      </c>
      <c r="F47" s="80">
        <v>49</v>
      </c>
      <c r="G47" s="80">
        <v>0.90740740740740744</v>
      </c>
      <c r="H47" s="80">
        <v>102</v>
      </c>
      <c r="I47" s="80">
        <v>68</v>
      </c>
      <c r="J47" s="80">
        <v>0.66666666666666663</v>
      </c>
    </row>
    <row r="48" spans="4:10" s="80" customFormat="1" hidden="1" x14ac:dyDescent="0.2">
      <c r="D48" s="80" t="s">
        <v>31</v>
      </c>
      <c r="E48" s="80">
        <v>178</v>
      </c>
      <c r="F48" s="80">
        <v>148</v>
      </c>
      <c r="G48" s="80">
        <v>0.8314606741573034</v>
      </c>
      <c r="H48" s="80">
        <v>103</v>
      </c>
      <c r="I48" s="80">
        <v>83</v>
      </c>
      <c r="J48" s="80">
        <v>0.80582524271844658</v>
      </c>
    </row>
    <row r="49" spans="4:10" s="80" customFormat="1" hidden="1" x14ac:dyDescent="0.2">
      <c r="D49" s="80" t="s">
        <v>97</v>
      </c>
      <c r="E49" s="80">
        <v>91</v>
      </c>
      <c r="F49" s="80">
        <v>80</v>
      </c>
      <c r="G49" s="80">
        <v>0.87912087912087911</v>
      </c>
      <c r="H49" s="80">
        <v>112</v>
      </c>
      <c r="I49" s="80">
        <v>85</v>
      </c>
      <c r="J49" s="80">
        <v>0.7589285714285714</v>
      </c>
    </row>
    <row r="50" spans="4:10" s="80" customFormat="1" hidden="1" x14ac:dyDescent="0.2">
      <c r="D50" s="80" t="s">
        <v>28</v>
      </c>
      <c r="E50" s="80">
        <v>95</v>
      </c>
      <c r="F50" s="80">
        <v>76</v>
      </c>
      <c r="G50" s="80">
        <v>0.8</v>
      </c>
      <c r="H50" s="80">
        <v>103</v>
      </c>
      <c r="I50" s="80">
        <v>84</v>
      </c>
      <c r="J50" s="80">
        <v>0.81553398058252424</v>
      </c>
    </row>
  </sheetData>
  <phoneticPr fontId="0" type="noConversion"/>
  <conditionalFormatting sqref="E17:F29 H17:I29">
    <cfRule type="cellIs" dxfId="5" priority="2" operator="notEqual">
      <formula>E38</formula>
    </cfRule>
  </conditionalFormatting>
  <conditionalFormatting sqref="G17:G29 J17:J29">
    <cfRule type="cellIs" dxfId="4" priority="1" operator="notEqual">
      <formula>G38</formula>
    </cfRule>
  </conditionalFormatting>
  <hyperlinks>
    <hyperlink ref="D7" r:id="rId1"/>
    <hyperlink ref="D13" location="'Cover note'!A1" display="Contents"/>
  </hyperlinks>
  <pageMargins left="0.70866141732283472" right="0.70866141732283472" top="0.74803149606299213" bottom="0.74803149606299213" header="0.31496062992125984" footer="0.31496062992125984"/>
  <pageSetup paperSize="9" fitToWidth="0" orientation="landscape" r:id="rId2"/>
  <headerFooter alignWithMargins="0">
    <oddFooter>Page &amp;P of &amp;N</oddFooter>
  </headerFooter>
  <ignoredErrors>
    <ignoredError sqref="G17:G20 G22:G2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50"/>
  <sheetViews>
    <sheetView showGridLines="0" topLeftCell="A2" zoomScale="85" zoomScaleNormal="85" workbookViewId="0">
      <selection activeCell="A2" sqref="A2"/>
    </sheetView>
  </sheetViews>
  <sheetFormatPr defaultRowHeight="12.75" x14ac:dyDescent="0.2"/>
  <cols>
    <col min="1" max="1" width="2" style="3" customWidth="1"/>
    <col min="2" max="2" width="13.85546875" style="3" customWidth="1"/>
    <col min="3" max="3" width="9.7109375" style="3" bestFit="1" customWidth="1"/>
    <col min="4" max="4" width="55.7109375" style="3" customWidth="1"/>
    <col min="5" max="5" width="17" style="3" customWidth="1"/>
    <col min="6" max="6" width="19" style="3" customWidth="1"/>
    <col min="7" max="7" width="15" style="3" customWidth="1"/>
    <col min="8" max="10" width="17" style="3" customWidth="1"/>
    <col min="11" max="16384" width="9.140625" style="3"/>
  </cols>
  <sheetData>
    <row r="1" spans="1:10" s="2" customFormat="1" ht="18" hidden="1" x14ac:dyDescent="0.25">
      <c r="A1" s="1"/>
      <c r="B1" s="1"/>
      <c r="C1" s="1"/>
      <c r="D1" s="1"/>
    </row>
    <row r="2" spans="1:10" ht="15.75" x14ac:dyDescent="0.25">
      <c r="A2" s="1"/>
      <c r="B2" s="1"/>
      <c r="C2" s="6" t="s">
        <v>0</v>
      </c>
      <c r="D2" s="7" t="s">
        <v>50</v>
      </c>
      <c r="F2" s="4"/>
    </row>
    <row r="3" spans="1:10" ht="15.75" x14ac:dyDescent="0.25">
      <c r="A3" s="1"/>
      <c r="B3" s="1"/>
      <c r="C3" s="6"/>
      <c r="D3" s="7" t="s">
        <v>124</v>
      </c>
      <c r="F3" s="4"/>
    </row>
    <row r="4" spans="1:10" x14ac:dyDescent="0.2">
      <c r="A4" s="1"/>
      <c r="B4" s="1"/>
      <c r="C4" s="6"/>
      <c r="D4" s="8"/>
      <c r="F4" s="4"/>
    </row>
    <row r="5" spans="1:10" x14ac:dyDescent="0.2">
      <c r="A5" s="1"/>
      <c r="B5" s="1"/>
      <c r="C5" s="6" t="s">
        <v>1</v>
      </c>
      <c r="D5" s="48" t="str">
        <f>'Cardiac Arrest - ROSC'!D5</f>
        <v>September 2015</v>
      </c>
      <c r="F5" s="4"/>
    </row>
    <row r="6" spans="1:10" x14ac:dyDescent="0.2">
      <c r="A6" s="1"/>
      <c r="B6" s="1"/>
      <c r="C6" s="6" t="s">
        <v>2</v>
      </c>
      <c r="D6" s="49" t="str">
        <f>'Cardiac Arrest - ROSC'!D6</f>
        <v>Unify2 data collection - AmbCO, NHS England</v>
      </c>
      <c r="F6" s="4"/>
    </row>
    <row r="7" spans="1:10" x14ac:dyDescent="0.2">
      <c r="A7" s="1"/>
      <c r="B7" s="1"/>
      <c r="D7" s="52" t="s">
        <v>185</v>
      </c>
      <c r="F7" s="4"/>
    </row>
    <row r="8" spans="1:10" hidden="1" x14ac:dyDescent="0.2">
      <c r="A8" s="1"/>
      <c r="B8" s="1"/>
      <c r="C8" s="6"/>
      <c r="D8" s="49" t="str">
        <f>'Cardiac Arrest - ROSC'!D8</f>
        <v>Provider</v>
      </c>
      <c r="F8" s="4"/>
    </row>
    <row r="9" spans="1:10" x14ac:dyDescent="0.2">
      <c r="A9" s="1"/>
      <c r="B9" s="1"/>
      <c r="C9" s="6" t="s">
        <v>3</v>
      </c>
      <c r="D9" s="50">
        <f>'Cardiac Arrest - ROSC'!D9</f>
        <v>42411</v>
      </c>
      <c r="F9" s="4"/>
    </row>
    <row r="10" spans="1:10" x14ac:dyDescent="0.2">
      <c r="A10" s="1"/>
      <c r="B10" s="1"/>
      <c r="C10" s="6" t="s">
        <v>6</v>
      </c>
      <c r="D10" s="50">
        <f>'Cardiac Arrest - ROSC'!D10</f>
        <v>42621</v>
      </c>
      <c r="F10" s="4"/>
    </row>
    <row r="11" spans="1:10" hidden="1" x14ac:dyDescent="0.2">
      <c r="A11" s="1"/>
      <c r="B11" s="1"/>
      <c r="C11" s="6"/>
      <c r="D11" s="49" t="str">
        <f>'Cardiac Arrest - ROSC'!D11</f>
        <v>Published</v>
      </c>
      <c r="F11" s="4"/>
    </row>
    <row r="12" spans="1:10" x14ac:dyDescent="0.2">
      <c r="A12" s="1"/>
      <c r="B12" s="1"/>
      <c r="C12" s="6" t="s">
        <v>11</v>
      </c>
      <c r="D12" s="49" t="str">
        <f>'Cardiac Arrest - ROSC'!D12</f>
        <v>Ian Kay, i.kay@nhs.net</v>
      </c>
      <c r="F12" s="4"/>
    </row>
    <row r="13" spans="1:10" x14ac:dyDescent="0.2">
      <c r="A13" s="1"/>
      <c r="B13" s="1"/>
      <c r="C13" s="1"/>
      <c r="D13" s="57" t="s">
        <v>186</v>
      </c>
      <c r="E13" s="32"/>
      <c r="F13" s="33"/>
      <c r="G13" s="35"/>
      <c r="H13" s="32"/>
      <c r="I13" s="34"/>
      <c r="J13" s="35"/>
    </row>
    <row r="14" spans="1:10" hidden="1" x14ac:dyDescent="0.2">
      <c r="A14" s="1"/>
      <c r="B14" s="5" t="s">
        <v>29</v>
      </c>
      <c r="C14" s="5"/>
      <c r="D14" s="5"/>
      <c r="E14" s="28">
        <v>14</v>
      </c>
      <c r="F14" s="29">
        <v>13</v>
      </c>
      <c r="G14" s="31"/>
      <c r="H14" s="28">
        <v>16</v>
      </c>
      <c r="I14" s="30">
        <v>15</v>
      </c>
      <c r="J14" s="31"/>
    </row>
    <row r="15" spans="1:10" ht="12.75" hidden="1" customHeight="1" x14ac:dyDescent="0.2">
      <c r="A15" s="1"/>
      <c r="B15" s="1"/>
      <c r="C15" s="1"/>
      <c r="D15" s="1"/>
      <c r="E15" s="25" t="s">
        <v>37</v>
      </c>
      <c r="F15" s="26"/>
      <c r="G15" s="27"/>
      <c r="H15" s="28"/>
      <c r="I15" s="30"/>
      <c r="J15" s="31"/>
    </row>
    <row r="16" spans="1:10" s="4" customFormat="1" ht="102" customHeight="1" x14ac:dyDescent="0.2">
      <c r="B16" s="9" t="s">
        <v>122</v>
      </c>
      <c r="C16" s="10" t="s">
        <v>4</v>
      </c>
      <c r="D16" s="36" t="s">
        <v>5</v>
      </c>
      <c r="E16" s="9" t="s">
        <v>108</v>
      </c>
      <c r="F16" s="11" t="s">
        <v>38</v>
      </c>
      <c r="G16" s="12" t="s">
        <v>107</v>
      </c>
      <c r="H16" s="9" t="s">
        <v>32</v>
      </c>
      <c r="I16" s="11" t="s">
        <v>33</v>
      </c>
      <c r="J16" s="12" t="s">
        <v>34</v>
      </c>
    </row>
    <row r="17" spans="1:10" x14ac:dyDescent="0.2">
      <c r="A17" s="13"/>
      <c r="B17" s="14" t="s">
        <v>8</v>
      </c>
      <c r="C17" s="15" t="s">
        <v>8</v>
      </c>
      <c r="D17" s="37" t="s">
        <v>9</v>
      </c>
      <c r="E17" s="40">
        <f>SUM(E19:E29)</f>
        <v>3412</v>
      </c>
      <c r="F17" s="41">
        <f>SUM(F19:F29)</f>
        <v>1936</v>
      </c>
      <c r="G17" s="42">
        <f>F17/E17</f>
        <v>0.56740914419695199</v>
      </c>
      <c r="H17" s="40">
        <f>SUM(H19:H29)</f>
        <v>7658</v>
      </c>
      <c r="I17" s="41">
        <f>SUM(I19:I29)</f>
        <v>7484</v>
      </c>
      <c r="J17" s="42">
        <f>I17/H17</f>
        <v>0.97727866283624965</v>
      </c>
    </row>
    <row r="18" spans="1:10" hidden="1" x14ac:dyDescent="0.2">
      <c r="B18" s="16"/>
      <c r="C18" s="17"/>
      <c r="D18" s="38"/>
      <c r="E18" s="68"/>
      <c r="F18" s="69"/>
      <c r="G18" s="70"/>
      <c r="H18" s="68"/>
      <c r="I18" s="69"/>
      <c r="J18" s="70"/>
    </row>
    <row r="19" spans="1:10" x14ac:dyDescent="0.2">
      <c r="B19" s="16" t="s">
        <v>42</v>
      </c>
      <c r="C19" s="17" t="s">
        <v>14</v>
      </c>
      <c r="D19" s="38" t="s">
        <v>15</v>
      </c>
      <c r="E19" s="71">
        <f>VLOOKUP($C19,'Latest Month raw'!$E$6:$X$16,E$14,0)</f>
        <v>130</v>
      </c>
      <c r="F19" s="72">
        <f>VLOOKUP($C19,'Latest Month raw'!$E$6:$X$16,F$14,0)</f>
        <v>73</v>
      </c>
      <c r="G19" s="73">
        <f>F19/E19</f>
        <v>0.56153846153846154</v>
      </c>
      <c r="H19" s="71">
        <f>VLOOKUP($C19,'Latest Month raw'!$E$6:$X$16,H$14,0)</f>
        <v>759</v>
      </c>
      <c r="I19" s="72">
        <f>VLOOKUP($C19,'Latest Month raw'!$E$6:$X$16,I$14,0)</f>
        <v>745</v>
      </c>
      <c r="J19" s="73">
        <f>I19/H19</f>
        <v>0.98155467720685108</v>
      </c>
    </row>
    <row r="20" spans="1:10" x14ac:dyDescent="0.2">
      <c r="B20" s="16" t="s">
        <v>42</v>
      </c>
      <c r="C20" s="17" t="s">
        <v>16</v>
      </c>
      <c r="D20" s="38" t="s">
        <v>17</v>
      </c>
      <c r="E20" s="71">
        <f>VLOOKUP($C20,'Latest Month raw'!$E$6:$X$16,E$14,0)</f>
        <v>287</v>
      </c>
      <c r="F20" s="72">
        <f>VLOOKUP($C20,'Latest Month raw'!$E$6:$X$16,F$14,0)</f>
        <v>128</v>
      </c>
      <c r="G20" s="73">
        <f t="shared" ref="G20:G29" si="0">F20/E20</f>
        <v>0.44599303135888502</v>
      </c>
      <c r="H20" s="71">
        <f>VLOOKUP($C20,'Latest Month raw'!$E$6:$X$16,H$14,0)</f>
        <v>678</v>
      </c>
      <c r="I20" s="72">
        <f>VLOOKUP($C20,'Latest Month raw'!$E$6:$X$16,I$14,0)</f>
        <v>666</v>
      </c>
      <c r="J20" s="73">
        <f t="shared" ref="J20:J29" si="1">I20/H20</f>
        <v>0.98230088495575218</v>
      </c>
    </row>
    <row r="21" spans="1:10" ht="18" x14ac:dyDescent="0.25">
      <c r="A21" s="2"/>
      <c r="B21" s="16" t="s">
        <v>43</v>
      </c>
      <c r="C21" s="17" t="s">
        <v>44</v>
      </c>
      <c r="D21" s="38" t="s">
        <v>45</v>
      </c>
      <c r="E21" s="71">
        <f>VLOOKUP($C21,'Latest Month raw'!$E$6:$X$16,E$14,0)</f>
        <v>21</v>
      </c>
      <c r="F21" s="72">
        <f>VLOOKUP($C21,'Latest Month raw'!$E$6:$X$16,F$14,0)</f>
        <v>12</v>
      </c>
      <c r="G21" s="73">
        <f t="shared" si="0"/>
        <v>0.5714285714285714</v>
      </c>
      <c r="H21" s="71">
        <f>VLOOKUP($C21,'Latest Month raw'!$E$6:$X$16,H$14,0)</f>
        <v>27</v>
      </c>
      <c r="I21" s="72">
        <f>VLOOKUP($C21,'Latest Month raw'!$E$6:$X$16,I$14,0)</f>
        <v>25</v>
      </c>
      <c r="J21" s="73">
        <f t="shared" si="1"/>
        <v>0.92592592592592593</v>
      </c>
    </row>
    <row r="22" spans="1:10" x14ac:dyDescent="0.2">
      <c r="B22" s="16" t="s">
        <v>46</v>
      </c>
      <c r="C22" s="17" t="s">
        <v>18</v>
      </c>
      <c r="D22" s="38" t="s">
        <v>19</v>
      </c>
      <c r="E22" s="71">
        <f>VLOOKUP($C22,'Latest Month raw'!$E$6:$X$16,E$14,0)</f>
        <v>596</v>
      </c>
      <c r="F22" s="72">
        <f>VLOOKUP($C22,'Latest Month raw'!$E$6:$X$16,F$14,0)</f>
        <v>366</v>
      </c>
      <c r="G22" s="73">
        <f t="shared" si="0"/>
        <v>0.61409395973154357</v>
      </c>
      <c r="H22" s="71">
        <f>VLOOKUP($C22,'Latest Month raw'!$E$6:$X$16,H$14,0)</f>
        <v>1033</v>
      </c>
      <c r="I22" s="72">
        <f>VLOOKUP($C22,'Latest Month raw'!$E$6:$X$16,I$14,0)</f>
        <v>1012</v>
      </c>
      <c r="J22" s="73">
        <f t="shared" si="1"/>
        <v>0.97967086156824779</v>
      </c>
    </row>
    <row r="23" spans="1:10" x14ac:dyDescent="0.2">
      <c r="B23" s="16" t="s">
        <v>47</v>
      </c>
      <c r="C23" s="17" t="s">
        <v>20</v>
      </c>
      <c r="D23" s="38" t="s">
        <v>96</v>
      </c>
      <c r="E23" s="71">
        <f>VLOOKUP($C23,'Latest Month raw'!$E$6:$X$16,E$14,0)</f>
        <v>168</v>
      </c>
      <c r="F23" s="72">
        <f>VLOOKUP($C23,'Latest Month raw'!$E$6:$X$16,F$14,0)</f>
        <v>105</v>
      </c>
      <c r="G23" s="73">
        <f t="shared" si="0"/>
        <v>0.625</v>
      </c>
      <c r="H23" s="71">
        <f>VLOOKUP($C23,'Latest Month raw'!$E$6:$X$16,H$14,0)</f>
        <v>354</v>
      </c>
      <c r="I23" s="72">
        <f>VLOOKUP($C23,'Latest Month raw'!$E$6:$X$16,I$14,0)</f>
        <v>340</v>
      </c>
      <c r="J23" s="73">
        <f t="shared" si="1"/>
        <v>0.96045197740112997</v>
      </c>
    </row>
    <row r="24" spans="1:10" ht="18" x14ac:dyDescent="0.25">
      <c r="A24" s="2"/>
      <c r="B24" s="16" t="s">
        <v>47</v>
      </c>
      <c r="C24" s="17" t="s">
        <v>21</v>
      </c>
      <c r="D24" s="38" t="s">
        <v>22</v>
      </c>
      <c r="E24" s="71">
        <f>VLOOKUP($C24,'Latest Month raw'!$E$6:$X$16,E$14,0)</f>
        <v>730</v>
      </c>
      <c r="F24" s="72">
        <f>VLOOKUP($C24,'Latest Month raw'!$E$6:$X$16,F$14,0)</f>
        <v>450</v>
      </c>
      <c r="G24" s="73">
        <f>IFERROR(F24/E24,"-")</f>
        <v>0.61643835616438358</v>
      </c>
      <c r="H24" s="71">
        <f>VLOOKUP($C24,'Latest Month raw'!$E$6:$X$16,H$14,0)</f>
        <v>1412</v>
      </c>
      <c r="I24" s="72">
        <f>VLOOKUP($C24,'Latest Month raw'!$E$6:$X$16,I$14,0)</f>
        <v>1409</v>
      </c>
      <c r="J24" s="73">
        <f>IFERROR(I24/H24,"-")</f>
        <v>0.99787535410764872</v>
      </c>
    </row>
    <row r="25" spans="1:10" x14ac:dyDescent="0.2">
      <c r="B25" s="16" t="s">
        <v>43</v>
      </c>
      <c r="C25" s="17" t="s">
        <v>23</v>
      </c>
      <c r="D25" s="38" t="s">
        <v>48</v>
      </c>
      <c r="E25" s="71">
        <f>VLOOKUP($C25,'Latest Month raw'!$E$6:$X$16,E$14,0)</f>
        <v>84</v>
      </c>
      <c r="F25" s="72">
        <f>VLOOKUP($C25,'Latest Month raw'!$E$6:$X$16,F$14,0)</f>
        <v>37</v>
      </c>
      <c r="G25" s="73">
        <f t="shared" si="0"/>
        <v>0.44047619047619047</v>
      </c>
      <c r="H25" s="71">
        <f>VLOOKUP($C25,'Latest Month raw'!$E$6:$X$16,H$14,0)</f>
        <v>607</v>
      </c>
      <c r="I25" s="72">
        <f>VLOOKUP($C25,'Latest Month raw'!$E$6:$X$16,I$14,0)</f>
        <v>595</v>
      </c>
      <c r="J25" s="73">
        <f t="shared" si="1"/>
        <v>0.98023064250411862</v>
      </c>
    </row>
    <row r="26" spans="1:10" x14ac:dyDescent="0.2">
      <c r="B26" s="16" t="s">
        <v>43</v>
      </c>
      <c r="C26" s="17" t="s">
        <v>24</v>
      </c>
      <c r="D26" s="38" t="s">
        <v>30</v>
      </c>
      <c r="E26" s="71">
        <f>VLOOKUP($C26,'Latest Month raw'!$E$6:$X$16,E$14,0)</f>
        <v>420</v>
      </c>
      <c r="F26" s="72">
        <f>VLOOKUP($C26,'Latest Month raw'!$E$6:$X$16,F$14,0)</f>
        <v>271</v>
      </c>
      <c r="G26" s="73">
        <f t="shared" si="0"/>
        <v>0.64523809523809528</v>
      </c>
      <c r="H26" s="71">
        <f>VLOOKUP($C26,'Latest Month raw'!$E$6:$X$16,H$14,0)</f>
        <v>639</v>
      </c>
      <c r="I26" s="72">
        <f>VLOOKUP($C26,'Latest Month raw'!$E$6:$X$16,I$14,0)</f>
        <v>613</v>
      </c>
      <c r="J26" s="73">
        <f t="shared" si="1"/>
        <v>0.95931142410015646</v>
      </c>
    </row>
    <row r="27" spans="1:10" ht="18" x14ac:dyDescent="0.25">
      <c r="A27" s="2"/>
      <c r="B27" s="16" t="s">
        <v>43</v>
      </c>
      <c r="C27" s="17" t="s">
        <v>25</v>
      </c>
      <c r="D27" s="38" t="s">
        <v>31</v>
      </c>
      <c r="E27" s="71">
        <f>VLOOKUP($C27,'Latest Month raw'!$E$6:$X$16,E$14,0)</f>
        <v>348</v>
      </c>
      <c r="F27" s="72">
        <f>VLOOKUP($C27,'Latest Month raw'!$E$6:$X$16,F$14,0)</f>
        <v>140</v>
      </c>
      <c r="G27" s="73">
        <f t="shared" si="0"/>
        <v>0.40229885057471265</v>
      </c>
      <c r="H27" s="71">
        <f>VLOOKUP($C27,'Latest Month raw'!$E$6:$X$16,H$14,0)</f>
        <v>837</v>
      </c>
      <c r="I27" s="72">
        <f>VLOOKUP($C27,'Latest Month raw'!$E$6:$X$16,I$14,0)</f>
        <v>802</v>
      </c>
      <c r="J27" s="73">
        <f t="shared" si="1"/>
        <v>0.95818399044205493</v>
      </c>
    </row>
    <row r="28" spans="1:10" x14ac:dyDescent="0.2">
      <c r="B28" s="16" t="s">
        <v>42</v>
      </c>
      <c r="C28" s="17" t="s">
        <v>26</v>
      </c>
      <c r="D28" s="38" t="s">
        <v>97</v>
      </c>
      <c r="E28" s="71">
        <f>VLOOKUP($C28,'Latest Month raw'!$E$6:$X$16,E$14,0)</f>
        <v>226</v>
      </c>
      <c r="F28" s="72">
        <f>VLOOKUP($C28,'Latest Month raw'!$E$6:$X$16,F$14,0)</f>
        <v>137</v>
      </c>
      <c r="G28" s="73">
        <f t="shared" si="0"/>
        <v>0.60619469026548678</v>
      </c>
      <c r="H28" s="71">
        <f>VLOOKUP($C28,'Latest Month raw'!$E$6:$X$16,H$14,0)</f>
        <v>588</v>
      </c>
      <c r="I28" s="72">
        <f>VLOOKUP($C28,'Latest Month raw'!$E$6:$X$16,I$14,0)</f>
        <v>566</v>
      </c>
      <c r="J28" s="73">
        <f t="shared" si="1"/>
        <v>0.9625850340136054</v>
      </c>
    </row>
    <row r="29" spans="1:10" x14ac:dyDescent="0.2">
      <c r="B29" s="18" t="s">
        <v>47</v>
      </c>
      <c r="C29" s="19" t="s">
        <v>27</v>
      </c>
      <c r="D29" s="39" t="s">
        <v>28</v>
      </c>
      <c r="E29" s="74">
        <f>VLOOKUP($C29,'Latest Month raw'!$E$6:$X$16,E$14,0)</f>
        <v>402</v>
      </c>
      <c r="F29" s="75">
        <f>VLOOKUP($C29,'Latest Month raw'!$E$6:$X$16,F$14,0)</f>
        <v>217</v>
      </c>
      <c r="G29" s="76">
        <f t="shared" si="0"/>
        <v>0.53980099502487566</v>
      </c>
      <c r="H29" s="74">
        <f>VLOOKUP($C29,'Latest Month raw'!$E$6:$X$16,H$14,0)</f>
        <v>724</v>
      </c>
      <c r="I29" s="75">
        <f>VLOOKUP($C29,'Latest Month raw'!$E$6:$X$16,I$14,0)</f>
        <v>711</v>
      </c>
      <c r="J29" s="76">
        <f t="shared" si="1"/>
        <v>0.98204419889502759</v>
      </c>
    </row>
    <row r="30" spans="1:10" x14ac:dyDescent="0.2">
      <c r="B30" s="77" t="s">
        <v>227</v>
      </c>
      <c r="C30" s="78"/>
      <c r="D30" s="79" t="s">
        <v>228</v>
      </c>
    </row>
    <row r="38" spans="4:10" s="80" customFormat="1" hidden="1" x14ac:dyDescent="0.2">
      <c r="D38" s="80" t="s">
        <v>9</v>
      </c>
      <c r="E38" s="80">
        <v>3289</v>
      </c>
      <c r="F38" s="80">
        <v>1854</v>
      </c>
      <c r="G38" s="80">
        <v>0.56369717239282457</v>
      </c>
      <c r="H38" s="80">
        <v>7541</v>
      </c>
      <c r="I38" s="80">
        <v>7351</v>
      </c>
      <c r="J38" s="80">
        <v>0.97480440259912482</v>
      </c>
    </row>
    <row r="39" spans="4:10" s="80" customFormat="1" hidden="1" x14ac:dyDescent="0.2"/>
    <row r="40" spans="4:10" s="80" customFormat="1" hidden="1" x14ac:dyDescent="0.2">
      <c r="D40" s="80" t="s">
        <v>15</v>
      </c>
      <c r="E40" s="80">
        <v>130</v>
      </c>
      <c r="F40" s="80">
        <v>73</v>
      </c>
      <c r="G40" s="80">
        <v>0.56153846153846154</v>
      </c>
      <c r="H40" s="80">
        <v>759</v>
      </c>
      <c r="I40" s="80">
        <v>745</v>
      </c>
      <c r="J40" s="80">
        <v>0.98155467720685108</v>
      </c>
    </row>
    <row r="41" spans="4:10" s="80" customFormat="1" hidden="1" x14ac:dyDescent="0.2">
      <c r="D41" s="80" t="s">
        <v>17</v>
      </c>
      <c r="E41" s="80">
        <v>287</v>
      </c>
      <c r="F41" s="80">
        <v>128</v>
      </c>
      <c r="G41" s="80">
        <v>0.44599303135888502</v>
      </c>
      <c r="H41" s="80">
        <v>678</v>
      </c>
      <c r="I41" s="80">
        <v>666</v>
      </c>
      <c r="J41" s="80">
        <v>0.98230088495575218</v>
      </c>
    </row>
    <row r="42" spans="4:10" s="80" customFormat="1" hidden="1" x14ac:dyDescent="0.2">
      <c r="D42" s="80" t="s">
        <v>45</v>
      </c>
      <c r="E42" s="80">
        <v>21</v>
      </c>
      <c r="F42" s="80">
        <v>12</v>
      </c>
      <c r="G42" s="80">
        <v>0.5714285714285714</v>
      </c>
      <c r="H42" s="80">
        <v>27</v>
      </c>
      <c r="I42" s="80">
        <v>25</v>
      </c>
      <c r="J42" s="80">
        <v>0.92592592592592593</v>
      </c>
    </row>
    <row r="43" spans="4:10" s="80" customFormat="1" hidden="1" x14ac:dyDescent="0.2">
      <c r="D43" s="80" t="s">
        <v>19</v>
      </c>
      <c r="E43" s="80">
        <v>596</v>
      </c>
      <c r="F43" s="80">
        <v>366</v>
      </c>
      <c r="G43" s="80">
        <v>0.61409395973154357</v>
      </c>
      <c r="H43" s="80">
        <v>1033</v>
      </c>
      <c r="I43" s="80">
        <v>1012</v>
      </c>
      <c r="J43" s="80">
        <v>0.97967086156824779</v>
      </c>
    </row>
    <row r="44" spans="4:10" s="80" customFormat="1" hidden="1" x14ac:dyDescent="0.2">
      <c r="D44" s="80" t="s">
        <v>96</v>
      </c>
      <c r="E44" s="80">
        <v>172</v>
      </c>
      <c r="F44" s="80">
        <v>86</v>
      </c>
      <c r="G44" s="80">
        <v>0.5</v>
      </c>
      <c r="H44" s="80">
        <v>355</v>
      </c>
      <c r="I44" s="80">
        <v>340</v>
      </c>
      <c r="J44" s="80">
        <v>0.95774647887323938</v>
      </c>
    </row>
    <row r="45" spans="4:10" s="80" customFormat="1" hidden="1" x14ac:dyDescent="0.2">
      <c r="D45" s="80" t="s">
        <v>22</v>
      </c>
      <c r="E45" s="80">
        <v>603</v>
      </c>
      <c r="F45" s="80">
        <v>389</v>
      </c>
      <c r="G45" s="80">
        <v>0.64510779436152565</v>
      </c>
      <c r="H45" s="80">
        <v>1412</v>
      </c>
      <c r="I45" s="80">
        <v>1403</v>
      </c>
      <c r="J45" s="80">
        <v>0.99362606232294615</v>
      </c>
    </row>
    <row r="46" spans="4:10" s="80" customFormat="1" hidden="1" x14ac:dyDescent="0.2">
      <c r="D46" s="80" t="s">
        <v>48</v>
      </c>
      <c r="E46" s="80">
        <v>84</v>
      </c>
      <c r="F46" s="80">
        <v>37</v>
      </c>
      <c r="G46" s="80">
        <v>0.44047619047619047</v>
      </c>
      <c r="H46" s="80">
        <v>607</v>
      </c>
      <c r="I46" s="80">
        <v>595</v>
      </c>
      <c r="J46" s="80">
        <v>0.98023064250411862</v>
      </c>
    </row>
    <row r="47" spans="4:10" s="80" customFormat="1" hidden="1" x14ac:dyDescent="0.2">
      <c r="D47" s="80" t="s">
        <v>30</v>
      </c>
      <c r="E47" s="80">
        <v>420</v>
      </c>
      <c r="F47" s="80">
        <v>271</v>
      </c>
      <c r="G47" s="80">
        <v>0.64523809523809528</v>
      </c>
      <c r="H47" s="80">
        <v>521</v>
      </c>
      <c r="I47" s="80">
        <v>500</v>
      </c>
      <c r="J47" s="80">
        <v>0.95969289827255277</v>
      </c>
    </row>
    <row r="48" spans="4:10" s="80" customFormat="1" hidden="1" x14ac:dyDescent="0.2">
      <c r="D48" s="80" t="s">
        <v>31</v>
      </c>
      <c r="E48" s="80">
        <v>348</v>
      </c>
      <c r="F48" s="80">
        <v>140</v>
      </c>
      <c r="G48" s="80">
        <v>0.40229885057471265</v>
      </c>
      <c r="H48" s="80">
        <v>837</v>
      </c>
      <c r="I48" s="80">
        <v>802</v>
      </c>
      <c r="J48" s="80">
        <v>0.95818399044205493</v>
      </c>
    </row>
    <row r="49" spans="4:10" s="80" customFormat="1" hidden="1" x14ac:dyDescent="0.2">
      <c r="D49" s="80" t="s">
        <v>97</v>
      </c>
      <c r="E49" s="80">
        <v>226</v>
      </c>
      <c r="F49" s="80">
        <v>135</v>
      </c>
      <c r="G49" s="80">
        <v>0.59734513274336287</v>
      </c>
      <c r="H49" s="80">
        <v>588</v>
      </c>
      <c r="I49" s="80">
        <v>552</v>
      </c>
      <c r="J49" s="80">
        <v>0.93877551020408168</v>
      </c>
    </row>
    <row r="50" spans="4:10" s="80" customFormat="1" hidden="1" x14ac:dyDescent="0.2">
      <c r="D50" s="80" t="s">
        <v>28</v>
      </c>
      <c r="E50" s="80">
        <v>402</v>
      </c>
      <c r="F50" s="80">
        <v>217</v>
      </c>
      <c r="G50" s="80">
        <v>0.53980099502487566</v>
      </c>
      <c r="H50" s="80">
        <v>724</v>
      </c>
      <c r="I50" s="80">
        <v>711</v>
      </c>
      <c r="J50" s="80">
        <v>0.98204419889502759</v>
      </c>
    </row>
  </sheetData>
  <phoneticPr fontId="0" type="noConversion"/>
  <conditionalFormatting sqref="E17:F29 H17:I29">
    <cfRule type="cellIs" dxfId="3" priority="2" operator="notEqual">
      <formula>E38</formula>
    </cfRule>
  </conditionalFormatting>
  <conditionalFormatting sqref="G17:G29 J17:J29">
    <cfRule type="cellIs" dxfId="2" priority="1" operator="notEqual">
      <formula>G38</formula>
    </cfRule>
  </conditionalFormatting>
  <hyperlinks>
    <hyperlink ref="D7" r:id="rId1"/>
    <hyperlink ref="D13" location="'Cover note'!A1" display="Contents"/>
  </hyperlinks>
  <pageMargins left="0.70866141732283472" right="0.70866141732283472" top="0.74803149606299213" bottom="0.74803149606299213" header="0.31496062992125984" footer="0.31496062992125984"/>
  <pageSetup paperSize="9" fitToWidth="0" orientation="landscape" r:id="rId2"/>
  <headerFooter alignWithMargins="0">
    <oddFooter>Page &amp;P of &amp;N</oddFooter>
  </headerFooter>
  <ignoredErrors>
    <ignoredError sqref="G17:G23 G25:G29"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50"/>
  <sheetViews>
    <sheetView showGridLines="0" topLeftCell="A2" zoomScale="85" zoomScaleNormal="85" workbookViewId="0">
      <selection activeCell="A2" sqref="A2"/>
    </sheetView>
  </sheetViews>
  <sheetFormatPr defaultRowHeight="12.75" x14ac:dyDescent="0.2"/>
  <cols>
    <col min="1" max="1" width="2" style="3" customWidth="1"/>
    <col min="2" max="2" width="13.85546875" style="3" customWidth="1"/>
    <col min="3" max="3" width="9.7109375" style="3" bestFit="1" customWidth="1"/>
    <col min="4" max="4" width="55.7109375" style="3" customWidth="1"/>
    <col min="5" max="10" width="17" style="3" customWidth="1"/>
    <col min="11" max="16384" width="9.140625" style="3"/>
  </cols>
  <sheetData>
    <row r="1" spans="1:10" s="2" customFormat="1" ht="18" hidden="1" x14ac:dyDescent="0.25">
      <c r="A1" s="1"/>
      <c r="B1" s="1"/>
      <c r="C1" s="1"/>
      <c r="D1" s="1"/>
    </row>
    <row r="2" spans="1:10" ht="15.75" x14ac:dyDescent="0.25">
      <c r="A2" s="1"/>
      <c r="B2" s="1"/>
      <c r="C2" s="6" t="s">
        <v>0</v>
      </c>
      <c r="D2" s="7" t="s">
        <v>50</v>
      </c>
      <c r="F2" s="4"/>
    </row>
    <row r="3" spans="1:10" ht="15.75" x14ac:dyDescent="0.25">
      <c r="A3" s="1"/>
      <c r="B3" s="1"/>
      <c r="C3" s="6"/>
      <c r="D3" s="7" t="s">
        <v>123</v>
      </c>
      <c r="F3" s="4"/>
    </row>
    <row r="4" spans="1:10" x14ac:dyDescent="0.2">
      <c r="A4" s="1"/>
      <c r="B4" s="1"/>
      <c r="C4" s="6"/>
      <c r="D4" s="8"/>
      <c r="F4" s="4"/>
    </row>
    <row r="5" spans="1:10" x14ac:dyDescent="0.2">
      <c r="A5" s="1"/>
      <c r="B5" s="1"/>
      <c r="C5" s="6" t="s">
        <v>1</v>
      </c>
      <c r="D5" s="48" t="str">
        <f>'Cardiac Arrest - ROSC'!D5</f>
        <v>September 2015</v>
      </c>
      <c r="F5" s="4"/>
    </row>
    <row r="6" spans="1:10" x14ac:dyDescent="0.2">
      <c r="A6" s="1"/>
      <c r="B6" s="1"/>
      <c r="C6" s="6" t="s">
        <v>2</v>
      </c>
      <c r="D6" s="49" t="str">
        <f>'Cardiac Arrest - ROSC'!D6</f>
        <v>Unify2 data collection - AmbCO, NHS England</v>
      </c>
      <c r="F6" s="4"/>
    </row>
    <row r="7" spans="1:10" x14ac:dyDescent="0.2">
      <c r="A7" s="1"/>
      <c r="B7" s="1"/>
      <c r="D7" s="52" t="s">
        <v>185</v>
      </c>
      <c r="F7" s="4"/>
    </row>
    <row r="8" spans="1:10" hidden="1" x14ac:dyDescent="0.2">
      <c r="A8" s="1"/>
      <c r="B8" s="1"/>
      <c r="C8" s="6" t="s">
        <v>7</v>
      </c>
      <c r="D8" s="49" t="str">
        <f>'Cardiac Arrest - ROSC'!D8</f>
        <v>Provider</v>
      </c>
      <c r="F8" s="4"/>
    </row>
    <row r="9" spans="1:10" x14ac:dyDescent="0.2">
      <c r="A9" s="1"/>
      <c r="B9" s="1"/>
      <c r="C9" s="6" t="s">
        <v>3</v>
      </c>
      <c r="D9" s="50">
        <f>'Cardiac Arrest - ROSC'!D9</f>
        <v>42411</v>
      </c>
      <c r="F9" s="4"/>
    </row>
    <row r="10" spans="1:10" x14ac:dyDescent="0.2">
      <c r="A10" s="1"/>
      <c r="B10" s="1"/>
      <c r="C10" s="6" t="s">
        <v>6</v>
      </c>
      <c r="D10" s="50">
        <f>'Cardiac Arrest - ROSC'!D10</f>
        <v>42621</v>
      </c>
      <c r="F10" s="4"/>
    </row>
    <row r="11" spans="1:10" hidden="1" x14ac:dyDescent="0.2">
      <c r="A11" s="1"/>
      <c r="B11" s="1"/>
      <c r="C11" s="6" t="s">
        <v>10</v>
      </c>
      <c r="D11" s="49" t="str">
        <f>'Cardiac Arrest - ROSC'!D11</f>
        <v>Published</v>
      </c>
      <c r="F11" s="4"/>
    </row>
    <row r="12" spans="1:10" x14ac:dyDescent="0.2">
      <c r="A12" s="1"/>
      <c r="B12" s="1"/>
      <c r="C12" s="6" t="s">
        <v>11</v>
      </c>
      <c r="D12" s="49" t="str">
        <f>'Cardiac Arrest - ROSC'!D12</f>
        <v>Ian Kay, i.kay@nhs.net</v>
      </c>
      <c r="F12" s="4"/>
    </row>
    <row r="13" spans="1:10" x14ac:dyDescent="0.2">
      <c r="A13" s="1"/>
      <c r="B13" s="1"/>
      <c r="C13" s="1"/>
      <c r="D13" s="57" t="s">
        <v>186</v>
      </c>
      <c r="E13" s="21" t="s">
        <v>99</v>
      </c>
      <c r="F13" s="22"/>
      <c r="G13" s="24"/>
      <c r="H13" s="21" t="s">
        <v>100</v>
      </c>
      <c r="I13" s="23"/>
      <c r="J13" s="24"/>
    </row>
    <row r="14" spans="1:10" hidden="1" x14ac:dyDescent="0.2">
      <c r="A14" s="1"/>
      <c r="B14" s="5" t="s">
        <v>29</v>
      </c>
      <c r="C14" s="5"/>
      <c r="D14" s="5"/>
      <c r="E14" s="28">
        <v>18</v>
      </c>
      <c r="F14" s="29">
        <v>17</v>
      </c>
      <c r="G14" s="31"/>
      <c r="H14" s="28">
        <v>20</v>
      </c>
      <c r="I14" s="30">
        <v>19</v>
      </c>
      <c r="J14" s="31"/>
    </row>
    <row r="15" spans="1:10" ht="12.75" hidden="1" customHeight="1" x14ac:dyDescent="0.2">
      <c r="A15" s="1"/>
      <c r="B15" s="1"/>
      <c r="C15" s="1"/>
      <c r="D15" s="1"/>
      <c r="E15" s="25" t="s">
        <v>39</v>
      </c>
      <c r="F15" s="26"/>
      <c r="G15" s="27"/>
      <c r="H15" s="28"/>
      <c r="I15" s="30"/>
      <c r="J15" s="31"/>
    </row>
    <row r="16" spans="1:10" s="4" customFormat="1" ht="102" customHeight="1" x14ac:dyDescent="0.2">
      <c r="B16" s="9" t="s">
        <v>122</v>
      </c>
      <c r="C16" s="10" t="s">
        <v>4</v>
      </c>
      <c r="D16" s="36" t="s">
        <v>5</v>
      </c>
      <c r="E16" s="9" t="s">
        <v>98</v>
      </c>
      <c r="F16" s="11" t="s">
        <v>35</v>
      </c>
      <c r="G16" s="12" t="s">
        <v>116</v>
      </c>
      <c r="H16" s="9" t="s">
        <v>98</v>
      </c>
      <c r="I16" s="11" t="s">
        <v>35</v>
      </c>
      <c r="J16" s="12" t="s">
        <v>116</v>
      </c>
    </row>
    <row r="17" spans="1:10" x14ac:dyDescent="0.2">
      <c r="A17" s="13"/>
      <c r="B17" s="14" t="s">
        <v>8</v>
      </c>
      <c r="C17" s="15" t="s">
        <v>8</v>
      </c>
      <c r="D17" s="37" t="s">
        <v>9</v>
      </c>
      <c r="E17" s="40">
        <f>SUM(E19:E29)</f>
        <v>2330</v>
      </c>
      <c r="F17" s="41">
        <f>SUM(F19:F29)</f>
        <v>201</v>
      </c>
      <c r="G17" s="42">
        <f t="shared" ref="G17:G29" si="0">IFERROR(F17/E17,"-")</f>
        <v>8.6266094420600861E-2</v>
      </c>
      <c r="H17" s="40">
        <f>SUM(H19:H29)</f>
        <v>285</v>
      </c>
      <c r="I17" s="41">
        <f>SUM(I19:I29)</f>
        <v>77</v>
      </c>
      <c r="J17" s="42">
        <f t="shared" ref="J17:J29" si="1">IFERROR(I17/H17,"-")</f>
        <v>0.27017543859649124</v>
      </c>
    </row>
    <row r="18" spans="1:10" hidden="1" x14ac:dyDescent="0.2">
      <c r="B18" s="16"/>
      <c r="C18" s="17"/>
      <c r="D18" s="38"/>
      <c r="E18" s="68"/>
      <c r="F18" s="69"/>
      <c r="G18" s="70" t="str">
        <f t="shared" si="0"/>
        <v>-</v>
      </c>
      <c r="H18" s="68"/>
      <c r="I18" s="69"/>
      <c r="J18" s="70" t="str">
        <f t="shared" si="1"/>
        <v>-</v>
      </c>
    </row>
    <row r="19" spans="1:10" x14ac:dyDescent="0.2">
      <c r="B19" s="16" t="s">
        <v>42</v>
      </c>
      <c r="C19" s="17" t="s">
        <v>14</v>
      </c>
      <c r="D19" s="51" t="s">
        <v>15</v>
      </c>
      <c r="E19" s="71">
        <f>VLOOKUP($C19,'Latest Month raw'!$E$6:$X$16,E$14,0)</f>
        <v>197</v>
      </c>
      <c r="F19" s="72">
        <f>VLOOKUP($C19,'Latest Month raw'!$E$6:$X$16,F$14,0)</f>
        <v>11</v>
      </c>
      <c r="G19" s="73">
        <f t="shared" si="0"/>
        <v>5.5837563451776651E-2</v>
      </c>
      <c r="H19" s="71">
        <f>VLOOKUP($C19,'Latest Month raw'!$E$6:$X$16,H$14,0)</f>
        <v>19</v>
      </c>
      <c r="I19" s="72">
        <f>VLOOKUP($C19,'Latest Month raw'!$E$6:$X$16,I$14,0)</f>
        <v>3</v>
      </c>
      <c r="J19" s="73">
        <f t="shared" si="1"/>
        <v>0.15789473684210525</v>
      </c>
    </row>
    <row r="20" spans="1:10" x14ac:dyDescent="0.2">
      <c r="B20" s="16" t="s">
        <v>42</v>
      </c>
      <c r="C20" s="17" t="s">
        <v>16</v>
      </c>
      <c r="D20" s="38" t="s">
        <v>17</v>
      </c>
      <c r="E20" s="71">
        <f>VLOOKUP($C20,'Latest Month raw'!$E$6:$X$16,E$14,0)</f>
        <v>257</v>
      </c>
      <c r="F20" s="72">
        <f>VLOOKUP($C20,'Latest Month raw'!$E$6:$X$16,F$14,0)</f>
        <v>21</v>
      </c>
      <c r="G20" s="73">
        <f t="shared" si="0"/>
        <v>8.171206225680934E-2</v>
      </c>
      <c r="H20" s="71">
        <f>VLOOKUP($C20,'Latest Month raw'!$E$6:$X$16,H$14,0)</f>
        <v>23</v>
      </c>
      <c r="I20" s="72">
        <f>VLOOKUP($C20,'Latest Month raw'!$E$6:$X$16,I$14,0)</f>
        <v>9</v>
      </c>
      <c r="J20" s="73">
        <f t="shared" si="1"/>
        <v>0.39130434782608697</v>
      </c>
    </row>
    <row r="21" spans="1:10" ht="18" x14ac:dyDescent="0.25">
      <c r="A21" s="2"/>
      <c r="B21" s="16" t="s">
        <v>43</v>
      </c>
      <c r="C21" s="17" t="s">
        <v>44</v>
      </c>
      <c r="D21" s="38" t="s">
        <v>45</v>
      </c>
      <c r="E21" s="71">
        <f>VLOOKUP($C21,'Latest Month raw'!$E$6:$X$16,E$14,0)</f>
        <v>13</v>
      </c>
      <c r="F21" s="72">
        <f>VLOOKUP($C21,'Latest Month raw'!$E$6:$X$16,F$14,0)</f>
        <v>0</v>
      </c>
      <c r="G21" s="73">
        <f t="shared" si="0"/>
        <v>0</v>
      </c>
      <c r="H21" s="71">
        <f>VLOOKUP($C21,'Latest Month raw'!$E$6:$X$16,H$14,0)</f>
        <v>1</v>
      </c>
      <c r="I21" s="72">
        <f>VLOOKUP($C21,'Latest Month raw'!$E$6:$X$16,I$14,0)</f>
        <v>0</v>
      </c>
      <c r="J21" s="73">
        <f t="shared" si="1"/>
        <v>0</v>
      </c>
    </row>
    <row r="22" spans="1:10" x14ac:dyDescent="0.2">
      <c r="B22" s="16" t="s">
        <v>46</v>
      </c>
      <c r="C22" s="17" t="s">
        <v>18</v>
      </c>
      <c r="D22" s="38" t="s">
        <v>19</v>
      </c>
      <c r="E22" s="71">
        <f>VLOOKUP($C22,'Latest Month raw'!$E$6:$X$16,E$14,0)</f>
        <v>317</v>
      </c>
      <c r="F22" s="72">
        <f>VLOOKUP($C22,'Latest Month raw'!$E$6:$X$16,F$14,0)</f>
        <v>17</v>
      </c>
      <c r="G22" s="73">
        <f t="shared" si="0"/>
        <v>5.362776025236593E-2</v>
      </c>
      <c r="H22" s="71">
        <f>VLOOKUP($C22,'Latest Month raw'!$E$6:$X$16,H$14,0)</f>
        <v>27</v>
      </c>
      <c r="I22" s="72">
        <f>VLOOKUP($C22,'Latest Month raw'!$E$6:$X$16,I$14,0)</f>
        <v>6</v>
      </c>
      <c r="J22" s="73">
        <f t="shared" si="1"/>
        <v>0.22222222222222221</v>
      </c>
    </row>
    <row r="23" spans="1:10" x14ac:dyDescent="0.2">
      <c r="B23" s="16" t="s">
        <v>47</v>
      </c>
      <c r="C23" s="17" t="s">
        <v>20</v>
      </c>
      <c r="D23" s="38" t="s">
        <v>96</v>
      </c>
      <c r="E23" s="71">
        <f>VLOOKUP($C23,'Latest Month raw'!$E$6:$X$16,E$14,0)</f>
        <v>130</v>
      </c>
      <c r="F23" s="72">
        <f>VLOOKUP($C23,'Latest Month raw'!$E$6:$X$16,F$14,0)</f>
        <v>11</v>
      </c>
      <c r="G23" s="73">
        <f t="shared" si="0"/>
        <v>8.461538461538462E-2</v>
      </c>
      <c r="H23" s="71">
        <f>VLOOKUP($C23,'Latest Month raw'!$E$6:$X$16,H$14,0)</f>
        <v>12</v>
      </c>
      <c r="I23" s="72">
        <f>VLOOKUP($C23,'Latest Month raw'!$E$6:$X$16,I$14,0)</f>
        <v>3</v>
      </c>
      <c r="J23" s="73">
        <f t="shared" si="1"/>
        <v>0.25</v>
      </c>
    </row>
    <row r="24" spans="1:10" ht="18" x14ac:dyDescent="0.25">
      <c r="A24" s="2"/>
      <c r="B24" s="16" t="s">
        <v>47</v>
      </c>
      <c r="C24" s="17" t="s">
        <v>21</v>
      </c>
      <c r="D24" s="38" t="s">
        <v>22</v>
      </c>
      <c r="E24" s="71">
        <f>VLOOKUP($C24,'Latest Month raw'!$E$6:$X$16,E$14,0)</f>
        <v>289</v>
      </c>
      <c r="F24" s="72">
        <f>VLOOKUP($C24,'Latest Month raw'!$E$6:$X$16,F$14,0)</f>
        <v>36</v>
      </c>
      <c r="G24" s="73">
        <f t="shared" si="0"/>
        <v>0.1245674740484429</v>
      </c>
      <c r="H24" s="71">
        <f>VLOOKUP($C24,'Latest Month raw'!$E$6:$X$16,H$14,0)</f>
        <v>43</v>
      </c>
      <c r="I24" s="72">
        <f>VLOOKUP($C24,'Latest Month raw'!$E$6:$X$16,I$14,0)</f>
        <v>16</v>
      </c>
      <c r="J24" s="73">
        <f t="shared" si="1"/>
        <v>0.37209302325581395</v>
      </c>
    </row>
    <row r="25" spans="1:10" x14ac:dyDescent="0.2">
      <c r="B25" s="16" t="s">
        <v>43</v>
      </c>
      <c r="C25" s="17" t="s">
        <v>23</v>
      </c>
      <c r="D25" s="51" t="s">
        <v>48</v>
      </c>
      <c r="E25" s="71">
        <f>VLOOKUP($C25,'Latest Month raw'!$E$6:$X$16,E$14,0)</f>
        <v>127</v>
      </c>
      <c r="F25" s="72">
        <f>VLOOKUP($C25,'Latest Month raw'!$E$6:$X$16,F$14,0)</f>
        <v>17</v>
      </c>
      <c r="G25" s="73">
        <f t="shared" si="0"/>
        <v>0.13385826771653545</v>
      </c>
      <c r="H25" s="71">
        <f>VLOOKUP($C25,'Latest Month raw'!$E$6:$X$16,H$14,0)</f>
        <v>36</v>
      </c>
      <c r="I25" s="72">
        <f>VLOOKUP($C25,'Latest Month raw'!$E$6:$X$16,I$14,0)</f>
        <v>5</v>
      </c>
      <c r="J25" s="73">
        <f t="shared" si="1"/>
        <v>0.1388888888888889</v>
      </c>
    </row>
    <row r="26" spans="1:10" x14ac:dyDescent="0.2">
      <c r="B26" s="16" t="s">
        <v>43</v>
      </c>
      <c r="C26" s="17" t="s">
        <v>24</v>
      </c>
      <c r="D26" s="38" t="s">
        <v>30</v>
      </c>
      <c r="E26" s="71">
        <f>VLOOKUP($C26,'Latest Month raw'!$E$6:$X$16,E$14,0)</f>
        <v>199</v>
      </c>
      <c r="F26" s="72">
        <f>VLOOKUP($C26,'Latest Month raw'!$E$6:$X$16,F$14,0)</f>
        <v>17</v>
      </c>
      <c r="G26" s="73">
        <f t="shared" si="0"/>
        <v>8.5427135678391955E-2</v>
      </c>
      <c r="H26" s="71">
        <f>VLOOKUP($C26,'Latest Month raw'!$E$6:$X$16,H$14,0)</f>
        <v>17</v>
      </c>
      <c r="I26" s="72">
        <f>VLOOKUP($C26,'Latest Month raw'!$E$6:$X$16,I$14,0)</f>
        <v>6</v>
      </c>
      <c r="J26" s="73">
        <f t="shared" si="1"/>
        <v>0.35294117647058826</v>
      </c>
    </row>
    <row r="27" spans="1:10" ht="18" x14ac:dyDescent="0.25">
      <c r="A27" s="2"/>
      <c r="B27" s="16" t="s">
        <v>43</v>
      </c>
      <c r="C27" s="17" t="s">
        <v>25</v>
      </c>
      <c r="D27" s="38" t="s">
        <v>31</v>
      </c>
      <c r="E27" s="71">
        <f>VLOOKUP($C27,'Latest Month raw'!$E$6:$X$16,E$14,0)</f>
        <v>282</v>
      </c>
      <c r="F27" s="72">
        <f>VLOOKUP($C27,'Latest Month raw'!$E$6:$X$16,F$14,0)</f>
        <v>31</v>
      </c>
      <c r="G27" s="73">
        <f t="shared" si="0"/>
        <v>0.1099290780141844</v>
      </c>
      <c r="H27" s="71">
        <f>VLOOKUP($C27,'Latest Month raw'!$E$6:$X$16,H$14,0)</f>
        <v>43</v>
      </c>
      <c r="I27" s="72">
        <f>VLOOKUP($C27,'Latest Month raw'!$E$6:$X$16,I$14,0)</f>
        <v>16</v>
      </c>
      <c r="J27" s="73">
        <f t="shared" si="1"/>
        <v>0.37209302325581395</v>
      </c>
    </row>
    <row r="28" spans="1:10" x14ac:dyDescent="0.2">
      <c r="B28" s="16" t="s">
        <v>42</v>
      </c>
      <c r="C28" s="17" t="s">
        <v>26</v>
      </c>
      <c r="D28" s="38" t="s">
        <v>97</v>
      </c>
      <c r="E28" s="71">
        <f>VLOOKUP($C28,'Latest Month raw'!$E$6:$X$16,E$14,0)</f>
        <v>313</v>
      </c>
      <c r="F28" s="72">
        <f>VLOOKUP($C28,'Latest Month raw'!$E$6:$X$16,F$14,0)</f>
        <v>30</v>
      </c>
      <c r="G28" s="73">
        <f t="shared" si="0"/>
        <v>9.5846645367412137E-2</v>
      </c>
      <c r="H28" s="71">
        <f>VLOOKUP($C28,'Latest Month raw'!$E$6:$X$16,H$14,0)</f>
        <v>47</v>
      </c>
      <c r="I28" s="72">
        <f>VLOOKUP($C28,'Latest Month raw'!$E$6:$X$16,I$14,0)</f>
        <v>10</v>
      </c>
      <c r="J28" s="73">
        <f t="shared" si="1"/>
        <v>0.21276595744680851</v>
      </c>
    </row>
    <row r="29" spans="1:10" x14ac:dyDescent="0.2">
      <c r="B29" s="18" t="s">
        <v>47</v>
      </c>
      <c r="C29" s="19" t="s">
        <v>27</v>
      </c>
      <c r="D29" s="67" t="s">
        <v>28</v>
      </c>
      <c r="E29" s="74">
        <f>VLOOKUP($C29,'Latest Month raw'!$E$6:$X$16,E$14,0)</f>
        <v>206</v>
      </c>
      <c r="F29" s="75">
        <f>VLOOKUP($C29,'Latest Month raw'!$E$6:$X$16,F$14,0)</f>
        <v>10</v>
      </c>
      <c r="G29" s="76">
        <f t="shared" si="0"/>
        <v>4.8543689320388349E-2</v>
      </c>
      <c r="H29" s="74">
        <f>VLOOKUP($C29,'Latest Month raw'!$E$6:$X$16,H$14,0)</f>
        <v>17</v>
      </c>
      <c r="I29" s="75">
        <f>VLOOKUP($C29,'Latest Month raw'!$E$6:$X$16,I$14,0)</f>
        <v>3</v>
      </c>
      <c r="J29" s="76">
        <f t="shared" si="1"/>
        <v>0.17647058823529413</v>
      </c>
    </row>
    <row r="30" spans="1:10" x14ac:dyDescent="0.2">
      <c r="B30" s="3" t="s">
        <v>109</v>
      </c>
      <c r="H30" s="3" t="s">
        <v>117</v>
      </c>
    </row>
    <row r="31" spans="1:10" x14ac:dyDescent="0.2">
      <c r="B31" s="20" t="s">
        <v>115</v>
      </c>
      <c r="H31" s="3" t="s">
        <v>118</v>
      </c>
    </row>
    <row r="32" spans="1:10" x14ac:dyDescent="0.2">
      <c r="B32" s="3" t="s">
        <v>113</v>
      </c>
      <c r="H32" s="3" t="s">
        <v>120</v>
      </c>
    </row>
    <row r="33" spans="2:10" x14ac:dyDescent="0.2">
      <c r="B33" s="3" t="s">
        <v>114</v>
      </c>
      <c r="H33" s="3" t="s">
        <v>119</v>
      </c>
    </row>
    <row r="34" spans="2:10" x14ac:dyDescent="0.2">
      <c r="B34" s="77" t="s">
        <v>227</v>
      </c>
      <c r="C34" s="78"/>
      <c r="D34" s="79" t="s">
        <v>228</v>
      </c>
    </row>
    <row r="38" spans="2:10" s="80" customFormat="1" hidden="1" x14ac:dyDescent="0.2">
      <c r="D38" s="80" t="s">
        <v>9</v>
      </c>
      <c r="E38" s="80">
        <v>2295</v>
      </c>
      <c r="F38" s="80">
        <v>196</v>
      </c>
      <c r="G38" s="80">
        <v>8.5403050108932468E-2</v>
      </c>
      <c r="H38" s="80">
        <v>284</v>
      </c>
      <c r="I38" s="80">
        <v>78</v>
      </c>
      <c r="J38" s="80">
        <v>0.27464788732394368</v>
      </c>
    </row>
    <row r="39" spans="2:10" s="80" customFormat="1" hidden="1" x14ac:dyDescent="0.2">
      <c r="G39" s="80" t="s">
        <v>8</v>
      </c>
      <c r="J39" s="80" t="s">
        <v>8</v>
      </c>
    </row>
    <row r="40" spans="2:10" s="80" customFormat="1" hidden="1" x14ac:dyDescent="0.2">
      <c r="D40" s="80" t="s">
        <v>15</v>
      </c>
      <c r="E40" s="80">
        <v>197</v>
      </c>
      <c r="F40" s="80">
        <v>11</v>
      </c>
      <c r="G40" s="80">
        <v>5.5837563451776651E-2</v>
      </c>
      <c r="H40" s="80">
        <v>19</v>
      </c>
      <c r="I40" s="80">
        <v>3</v>
      </c>
      <c r="J40" s="80">
        <v>0.15789473684210525</v>
      </c>
    </row>
    <row r="41" spans="2:10" s="80" customFormat="1" hidden="1" x14ac:dyDescent="0.2">
      <c r="D41" s="80" t="s">
        <v>17</v>
      </c>
      <c r="E41" s="80">
        <v>257</v>
      </c>
      <c r="F41" s="80">
        <v>21</v>
      </c>
      <c r="G41" s="80">
        <v>8.171206225680934E-2</v>
      </c>
      <c r="H41" s="80">
        <v>23</v>
      </c>
      <c r="I41" s="80">
        <v>9</v>
      </c>
      <c r="J41" s="80">
        <v>0.39130434782608697</v>
      </c>
    </row>
    <row r="42" spans="2:10" s="80" customFormat="1" hidden="1" x14ac:dyDescent="0.2">
      <c r="D42" s="80" t="s">
        <v>45</v>
      </c>
      <c r="E42" s="80">
        <v>13</v>
      </c>
      <c r="F42" s="80">
        <v>0</v>
      </c>
      <c r="G42" s="80">
        <v>0</v>
      </c>
      <c r="H42" s="80">
        <v>1</v>
      </c>
      <c r="I42" s="80">
        <v>0</v>
      </c>
      <c r="J42" s="80">
        <v>0</v>
      </c>
    </row>
    <row r="43" spans="2:10" s="80" customFormat="1" hidden="1" x14ac:dyDescent="0.2">
      <c r="D43" s="80" t="s">
        <v>19</v>
      </c>
      <c r="E43" s="80">
        <v>316</v>
      </c>
      <c r="F43" s="80">
        <v>16</v>
      </c>
      <c r="G43" s="80">
        <v>5.0632911392405063E-2</v>
      </c>
      <c r="H43" s="80">
        <v>27</v>
      </c>
      <c r="I43" s="80">
        <v>6</v>
      </c>
      <c r="J43" s="80">
        <v>0.22222222222222221</v>
      </c>
    </row>
    <row r="44" spans="2:10" s="80" customFormat="1" hidden="1" x14ac:dyDescent="0.2">
      <c r="D44" s="80" t="s">
        <v>96</v>
      </c>
      <c r="E44" s="80">
        <v>130</v>
      </c>
      <c r="F44" s="80">
        <v>11</v>
      </c>
      <c r="G44" s="80">
        <v>8.461538461538462E-2</v>
      </c>
      <c r="H44" s="80">
        <v>12</v>
      </c>
      <c r="I44" s="80">
        <v>3</v>
      </c>
      <c r="J44" s="80">
        <v>0.25</v>
      </c>
    </row>
    <row r="45" spans="2:10" s="80" customFormat="1" hidden="1" x14ac:dyDescent="0.2">
      <c r="D45" s="80" t="s">
        <v>22</v>
      </c>
      <c r="E45" s="80">
        <v>278</v>
      </c>
      <c r="F45" s="80">
        <v>34</v>
      </c>
      <c r="G45" s="80">
        <v>0.1223021582733813</v>
      </c>
      <c r="H45" s="80">
        <v>43</v>
      </c>
      <c r="I45" s="80">
        <v>17</v>
      </c>
      <c r="J45" s="80">
        <v>0.39534883720930231</v>
      </c>
    </row>
    <row r="46" spans="2:10" s="80" customFormat="1" hidden="1" x14ac:dyDescent="0.2">
      <c r="D46" s="80" t="s">
        <v>48</v>
      </c>
      <c r="E46" s="80">
        <v>127</v>
      </c>
      <c r="F46" s="80">
        <v>17</v>
      </c>
      <c r="G46" s="80">
        <v>0.13385826771653545</v>
      </c>
      <c r="H46" s="80">
        <v>36</v>
      </c>
      <c r="I46" s="80">
        <v>5</v>
      </c>
      <c r="J46" s="80">
        <v>0.1388888888888889</v>
      </c>
    </row>
    <row r="47" spans="2:10" s="80" customFormat="1" hidden="1" x14ac:dyDescent="0.2">
      <c r="D47" s="80" t="s">
        <v>30</v>
      </c>
      <c r="E47" s="80">
        <v>177</v>
      </c>
      <c r="F47" s="80">
        <v>16</v>
      </c>
      <c r="G47" s="80">
        <v>9.03954802259887E-2</v>
      </c>
      <c r="H47" s="80">
        <v>16</v>
      </c>
      <c r="I47" s="80">
        <v>6</v>
      </c>
      <c r="J47" s="80">
        <v>0.375</v>
      </c>
    </row>
    <row r="48" spans="2:10" s="80" customFormat="1" hidden="1" x14ac:dyDescent="0.2">
      <c r="D48" s="80" t="s">
        <v>31</v>
      </c>
      <c r="E48" s="80">
        <v>282</v>
      </c>
      <c r="F48" s="80">
        <v>31</v>
      </c>
      <c r="G48" s="80">
        <v>0.1099290780141844</v>
      </c>
      <c r="H48" s="80">
        <v>43</v>
      </c>
      <c r="I48" s="80">
        <v>16</v>
      </c>
      <c r="J48" s="80">
        <v>0.37209302325581395</v>
      </c>
    </row>
    <row r="49" spans="4:10" s="80" customFormat="1" hidden="1" x14ac:dyDescent="0.2">
      <c r="D49" s="80" t="s">
        <v>97</v>
      </c>
      <c r="E49" s="80">
        <v>312</v>
      </c>
      <c r="F49" s="80">
        <v>29</v>
      </c>
      <c r="G49" s="80">
        <v>9.2948717948717952E-2</v>
      </c>
      <c r="H49" s="80">
        <v>47</v>
      </c>
      <c r="I49" s="80">
        <v>10</v>
      </c>
      <c r="J49" s="80">
        <v>0.21276595744680851</v>
      </c>
    </row>
    <row r="50" spans="4:10" s="80" customFormat="1" hidden="1" x14ac:dyDescent="0.2">
      <c r="D50" s="80" t="s">
        <v>28</v>
      </c>
      <c r="E50" s="80">
        <v>206</v>
      </c>
      <c r="F50" s="80">
        <v>10</v>
      </c>
      <c r="G50" s="80">
        <v>4.8543689320388349E-2</v>
      </c>
      <c r="H50" s="80">
        <v>17</v>
      </c>
      <c r="I50" s="80">
        <v>3</v>
      </c>
      <c r="J50" s="80">
        <v>0.17647058823529413</v>
      </c>
    </row>
  </sheetData>
  <phoneticPr fontId="0" type="noConversion"/>
  <conditionalFormatting sqref="E17:F29 H17:I29">
    <cfRule type="cellIs" dxfId="1" priority="2" operator="notEqual">
      <formula>E38</formula>
    </cfRule>
  </conditionalFormatting>
  <conditionalFormatting sqref="G17:G29 J17:J29">
    <cfRule type="cellIs" dxfId="0" priority="1" operator="notEqual">
      <formula>G38</formula>
    </cfRule>
  </conditionalFormatting>
  <hyperlinks>
    <hyperlink ref="D7" r:id="rId1"/>
    <hyperlink ref="D13" location="'Cover note'!A1" display="Contents"/>
  </hyperlinks>
  <pageMargins left="0.70866141732283472" right="0.70866141732283472" top="0.74803149606299213" bottom="0.74803149606299213" header="0.31496062992125984" footer="0.31496062992125984"/>
  <pageSetup paperSize="9" fitToWidth="0" orientation="landscape" r:id="rId2"/>
  <headerFooter alignWithMargins="0">
    <oddFooter>Page &amp;P of &amp;N</oddFooter>
  </headerFooter>
  <ignoredErrors>
    <ignoredError sqref="G17:G29"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
  <sheetViews>
    <sheetView topLeftCell="X1" workbookViewId="0">
      <selection activeCell="G14" sqref="G14"/>
    </sheetView>
  </sheetViews>
  <sheetFormatPr defaultRowHeight="12.75" x14ac:dyDescent="0.2"/>
  <cols>
    <col min="1" max="1" width="13.5703125" bestFit="1" customWidth="1"/>
    <col min="2" max="2" width="21.5703125" bestFit="1" customWidth="1"/>
    <col min="3" max="3" width="10.7109375" bestFit="1" customWidth="1"/>
    <col min="4" max="4" width="67.5703125" bestFit="1" customWidth="1"/>
    <col min="5" max="5" width="10.140625" bestFit="1" customWidth="1"/>
    <col min="6" max="6" width="73.7109375" bestFit="1" customWidth="1"/>
    <col min="7" max="24" width="9" customWidth="1"/>
    <col min="25" max="25" width="255.7109375" bestFit="1" customWidth="1"/>
    <col min="26" max="26" width="50.140625" bestFit="1" customWidth="1"/>
    <col min="257" max="257" width="13.5703125" bestFit="1" customWidth="1"/>
    <col min="258" max="258" width="21.5703125" bestFit="1" customWidth="1"/>
    <col min="259" max="259" width="10.7109375" bestFit="1" customWidth="1"/>
    <col min="260" max="260" width="67.5703125" bestFit="1" customWidth="1"/>
    <col min="261" max="261" width="10.140625" bestFit="1" customWidth="1"/>
    <col min="262" max="262" width="73.7109375" bestFit="1" customWidth="1"/>
    <col min="263" max="280" width="9" customWidth="1"/>
    <col min="281" max="281" width="255.7109375" bestFit="1" customWidth="1"/>
    <col min="282" max="282" width="50.140625" bestFit="1" customWidth="1"/>
    <col min="513" max="513" width="13.5703125" bestFit="1" customWidth="1"/>
    <col min="514" max="514" width="21.5703125" bestFit="1" customWidth="1"/>
    <col min="515" max="515" width="10.7109375" bestFit="1" customWidth="1"/>
    <col min="516" max="516" width="67.5703125" bestFit="1" customWidth="1"/>
    <col min="517" max="517" width="10.140625" bestFit="1" customWidth="1"/>
    <col min="518" max="518" width="73.7109375" bestFit="1" customWidth="1"/>
    <col min="519" max="536" width="9" customWidth="1"/>
    <col min="537" max="537" width="255.7109375" bestFit="1" customWidth="1"/>
    <col min="538" max="538" width="50.140625" bestFit="1" customWidth="1"/>
    <col min="769" max="769" width="13.5703125" bestFit="1" customWidth="1"/>
    <col min="770" max="770" width="21.5703125" bestFit="1" customWidth="1"/>
    <col min="771" max="771" width="10.7109375" bestFit="1" customWidth="1"/>
    <col min="772" max="772" width="67.5703125" bestFit="1" customWidth="1"/>
    <col min="773" max="773" width="10.140625" bestFit="1" customWidth="1"/>
    <col min="774" max="774" width="73.7109375" bestFit="1" customWidth="1"/>
    <col min="775" max="792" width="9" customWidth="1"/>
    <col min="793" max="793" width="255.7109375" bestFit="1" customWidth="1"/>
    <col min="794" max="794" width="50.140625" bestFit="1" customWidth="1"/>
    <col min="1025" max="1025" width="13.5703125" bestFit="1" customWidth="1"/>
    <col min="1026" max="1026" width="21.5703125" bestFit="1" customWidth="1"/>
    <col min="1027" max="1027" width="10.7109375" bestFit="1" customWidth="1"/>
    <col min="1028" max="1028" width="67.5703125" bestFit="1" customWidth="1"/>
    <col min="1029" max="1029" width="10.140625" bestFit="1" customWidth="1"/>
    <col min="1030" max="1030" width="73.7109375" bestFit="1" customWidth="1"/>
    <col min="1031" max="1048" width="9" customWidth="1"/>
    <col min="1049" max="1049" width="255.7109375" bestFit="1" customWidth="1"/>
    <col min="1050" max="1050" width="50.140625" bestFit="1" customWidth="1"/>
    <col min="1281" max="1281" width="13.5703125" bestFit="1" customWidth="1"/>
    <col min="1282" max="1282" width="21.5703125" bestFit="1" customWidth="1"/>
    <col min="1283" max="1283" width="10.7109375" bestFit="1" customWidth="1"/>
    <col min="1284" max="1284" width="67.5703125" bestFit="1" customWidth="1"/>
    <col min="1285" max="1285" width="10.140625" bestFit="1" customWidth="1"/>
    <col min="1286" max="1286" width="73.7109375" bestFit="1" customWidth="1"/>
    <col min="1287" max="1304" width="9" customWidth="1"/>
    <col min="1305" max="1305" width="255.7109375" bestFit="1" customWidth="1"/>
    <col min="1306" max="1306" width="50.140625" bestFit="1" customWidth="1"/>
    <col min="1537" max="1537" width="13.5703125" bestFit="1" customWidth="1"/>
    <col min="1538" max="1538" width="21.5703125" bestFit="1" customWidth="1"/>
    <col min="1539" max="1539" width="10.7109375" bestFit="1" customWidth="1"/>
    <col min="1540" max="1540" width="67.5703125" bestFit="1" customWidth="1"/>
    <col min="1541" max="1541" width="10.140625" bestFit="1" customWidth="1"/>
    <col min="1542" max="1542" width="73.7109375" bestFit="1" customWidth="1"/>
    <col min="1543" max="1560" width="9" customWidth="1"/>
    <col min="1561" max="1561" width="255.7109375" bestFit="1" customWidth="1"/>
    <col min="1562" max="1562" width="50.140625" bestFit="1" customWidth="1"/>
    <col min="1793" max="1793" width="13.5703125" bestFit="1" customWidth="1"/>
    <col min="1794" max="1794" width="21.5703125" bestFit="1" customWidth="1"/>
    <col min="1795" max="1795" width="10.7109375" bestFit="1" customWidth="1"/>
    <col min="1796" max="1796" width="67.5703125" bestFit="1" customWidth="1"/>
    <col min="1797" max="1797" width="10.140625" bestFit="1" customWidth="1"/>
    <col min="1798" max="1798" width="73.7109375" bestFit="1" customWidth="1"/>
    <col min="1799" max="1816" width="9" customWidth="1"/>
    <col min="1817" max="1817" width="255.7109375" bestFit="1" customWidth="1"/>
    <col min="1818" max="1818" width="50.140625" bestFit="1" customWidth="1"/>
    <col min="2049" max="2049" width="13.5703125" bestFit="1" customWidth="1"/>
    <col min="2050" max="2050" width="21.5703125" bestFit="1" customWidth="1"/>
    <col min="2051" max="2051" width="10.7109375" bestFit="1" customWidth="1"/>
    <col min="2052" max="2052" width="67.5703125" bestFit="1" customWidth="1"/>
    <col min="2053" max="2053" width="10.140625" bestFit="1" customWidth="1"/>
    <col min="2054" max="2054" width="73.7109375" bestFit="1" customWidth="1"/>
    <col min="2055" max="2072" width="9" customWidth="1"/>
    <col min="2073" max="2073" width="255.7109375" bestFit="1" customWidth="1"/>
    <col min="2074" max="2074" width="50.140625" bestFit="1" customWidth="1"/>
    <col min="2305" max="2305" width="13.5703125" bestFit="1" customWidth="1"/>
    <col min="2306" max="2306" width="21.5703125" bestFit="1" customWidth="1"/>
    <col min="2307" max="2307" width="10.7109375" bestFit="1" customWidth="1"/>
    <col min="2308" max="2308" width="67.5703125" bestFit="1" customWidth="1"/>
    <col min="2309" max="2309" width="10.140625" bestFit="1" customWidth="1"/>
    <col min="2310" max="2310" width="73.7109375" bestFit="1" customWidth="1"/>
    <col min="2311" max="2328" width="9" customWidth="1"/>
    <col min="2329" max="2329" width="255.7109375" bestFit="1" customWidth="1"/>
    <col min="2330" max="2330" width="50.140625" bestFit="1" customWidth="1"/>
    <col min="2561" max="2561" width="13.5703125" bestFit="1" customWidth="1"/>
    <col min="2562" max="2562" width="21.5703125" bestFit="1" customWidth="1"/>
    <col min="2563" max="2563" width="10.7109375" bestFit="1" customWidth="1"/>
    <col min="2564" max="2564" width="67.5703125" bestFit="1" customWidth="1"/>
    <col min="2565" max="2565" width="10.140625" bestFit="1" customWidth="1"/>
    <col min="2566" max="2566" width="73.7109375" bestFit="1" customWidth="1"/>
    <col min="2567" max="2584" width="9" customWidth="1"/>
    <col min="2585" max="2585" width="255.7109375" bestFit="1" customWidth="1"/>
    <col min="2586" max="2586" width="50.140625" bestFit="1" customWidth="1"/>
    <col min="2817" max="2817" width="13.5703125" bestFit="1" customWidth="1"/>
    <col min="2818" max="2818" width="21.5703125" bestFit="1" customWidth="1"/>
    <col min="2819" max="2819" width="10.7109375" bestFit="1" customWidth="1"/>
    <col min="2820" max="2820" width="67.5703125" bestFit="1" customWidth="1"/>
    <col min="2821" max="2821" width="10.140625" bestFit="1" customWidth="1"/>
    <col min="2822" max="2822" width="73.7109375" bestFit="1" customWidth="1"/>
    <col min="2823" max="2840" width="9" customWidth="1"/>
    <col min="2841" max="2841" width="255.7109375" bestFit="1" customWidth="1"/>
    <col min="2842" max="2842" width="50.140625" bestFit="1" customWidth="1"/>
    <col min="3073" max="3073" width="13.5703125" bestFit="1" customWidth="1"/>
    <col min="3074" max="3074" width="21.5703125" bestFit="1" customWidth="1"/>
    <col min="3075" max="3075" width="10.7109375" bestFit="1" customWidth="1"/>
    <col min="3076" max="3076" width="67.5703125" bestFit="1" customWidth="1"/>
    <col min="3077" max="3077" width="10.140625" bestFit="1" customWidth="1"/>
    <col min="3078" max="3078" width="73.7109375" bestFit="1" customWidth="1"/>
    <col min="3079" max="3096" width="9" customWidth="1"/>
    <col min="3097" max="3097" width="255.7109375" bestFit="1" customWidth="1"/>
    <col min="3098" max="3098" width="50.140625" bestFit="1" customWidth="1"/>
    <col min="3329" max="3329" width="13.5703125" bestFit="1" customWidth="1"/>
    <col min="3330" max="3330" width="21.5703125" bestFit="1" customWidth="1"/>
    <col min="3331" max="3331" width="10.7109375" bestFit="1" customWidth="1"/>
    <col min="3332" max="3332" width="67.5703125" bestFit="1" customWidth="1"/>
    <col min="3333" max="3333" width="10.140625" bestFit="1" customWidth="1"/>
    <col min="3334" max="3334" width="73.7109375" bestFit="1" customWidth="1"/>
    <col min="3335" max="3352" width="9" customWidth="1"/>
    <col min="3353" max="3353" width="255.7109375" bestFit="1" customWidth="1"/>
    <col min="3354" max="3354" width="50.140625" bestFit="1" customWidth="1"/>
    <col min="3585" max="3585" width="13.5703125" bestFit="1" customWidth="1"/>
    <col min="3586" max="3586" width="21.5703125" bestFit="1" customWidth="1"/>
    <col min="3587" max="3587" width="10.7109375" bestFit="1" customWidth="1"/>
    <col min="3588" max="3588" width="67.5703125" bestFit="1" customWidth="1"/>
    <col min="3589" max="3589" width="10.140625" bestFit="1" customWidth="1"/>
    <col min="3590" max="3590" width="73.7109375" bestFit="1" customWidth="1"/>
    <col min="3591" max="3608" width="9" customWidth="1"/>
    <col min="3609" max="3609" width="255.7109375" bestFit="1" customWidth="1"/>
    <col min="3610" max="3610" width="50.140625" bestFit="1" customWidth="1"/>
    <col min="3841" max="3841" width="13.5703125" bestFit="1" customWidth="1"/>
    <col min="3842" max="3842" width="21.5703125" bestFit="1" customWidth="1"/>
    <col min="3843" max="3843" width="10.7109375" bestFit="1" customWidth="1"/>
    <col min="3844" max="3844" width="67.5703125" bestFit="1" customWidth="1"/>
    <col min="3845" max="3845" width="10.140625" bestFit="1" customWidth="1"/>
    <col min="3846" max="3846" width="73.7109375" bestFit="1" customWidth="1"/>
    <col min="3847" max="3864" width="9" customWidth="1"/>
    <col min="3865" max="3865" width="255.7109375" bestFit="1" customWidth="1"/>
    <col min="3866" max="3866" width="50.140625" bestFit="1" customWidth="1"/>
    <col min="4097" max="4097" width="13.5703125" bestFit="1" customWidth="1"/>
    <col min="4098" max="4098" width="21.5703125" bestFit="1" customWidth="1"/>
    <col min="4099" max="4099" width="10.7109375" bestFit="1" customWidth="1"/>
    <col min="4100" max="4100" width="67.5703125" bestFit="1" customWidth="1"/>
    <col min="4101" max="4101" width="10.140625" bestFit="1" customWidth="1"/>
    <col min="4102" max="4102" width="73.7109375" bestFit="1" customWidth="1"/>
    <col min="4103" max="4120" width="9" customWidth="1"/>
    <col min="4121" max="4121" width="255.7109375" bestFit="1" customWidth="1"/>
    <col min="4122" max="4122" width="50.140625" bestFit="1" customWidth="1"/>
    <col min="4353" max="4353" width="13.5703125" bestFit="1" customWidth="1"/>
    <col min="4354" max="4354" width="21.5703125" bestFit="1" customWidth="1"/>
    <col min="4355" max="4355" width="10.7109375" bestFit="1" customWidth="1"/>
    <col min="4356" max="4356" width="67.5703125" bestFit="1" customWidth="1"/>
    <col min="4357" max="4357" width="10.140625" bestFit="1" customWidth="1"/>
    <col min="4358" max="4358" width="73.7109375" bestFit="1" customWidth="1"/>
    <col min="4359" max="4376" width="9" customWidth="1"/>
    <col min="4377" max="4377" width="255.7109375" bestFit="1" customWidth="1"/>
    <col min="4378" max="4378" width="50.140625" bestFit="1" customWidth="1"/>
    <col min="4609" max="4609" width="13.5703125" bestFit="1" customWidth="1"/>
    <col min="4610" max="4610" width="21.5703125" bestFit="1" customWidth="1"/>
    <col min="4611" max="4611" width="10.7109375" bestFit="1" customWidth="1"/>
    <col min="4612" max="4612" width="67.5703125" bestFit="1" customWidth="1"/>
    <col min="4613" max="4613" width="10.140625" bestFit="1" customWidth="1"/>
    <col min="4614" max="4614" width="73.7109375" bestFit="1" customWidth="1"/>
    <col min="4615" max="4632" width="9" customWidth="1"/>
    <col min="4633" max="4633" width="255.7109375" bestFit="1" customWidth="1"/>
    <col min="4634" max="4634" width="50.140625" bestFit="1" customWidth="1"/>
    <col min="4865" max="4865" width="13.5703125" bestFit="1" customWidth="1"/>
    <col min="4866" max="4866" width="21.5703125" bestFit="1" customWidth="1"/>
    <col min="4867" max="4867" width="10.7109375" bestFit="1" customWidth="1"/>
    <col min="4868" max="4868" width="67.5703125" bestFit="1" customWidth="1"/>
    <col min="4869" max="4869" width="10.140625" bestFit="1" customWidth="1"/>
    <col min="4870" max="4870" width="73.7109375" bestFit="1" customWidth="1"/>
    <col min="4871" max="4888" width="9" customWidth="1"/>
    <col min="4889" max="4889" width="255.7109375" bestFit="1" customWidth="1"/>
    <col min="4890" max="4890" width="50.140625" bestFit="1" customWidth="1"/>
    <col min="5121" max="5121" width="13.5703125" bestFit="1" customWidth="1"/>
    <col min="5122" max="5122" width="21.5703125" bestFit="1" customWidth="1"/>
    <col min="5123" max="5123" width="10.7109375" bestFit="1" customWidth="1"/>
    <col min="5124" max="5124" width="67.5703125" bestFit="1" customWidth="1"/>
    <col min="5125" max="5125" width="10.140625" bestFit="1" customWidth="1"/>
    <col min="5126" max="5126" width="73.7109375" bestFit="1" customWidth="1"/>
    <col min="5127" max="5144" width="9" customWidth="1"/>
    <col min="5145" max="5145" width="255.7109375" bestFit="1" customWidth="1"/>
    <col min="5146" max="5146" width="50.140625" bestFit="1" customWidth="1"/>
    <col min="5377" max="5377" width="13.5703125" bestFit="1" customWidth="1"/>
    <col min="5378" max="5378" width="21.5703125" bestFit="1" customWidth="1"/>
    <col min="5379" max="5379" width="10.7109375" bestFit="1" customWidth="1"/>
    <col min="5380" max="5380" width="67.5703125" bestFit="1" customWidth="1"/>
    <col min="5381" max="5381" width="10.140625" bestFit="1" customWidth="1"/>
    <col min="5382" max="5382" width="73.7109375" bestFit="1" customWidth="1"/>
    <col min="5383" max="5400" width="9" customWidth="1"/>
    <col min="5401" max="5401" width="255.7109375" bestFit="1" customWidth="1"/>
    <col min="5402" max="5402" width="50.140625" bestFit="1" customWidth="1"/>
    <col min="5633" max="5633" width="13.5703125" bestFit="1" customWidth="1"/>
    <col min="5634" max="5634" width="21.5703125" bestFit="1" customWidth="1"/>
    <col min="5635" max="5635" width="10.7109375" bestFit="1" customWidth="1"/>
    <col min="5636" max="5636" width="67.5703125" bestFit="1" customWidth="1"/>
    <col min="5637" max="5637" width="10.140625" bestFit="1" customWidth="1"/>
    <col min="5638" max="5638" width="73.7109375" bestFit="1" customWidth="1"/>
    <col min="5639" max="5656" width="9" customWidth="1"/>
    <col min="5657" max="5657" width="255.7109375" bestFit="1" customWidth="1"/>
    <col min="5658" max="5658" width="50.140625" bestFit="1" customWidth="1"/>
    <col min="5889" max="5889" width="13.5703125" bestFit="1" customWidth="1"/>
    <col min="5890" max="5890" width="21.5703125" bestFit="1" customWidth="1"/>
    <col min="5891" max="5891" width="10.7109375" bestFit="1" customWidth="1"/>
    <col min="5892" max="5892" width="67.5703125" bestFit="1" customWidth="1"/>
    <col min="5893" max="5893" width="10.140625" bestFit="1" customWidth="1"/>
    <col min="5894" max="5894" width="73.7109375" bestFit="1" customWidth="1"/>
    <col min="5895" max="5912" width="9" customWidth="1"/>
    <col min="5913" max="5913" width="255.7109375" bestFit="1" customWidth="1"/>
    <col min="5914" max="5914" width="50.140625" bestFit="1" customWidth="1"/>
    <col min="6145" max="6145" width="13.5703125" bestFit="1" customWidth="1"/>
    <col min="6146" max="6146" width="21.5703125" bestFit="1" customWidth="1"/>
    <col min="6147" max="6147" width="10.7109375" bestFit="1" customWidth="1"/>
    <col min="6148" max="6148" width="67.5703125" bestFit="1" customWidth="1"/>
    <col min="6149" max="6149" width="10.140625" bestFit="1" customWidth="1"/>
    <col min="6150" max="6150" width="73.7109375" bestFit="1" customWidth="1"/>
    <col min="6151" max="6168" width="9" customWidth="1"/>
    <col min="6169" max="6169" width="255.7109375" bestFit="1" customWidth="1"/>
    <col min="6170" max="6170" width="50.140625" bestFit="1" customWidth="1"/>
    <col min="6401" max="6401" width="13.5703125" bestFit="1" customWidth="1"/>
    <col min="6402" max="6402" width="21.5703125" bestFit="1" customWidth="1"/>
    <col min="6403" max="6403" width="10.7109375" bestFit="1" customWidth="1"/>
    <col min="6404" max="6404" width="67.5703125" bestFit="1" customWidth="1"/>
    <col min="6405" max="6405" width="10.140625" bestFit="1" customWidth="1"/>
    <col min="6406" max="6406" width="73.7109375" bestFit="1" customWidth="1"/>
    <col min="6407" max="6424" width="9" customWidth="1"/>
    <col min="6425" max="6425" width="255.7109375" bestFit="1" customWidth="1"/>
    <col min="6426" max="6426" width="50.140625" bestFit="1" customWidth="1"/>
    <col min="6657" max="6657" width="13.5703125" bestFit="1" customWidth="1"/>
    <col min="6658" max="6658" width="21.5703125" bestFit="1" customWidth="1"/>
    <col min="6659" max="6659" width="10.7109375" bestFit="1" customWidth="1"/>
    <col min="6660" max="6660" width="67.5703125" bestFit="1" customWidth="1"/>
    <col min="6661" max="6661" width="10.140625" bestFit="1" customWidth="1"/>
    <col min="6662" max="6662" width="73.7109375" bestFit="1" customWidth="1"/>
    <col min="6663" max="6680" width="9" customWidth="1"/>
    <col min="6681" max="6681" width="255.7109375" bestFit="1" customWidth="1"/>
    <col min="6682" max="6682" width="50.140625" bestFit="1" customWidth="1"/>
    <col min="6913" max="6913" width="13.5703125" bestFit="1" customWidth="1"/>
    <col min="6914" max="6914" width="21.5703125" bestFit="1" customWidth="1"/>
    <col min="6915" max="6915" width="10.7109375" bestFit="1" customWidth="1"/>
    <col min="6916" max="6916" width="67.5703125" bestFit="1" customWidth="1"/>
    <col min="6917" max="6917" width="10.140625" bestFit="1" customWidth="1"/>
    <col min="6918" max="6918" width="73.7109375" bestFit="1" customWidth="1"/>
    <col min="6919" max="6936" width="9" customWidth="1"/>
    <col min="6937" max="6937" width="255.7109375" bestFit="1" customWidth="1"/>
    <col min="6938" max="6938" width="50.140625" bestFit="1" customWidth="1"/>
    <col min="7169" max="7169" width="13.5703125" bestFit="1" customWidth="1"/>
    <col min="7170" max="7170" width="21.5703125" bestFit="1" customWidth="1"/>
    <col min="7171" max="7171" width="10.7109375" bestFit="1" customWidth="1"/>
    <col min="7172" max="7172" width="67.5703125" bestFit="1" customWidth="1"/>
    <col min="7173" max="7173" width="10.140625" bestFit="1" customWidth="1"/>
    <col min="7174" max="7174" width="73.7109375" bestFit="1" customWidth="1"/>
    <col min="7175" max="7192" width="9" customWidth="1"/>
    <col min="7193" max="7193" width="255.7109375" bestFit="1" customWidth="1"/>
    <col min="7194" max="7194" width="50.140625" bestFit="1" customWidth="1"/>
    <col min="7425" max="7425" width="13.5703125" bestFit="1" customWidth="1"/>
    <col min="7426" max="7426" width="21.5703125" bestFit="1" customWidth="1"/>
    <col min="7427" max="7427" width="10.7109375" bestFit="1" customWidth="1"/>
    <col min="7428" max="7428" width="67.5703125" bestFit="1" customWidth="1"/>
    <col min="7429" max="7429" width="10.140625" bestFit="1" customWidth="1"/>
    <col min="7430" max="7430" width="73.7109375" bestFit="1" customWidth="1"/>
    <col min="7431" max="7448" width="9" customWidth="1"/>
    <col min="7449" max="7449" width="255.7109375" bestFit="1" customWidth="1"/>
    <col min="7450" max="7450" width="50.140625" bestFit="1" customWidth="1"/>
    <col min="7681" max="7681" width="13.5703125" bestFit="1" customWidth="1"/>
    <col min="7682" max="7682" width="21.5703125" bestFit="1" customWidth="1"/>
    <col min="7683" max="7683" width="10.7109375" bestFit="1" customWidth="1"/>
    <col min="7684" max="7684" width="67.5703125" bestFit="1" customWidth="1"/>
    <col min="7685" max="7685" width="10.140625" bestFit="1" customWidth="1"/>
    <col min="7686" max="7686" width="73.7109375" bestFit="1" customWidth="1"/>
    <col min="7687" max="7704" width="9" customWidth="1"/>
    <col min="7705" max="7705" width="255.7109375" bestFit="1" customWidth="1"/>
    <col min="7706" max="7706" width="50.140625" bestFit="1" customWidth="1"/>
    <col min="7937" max="7937" width="13.5703125" bestFit="1" customWidth="1"/>
    <col min="7938" max="7938" width="21.5703125" bestFit="1" customWidth="1"/>
    <col min="7939" max="7939" width="10.7109375" bestFit="1" customWidth="1"/>
    <col min="7940" max="7940" width="67.5703125" bestFit="1" customWidth="1"/>
    <col min="7941" max="7941" width="10.140625" bestFit="1" customWidth="1"/>
    <col min="7942" max="7942" width="73.7109375" bestFit="1" customWidth="1"/>
    <col min="7943" max="7960" width="9" customWidth="1"/>
    <col min="7961" max="7961" width="255.7109375" bestFit="1" customWidth="1"/>
    <col min="7962" max="7962" width="50.140625" bestFit="1" customWidth="1"/>
    <col min="8193" max="8193" width="13.5703125" bestFit="1" customWidth="1"/>
    <col min="8194" max="8194" width="21.5703125" bestFit="1" customWidth="1"/>
    <col min="8195" max="8195" width="10.7109375" bestFit="1" customWidth="1"/>
    <col min="8196" max="8196" width="67.5703125" bestFit="1" customWidth="1"/>
    <col min="8197" max="8197" width="10.140625" bestFit="1" customWidth="1"/>
    <col min="8198" max="8198" width="73.7109375" bestFit="1" customWidth="1"/>
    <col min="8199" max="8216" width="9" customWidth="1"/>
    <col min="8217" max="8217" width="255.7109375" bestFit="1" customWidth="1"/>
    <col min="8218" max="8218" width="50.140625" bestFit="1" customWidth="1"/>
    <col min="8449" max="8449" width="13.5703125" bestFit="1" customWidth="1"/>
    <col min="8450" max="8450" width="21.5703125" bestFit="1" customWidth="1"/>
    <col min="8451" max="8451" width="10.7109375" bestFit="1" customWidth="1"/>
    <col min="8452" max="8452" width="67.5703125" bestFit="1" customWidth="1"/>
    <col min="8453" max="8453" width="10.140625" bestFit="1" customWidth="1"/>
    <col min="8454" max="8454" width="73.7109375" bestFit="1" customWidth="1"/>
    <col min="8455" max="8472" width="9" customWidth="1"/>
    <col min="8473" max="8473" width="255.7109375" bestFit="1" customWidth="1"/>
    <col min="8474" max="8474" width="50.140625" bestFit="1" customWidth="1"/>
    <col min="8705" max="8705" width="13.5703125" bestFit="1" customWidth="1"/>
    <col min="8706" max="8706" width="21.5703125" bestFit="1" customWidth="1"/>
    <col min="8707" max="8707" width="10.7109375" bestFit="1" customWidth="1"/>
    <col min="8708" max="8708" width="67.5703125" bestFit="1" customWidth="1"/>
    <col min="8709" max="8709" width="10.140625" bestFit="1" customWidth="1"/>
    <col min="8710" max="8710" width="73.7109375" bestFit="1" customWidth="1"/>
    <col min="8711" max="8728" width="9" customWidth="1"/>
    <col min="8729" max="8729" width="255.7109375" bestFit="1" customWidth="1"/>
    <col min="8730" max="8730" width="50.140625" bestFit="1" customWidth="1"/>
    <col min="8961" max="8961" width="13.5703125" bestFit="1" customWidth="1"/>
    <col min="8962" max="8962" width="21.5703125" bestFit="1" customWidth="1"/>
    <col min="8963" max="8963" width="10.7109375" bestFit="1" customWidth="1"/>
    <col min="8964" max="8964" width="67.5703125" bestFit="1" customWidth="1"/>
    <col min="8965" max="8965" width="10.140625" bestFit="1" customWidth="1"/>
    <col min="8966" max="8966" width="73.7109375" bestFit="1" customWidth="1"/>
    <col min="8967" max="8984" width="9" customWidth="1"/>
    <col min="8985" max="8985" width="255.7109375" bestFit="1" customWidth="1"/>
    <col min="8986" max="8986" width="50.140625" bestFit="1" customWidth="1"/>
    <col min="9217" max="9217" width="13.5703125" bestFit="1" customWidth="1"/>
    <col min="9218" max="9218" width="21.5703125" bestFit="1" customWidth="1"/>
    <col min="9219" max="9219" width="10.7109375" bestFit="1" customWidth="1"/>
    <col min="9220" max="9220" width="67.5703125" bestFit="1" customWidth="1"/>
    <col min="9221" max="9221" width="10.140625" bestFit="1" customWidth="1"/>
    <col min="9222" max="9222" width="73.7109375" bestFit="1" customWidth="1"/>
    <col min="9223" max="9240" width="9" customWidth="1"/>
    <col min="9241" max="9241" width="255.7109375" bestFit="1" customWidth="1"/>
    <col min="9242" max="9242" width="50.140625" bestFit="1" customWidth="1"/>
    <col min="9473" max="9473" width="13.5703125" bestFit="1" customWidth="1"/>
    <col min="9474" max="9474" width="21.5703125" bestFit="1" customWidth="1"/>
    <col min="9475" max="9475" width="10.7109375" bestFit="1" customWidth="1"/>
    <col min="9476" max="9476" width="67.5703125" bestFit="1" customWidth="1"/>
    <col min="9477" max="9477" width="10.140625" bestFit="1" customWidth="1"/>
    <col min="9478" max="9478" width="73.7109375" bestFit="1" customWidth="1"/>
    <col min="9479" max="9496" width="9" customWidth="1"/>
    <col min="9497" max="9497" width="255.7109375" bestFit="1" customWidth="1"/>
    <col min="9498" max="9498" width="50.140625" bestFit="1" customWidth="1"/>
    <col min="9729" max="9729" width="13.5703125" bestFit="1" customWidth="1"/>
    <col min="9730" max="9730" width="21.5703125" bestFit="1" customWidth="1"/>
    <col min="9731" max="9731" width="10.7109375" bestFit="1" customWidth="1"/>
    <col min="9732" max="9732" width="67.5703125" bestFit="1" customWidth="1"/>
    <col min="9733" max="9733" width="10.140625" bestFit="1" customWidth="1"/>
    <col min="9734" max="9734" width="73.7109375" bestFit="1" customWidth="1"/>
    <col min="9735" max="9752" width="9" customWidth="1"/>
    <col min="9753" max="9753" width="255.7109375" bestFit="1" customWidth="1"/>
    <col min="9754" max="9754" width="50.140625" bestFit="1" customWidth="1"/>
    <col min="9985" max="9985" width="13.5703125" bestFit="1" customWidth="1"/>
    <col min="9986" max="9986" width="21.5703125" bestFit="1" customWidth="1"/>
    <col min="9987" max="9987" width="10.7109375" bestFit="1" customWidth="1"/>
    <col min="9988" max="9988" width="67.5703125" bestFit="1" customWidth="1"/>
    <col min="9989" max="9989" width="10.140625" bestFit="1" customWidth="1"/>
    <col min="9990" max="9990" width="73.7109375" bestFit="1" customWidth="1"/>
    <col min="9991" max="10008" width="9" customWidth="1"/>
    <col min="10009" max="10009" width="255.7109375" bestFit="1" customWidth="1"/>
    <col min="10010" max="10010" width="50.140625" bestFit="1" customWidth="1"/>
    <col min="10241" max="10241" width="13.5703125" bestFit="1" customWidth="1"/>
    <col min="10242" max="10242" width="21.5703125" bestFit="1" customWidth="1"/>
    <col min="10243" max="10243" width="10.7109375" bestFit="1" customWidth="1"/>
    <col min="10244" max="10244" width="67.5703125" bestFit="1" customWidth="1"/>
    <col min="10245" max="10245" width="10.140625" bestFit="1" customWidth="1"/>
    <col min="10246" max="10246" width="73.7109375" bestFit="1" customWidth="1"/>
    <col min="10247" max="10264" width="9" customWidth="1"/>
    <col min="10265" max="10265" width="255.7109375" bestFit="1" customWidth="1"/>
    <col min="10266" max="10266" width="50.140625" bestFit="1" customWidth="1"/>
    <col min="10497" max="10497" width="13.5703125" bestFit="1" customWidth="1"/>
    <col min="10498" max="10498" width="21.5703125" bestFit="1" customWidth="1"/>
    <col min="10499" max="10499" width="10.7109375" bestFit="1" customWidth="1"/>
    <col min="10500" max="10500" width="67.5703125" bestFit="1" customWidth="1"/>
    <col min="10501" max="10501" width="10.140625" bestFit="1" customWidth="1"/>
    <col min="10502" max="10502" width="73.7109375" bestFit="1" customWidth="1"/>
    <col min="10503" max="10520" width="9" customWidth="1"/>
    <col min="10521" max="10521" width="255.7109375" bestFit="1" customWidth="1"/>
    <col min="10522" max="10522" width="50.140625" bestFit="1" customWidth="1"/>
    <col min="10753" max="10753" width="13.5703125" bestFit="1" customWidth="1"/>
    <col min="10754" max="10754" width="21.5703125" bestFit="1" customWidth="1"/>
    <col min="10755" max="10755" width="10.7109375" bestFit="1" customWidth="1"/>
    <col min="10756" max="10756" width="67.5703125" bestFit="1" customWidth="1"/>
    <col min="10757" max="10757" width="10.140625" bestFit="1" customWidth="1"/>
    <col min="10758" max="10758" width="73.7109375" bestFit="1" customWidth="1"/>
    <col min="10759" max="10776" width="9" customWidth="1"/>
    <col min="10777" max="10777" width="255.7109375" bestFit="1" customWidth="1"/>
    <col min="10778" max="10778" width="50.140625" bestFit="1" customWidth="1"/>
    <col min="11009" max="11009" width="13.5703125" bestFit="1" customWidth="1"/>
    <col min="11010" max="11010" width="21.5703125" bestFit="1" customWidth="1"/>
    <col min="11011" max="11011" width="10.7109375" bestFit="1" customWidth="1"/>
    <col min="11012" max="11012" width="67.5703125" bestFit="1" customWidth="1"/>
    <col min="11013" max="11013" width="10.140625" bestFit="1" customWidth="1"/>
    <col min="11014" max="11014" width="73.7109375" bestFit="1" customWidth="1"/>
    <col min="11015" max="11032" width="9" customWidth="1"/>
    <col min="11033" max="11033" width="255.7109375" bestFit="1" customWidth="1"/>
    <col min="11034" max="11034" width="50.140625" bestFit="1" customWidth="1"/>
    <col min="11265" max="11265" width="13.5703125" bestFit="1" customWidth="1"/>
    <col min="11266" max="11266" width="21.5703125" bestFit="1" customWidth="1"/>
    <col min="11267" max="11267" width="10.7109375" bestFit="1" customWidth="1"/>
    <col min="11268" max="11268" width="67.5703125" bestFit="1" customWidth="1"/>
    <col min="11269" max="11269" width="10.140625" bestFit="1" customWidth="1"/>
    <col min="11270" max="11270" width="73.7109375" bestFit="1" customWidth="1"/>
    <col min="11271" max="11288" width="9" customWidth="1"/>
    <col min="11289" max="11289" width="255.7109375" bestFit="1" customWidth="1"/>
    <col min="11290" max="11290" width="50.140625" bestFit="1" customWidth="1"/>
    <col min="11521" max="11521" width="13.5703125" bestFit="1" customWidth="1"/>
    <col min="11522" max="11522" width="21.5703125" bestFit="1" customWidth="1"/>
    <col min="11523" max="11523" width="10.7109375" bestFit="1" customWidth="1"/>
    <col min="11524" max="11524" width="67.5703125" bestFit="1" customWidth="1"/>
    <col min="11525" max="11525" width="10.140625" bestFit="1" customWidth="1"/>
    <col min="11526" max="11526" width="73.7109375" bestFit="1" customWidth="1"/>
    <col min="11527" max="11544" width="9" customWidth="1"/>
    <col min="11545" max="11545" width="255.7109375" bestFit="1" customWidth="1"/>
    <col min="11546" max="11546" width="50.140625" bestFit="1" customWidth="1"/>
    <col min="11777" max="11777" width="13.5703125" bestFit="1" customWidth="1"/>
    <col min="11778" max="11778" width="21.5703125" bestFit="1" customWidth="1"/>
    <col min="11779" max="11779" width="10.7109375" bestFit="1" customWidth="1"/>
    <col min="11780" max="11780" width="67.5703125" bestFit="1" customWidth="1"/>
    <col min="11781" max="11781" width="10.140625" bestFit="1" customWidth="1"/>
    <col min="11782" max="11782" width="73.7109375" bestFit="1" customWidth="1"/>
    <col min="11783" max="11800" width="9" customWidth="1"/>
    <col min="11801" max="11801" width="255.7109375" bestFit="1" customWidth="1"/>
    <col min="11802" max="11802" width="50.140625" bestFit="1" customWidth="1"/>
    <col min="12033" max="12033" width="13.5703125" bestFit="1" customWidth="1"/>
    <col min="12034" max="12034" width="21.5703125" bestFit="1" customWidth="1"/>
    <col min="12035" max="12035" width="10.7109375" bestFit="1" customWidth="1"/>
    <col min="12036" max="12036" width="67.5703125" bestFit="1" customWidth="1"/>
    <col min="12037" max="12037" width="10.140625" bestFit="1" customWidth="1"/>
    <col min="12038" max="12038" width="73.7109375" bestFit="1" customWidth="1"/>
    <col min="12039" max="12056" width="9" customWidth="1"/>
    <col min="12057" max="12057" width="255.7109375" bestFit="1" customWidth="1"/>
    <col min="12058" max="12058" width="50.140625" bestFit="1" customWidth="1"/>
    <col min="12289" max="12289" width="13.5703125" bestFit="1" customWidth="1"/>
    <col min="12290" max="12290" width="21.5703125" bestFit="1" customWidth="1"/>
    <col min="12291" max="12291" width="10.7109375" bestFit="1" customWidth="1"/>
    <col min="12292" max="12292" width="67.5703125" bestFit="1" customWidth="1"/>
    <col min="12293" max="12293" width="10.140625" bestFit="1" customWidth="1"/>
    <col min="12294" max="12294" width="73.7109375" bestFit="1" customWidth="1"/>
    <col min="12295" max="12312" width="9" customWidth="1"/>
    <col min="12313" max="12313" width="255.7109375" bestFit="1" customWidth="1"/>
    <col min="12314" max="12314" width="50.140625" bestFit="1" customWidth="1"/>
    <col min="12545" max="12545" width="13.5703125" bestFit="1" customWidth="1"/>
    <col min="12546" max="12546" width="21.5703125" bestFit="1" customWidth="1"/>
    <col min="12547" max="12547" width="10.7109375" bestFit="1" customWidth="1"/>
    <col min="12548" max="12548" width="67.5703125" bestFit="1" customWidth="1"/>
    <col min="12549" max="12549" width="10.140625" bestFit="1" customWidth="1"/>
    <col min="12550" max="12550" width="73.7109375" bestFit="1" customWidth="1"/>
    <col min="12551" max="12568" width="9" customWidth="1"/>
    <col min="12569" max="12569" width="255.7109375" bestFit="1" customWidth="1"/>
    <col min="12570" max="12570" width="50.140625" bestFit="1" customWidth="1"/>
    <col min="12801" max="12801" width="13.5703125" bestFit="1" customWidth="1"/>
    <col min="12802" max="12802" width="21.5703125" bestFit="1" customWidth="1"/>
    <col min="12803" max="12803" width="10.7109375" bestFit="1" customWidth="1"/>
    <col min="12804" max="12804" width="67.5703125" bestFit="1" customWidth="1"/>
    <col min="12805" max="12805" width="10.140625" bestFit="1" customWidth="1"/>
    <col min="12806" max="12806" width="73.7109375" bestFit="1" customWidth="1"/>
    <col min="12807" max="12824" width="9" customWidth="1"/>
    <col min="12825" max="12825" width="255.7109375" bestFit="1" customWidth="1"/>
    <col min="12826" max="12826" width="50.140625" bestFit="1" customWidth="1"/>
    <col min="13057" max="13057" width="13.5703125" bestFit="1" customWidth="1"/>
    <col min="13058" max="13058" width="21.5703125" bestFit="1" customWidth="1"/>
    <col min="13059" max="13059" width="10.7109375" bestFit="1" customWidth="1"/>
    <col min="13060" max="13060" width="67.5703125" bestFit="1" customWidth="1"/>
    <col min="13061" max="13061" width="10.140625" bestFit="1" customWidth="1"/>
    <col min="13062" max="13062" width="73.7109375" bestFit="1" customWidth="1"/>
    <col min="13063" max="13080" width="9" customWidth="1"/>
    <col min="13081" max="13081" width="255.7109375" bestFit="1" customWidth="1"/>
    <col min="13082" max="13082" width="50.140625" bestFit="1" customWidth="1"/>
    <col min="13313" max="13313" width="13.5703125" bestFit="1" customWidth="1"/>
    <col min="13314" max="13314" width="21.5703125" bestFit="1" customWidth="1"/>
    <col min="13315" max="13315" width="10.7109375" bestFit="1" customWidth="1"/>
    <col min="13316" max="13316" width="67.5703125" bestFit="1" customWidth="1"/>
    <col min="13317" max="13317" width="10.140625" bestFit="1" customWidth="1"/>
    <col min="13318" max="13318" width="73.7109375" bestFit="1" customWidth="1"/>
    <col min="13319" max="13336" width="9" customWidth="1"/>
    <col min="13337" max="13337" width="255.7109375" bestFit="1" customWidth="1"/>
    <col min="13338" max="13338" width="50.140625" bestFit="1" customWidth="1"/>
    <col min="13569" max="13569" width="13.5703125" bestFit="1" customWidth="1"/>
    <col min="13570" max="13570" width="21.5703125" bestFit="1" customWidth="1"/>
    <col min="13571" max="13571" width="10.7109375" bestFit="1" customWidth="1"/>
    <col min="13572" max="13572" width="67.5703125" bestFit="1" customWidth="1"/>
    <col min="13573" max="13573" width="10.140625" bestFit="1" customWidth="1"/>
    <col min="13574" max="13574" width="73.7109375" bestFit="1" customWidth="1"/>
    <col min="13575" max="13592" width="9" customWidth="1"/>
    <col min="13593" max="13593" width="255.7109375" bestFit="1" customWidth="1"/>
    <col min="13594" max="13594" width="50.140625" bestFit="1" customWidth="1"/>
    <col min="13825" max="13825" width="13.5703125" bestFit="1" customWidth="1"/>
    <col min="13826" max="13826" width="21.5703125" bestFit="1" customWidth="1"/>
    <col min="13827" max="13827" width="10.7109375" bestFit="1" customWidth="1"/>
    <col min="13828" max="13828" width="67.5703125" bestFit="1" customWidth="1"/>
    <col min="13829" max="13829" width="10.140625" bestFit="1" customWidth="1"/>
    <col min="13830" max="13830" width="73.7109375" bestFit="1" customWidth="1"/>
    <col min="13831" max="13848" width="9" customWidth="1"/>
    <col min="13849" max="13849" width="255.7109375" bestFit="1" customWidth="1"/>
    <col min="13850" max="13850" width="50.140625" bestFit="1" customWidth="1"/>
    <col min="14081" max="14081" width="13.5703125" bestFit="1" customWidth="1"/>
    <col min="14082" max="14082" width="21.5703125" bestFit="1" customWidth="1"/>
    <col min="14083" max="14083" width="10.7109375" bestFit="1" customWidth="1"/>
    <col min="14084" max="14084" width="67.5703125" bestFit="1" customWidth="1"/>
    <col min="14085" max="14085" width="10.140625" bestFit="1" customWidth="1"/>
    <col min="14086" max="14086" width="73.7109375" bestFit="1" customWidth="1"/>
    <col min="14087" max="14104" width="9" customWidth="1"/>
    <col min="14105" max="14105" width="255.7109375" bestFit="1" customWidth="1"/>
    <col min="14106" max="14106" width="50.140625" bestFit="1" customWidth="1"/>
    <col min="14337" max="14337" width="13.5703125" bestFit="1" customWidth="1"/>
    <col min="14338" max="14338" width="21.5703125" bestFit="1" customWidth="1"/>
    <col min="14339" max="14339" width="10.7109375" bestFit="1" customWidth="1"/>
    <col min="14340" max="14340" width="67.5703125" bestFit="1" customWidth="1"/>
    <col min="14341" max="14341" width="10.140625" bestFit="1" customWidth="1"/>
    <col min="14342" max="14342" width="73.7109375" bestFit="1" customWidth="1"/>
    <col min="14343" max="14360" width="9" customWidth="1"/>
    <col min="14361" max="14361" width="255.7109375" bestFit="1" customWidth="1"/>
    <col min="14362" max="14362" width="50.140625" bestFit="1" customWidth="1"/>
    <col min="14593" max="14593" width="13.5703125" bestFit="1" customWidth="1"/>
    <col min="14594" max="14594" width="21.5703125" bestFit="1" customWidth="1"/>
    <col min="14595" max="14595" width="10.7109375" bestFit="1" customWidth="1"/>
    <col min="14596" max="14596" width="67.5703125" bestFit="1" customWidth="1"/>
    <col min="14597" max="14597" width="10.140625" bestFit="1" customWidth="1"/>
    <col min="14598" max="14598" width="73.7109375" bestFit="1" customWidth="1"/>
    <col min="14599" max="14616" width="9" customWidth="1"/>
    <col min="14617" max="14617" width="255.7109375" bestFit="1" customWidth="1"/>
    <col min="14618" max="14618" width="50.140625" bestFit="1" customWidth="1"/>
    <col min="14849" max="14849" width="13.5703125" bestFit="1" customWidth="1"/>
    <col min="14850" max="14850" width="21.5703125" bestFit="1" customWidth="1"/>
    <col min="14851" max="14851" width="10.7109375" bestFit="1" customWidth="1"/>
    <col min="14852" max="14852" width="67.5703125" bestFit="1" customWidth="1"/>
    <col min="14853" max="14853" width="10.140625" bestFit="1" customWidth="1"/>
    <col min="14854" max="14854" width="73.7109375" bestFit="1" customWidth="1"/>
    <col min="14855" max="14872" width="9" customWidth="1"/>
    <col min="14873" max="14873" width="255.7109375" bestFit="1" customWidth="1"/>
    <col min="14874" max="14874" width="50.140625" bestFit="1" customWidth="1"/>
    <col min="15105" max="15105" width="13.5703125" bestFit="1" customWidth="1"/>
    <col min="15106" max="15106" width="21.5703125" bestFit="1" customWidth="1"/>
    <col min="15107" max="15107" width="10.7109375" bestFit="1" customWidth="1"/>
    <col min="15108" max="15108" width="67.5703125" bestFit="1" customWidth="1"/>
    <col min="15109" max="15109" width="10.140625" bestFit="1" customWidth="1"/>
    <col min="15110" max="15110" width="73.7109375" bestFit="1" customWidth="1"/>
    <col min="15111" max="15128" width="9" customWidth="1"/>
    <col min="15129" max="15129" width="255.7109375" bestFit="1" customWidth="1"/>
    <col min="15130" max="15130" width="50.140625" bestFit="1" customWidth="1"/>
    <col min="15361" max="15361" width="13.5703125" bestFit="1" customWidth="1"/>
    <col min="15362" max="15362" width="21.5703125" bestFit="1" customWidth="1"/>
    <col min="15363" max="15363" width="10.7109375" bestFit="1" customWidth="1"/>
    <col min="15364" max="15364" width="67.5703125" bestFit="1" customWidth="1"/>
    <col min="15365" max="15365" width="10.140625" bestFit="1" customWidth="1"/>
    <col min="15366" max="15366" width="73.7109375" bestFit="1" customWidth="1"/>
    <col min="15367" max="15384" width="9" customWidth="1"/>
    <col min="15385" max="15385" width="255.7109375" bestFit="1" customWidth="1"/>
    <col min="15386" max="15386" width="50.140625" bestFit="1" customWidth="1"/>
    <col min="15617" max="15617" width="13.5703125" bestFit="1" customWidth="1"/>
    <col min="15618" max="15618" width="21.5703125" bestFit="1" customWidth="1"/>
    <col min="15619" max="15619" width="10.7109375" bestFit="1" customWidth="1"/>
    <col min="15620" max="15620" width="67.5703125" bestFit="1" customWidth="1"/>
    <col min="15621" max="15621" width="10.140625" bestFit="1" customWidth="1"/>
    <col min="15622" max="15622" width="73.7109375" bestFit="1" customWidth="1"/>
    <col min="15623" max="15640" width="9" customWidth="1"/>
    <col min="15641" max="15641" width="255.7109375" bestFit="1" customWidth="1"/>
    <col min="15642" max="15642" width="50.140625" bestFit="1" customWidth="1"/>
    <col min="15873" max="15873" width="13.5703125" bestFit="1" customWidth="1"/>
    <col min="15874" max="15874" width="21.5703125" bestFit="1" customWidth="1"/>
    <col min="15875" max="15875" width="10.7109375" bestFit="1" customWidth="1"/>
    <col min="15876" max="15876" width="67.5703125" bestFit="1" customWidth="1"/>
    <col min="15877" max="15877" width="10.140625" bestFit="1" customWidth="1"/>
    <col min="15878" max="15878" width="73.7109375" bestFit="1" customWidth="1"/>
    <col min="15879" max="15896" width="9" customWidth="1"/>
    <col min="15897" max="15897" width="255.7109375" bestFit="1" customWidth="1"/>
    <col min="15898" max="15898" width="50.140625" bestFit="1" customWidth="1"/>
    <col min="16129" max="16129" width="13.5703125" bestFit="1" customWidth="1"/>
    <col min="16130" max="16130" width="21.5703125" bestFit="1" customWidth="1"/>
    <col min="16131" max="16131" width="10.7109375" bestFit="1" customWidth="1"/>
    <col min="16132" max="16132" width="67.5703125" bestFit="1" customWidth="1"/>
    <col min="16133" max="16133" width="10.140625" bestFit="1" customWidth="1"/>
    <col min="16134" max="16134" width="73.7109375" bestFit="1" customWidth="1"/>
    <col min="16135" max="16152" width="9" customWidth="1"/>
    <col min="16153" max="16153" width="255.7109375" bestFit="1" customWidth="1"/>
    <col min="16154" max="16154" width="50.140625" bestFit="1" customWidth="1"/>
  </cols>
  <sheetData>
    <row r="1" spans="1:26" x14ac:dyDescent="0.2">
      <c r="A1" t="s">
        <v>128</v>
      </c>
    </row>
    <row r="3" spans="1:26" s="46" customFormat="1" ht="14.25" x14ac:dyDescent="0.2">
      <c r="A3" s="45" t="s">
        <v>217</v>
      </c>
      <c r="B3" s="45" t="s">
        <v>220</v>
      </c>
    </row>
    <row r="4" spans="1:26" s="46" customFormat="1" x14ac:dyDescent="0.2"/>
    <row r="5" spans="1:26" s="46" customFormat="1" ht="42.75" x14ac:dyDescent="0.2">
      <c r="A5" s="45" t="s">
        <v>129</v>
      </c>
      <c r="B5" s="45" t="s">
        <v>130</v>
      </c>
      <c r="C5" s="45" t="s">
        <v>131</v>
      </c>
      <c r="D5" s="45" t="s">
        <v>132</v>
      </c>
      <c r="E5" s="45" t="s">
        <v>133</v>
      </c>
      <c r="F5" s="45" t="s">
        <v>134</v>
      </c>
      <c r="G5" s="47" t="s">
        <v>135</v>
      </c>
      <c r="H5" s="47" t="s">
        <v>136</v>
      </c>
      <c r="I5" s="47" t="s">
        <v>137</v>
      </c>
      <c r="J5" s="47" t="s">
        <v>138</v>
      </c>
      <c r="K5" s="47" t="s">
        <v>139</v>
      </c>
      <c r="L5" s="47" t="s">
        <v>140</v>
      </c>
      <c r="M5" s="47" t="s">
        <v>141</v>
      </c>
      <c r="N5" s="47" t="s">
        <v>142</v>
      </c>
      <c r="O5" s="47" t="s">
        <v>143</v>
      </c>
      <c r="P5" s="47" t="s">
        <v>144</v>
      </c>
      <c r="Q5" s="47" t="s">
        <v>145</v>
      </c>
      <c r="R5" s="47" t="s">
        <v>146</v>
      </c>
      <c r="S5" s="47" t="s">
        <v>147</v>
      </c>
      <c r="T5" s="47" t="s">
        <v>148</v>
      </c>
      <c r="U5" s="47" t="s">
        <v>149</v>
      </c>
      <c r="V5" s="47" t="s">
        <v>150</v>
      </c>
      <c r="W5" s="47" t="s">
        <v>151</v>
      </c>
      <c r="X5" s="47" t="s">
        <v>152</v>
      </c>
      <c r="Y5" s="45"/>
      <c r="Z5" s="45"/>
    </row>
    <row r="6" spans="1:26" ht="14.25" x14ac:dyDescent="0.2">
      <c r="A6" s="43" t="s">
        <v>218</v>
      </c>
      <c r="B6" s="43" t="s">
        <v>221</v>
      </c>
      <c r="C6" s="43" t="s">
        <v>163</v>
      </c>
      <c r="D6" s="43" t="s">
        <v>164</v>
      </c>
      <c r="E6" s="43" t="s">
        <v>20</v>
      </c>
      <c r="F6" s="43" t="s">
        <v>153</v>
      </c>
      <c r="G6" s="44">
        <v>34</v>
      </c>
      <c r="H6" s="44">
        <v>130</v>
      </c>
      <c r="I6" s="44">
        <v>7</v>
      </c>
      <c r="J6" s="44">
        <v>12</v>
      </c>
      <c r="K6" s="44" t="s">
        <v>226</v>
      </c>
      <c r="L6" s="44" t="s">
        <v>226</v>
      </c>
      <c r="M6" s="44">
        <v>45</v>
      </c>
      <c r="N6" s="44">
        <v>49</v>
      </c>
      <c r="O6" s="44">
        <v>42</v>
      </c>
      <c r="P6" s="44">
        <v>48</v>
      </c>
      <c r="Q6" s="44">
        <v>105</v>
      </c>
      <c r="R6" s="44">
        <v>168</v>
      </c>
      <c r="S6" s="44">
        <v>340</v>
      </c>
      <c r="T6" s="44">
        <v>354</v>
      </c>
      <c r="U6" s="44">
        <v>11</v>
      </c>
      <c r="V6" s="44">
        <v>130</v>
      </c>
      <c r="W6" s="44">
        <v>3</v>
      </c>
      <c r="X6" s="44">
        <v>12</v>
      </c>
      <c r="Y6" s="43">
        <v>0</v>
      </c>
      <c r="Z6" s="43" t="s">
        <v>222</v>
      </c>
    </row>
    <row r="7" spans="1:26" ht="14.25" x14ac:dyDescent="0.2">
      <c r="A7" s="43" t="s">
        <v>218</v>
      </c>
      <c r="B7" s="43" t="s">
        <v>221</v>
      </c>
      <c r="C7" s="43" t="s">
        <v>165</v>
      </c>
      <c r="D7" s="43" t="s">
        <v>166</v>
      </c>
      <c r="E7" s="43" t="s">
        <v>21</v>
      </c>
      <c r="F7" s="43" t="s">
        <v>154</v>
      </c>
      <c r="G7" s="44">
        <v>106</v>
      </c>
      <c r="H7" s="44">
        <v>295</v>
      </c>
      <c r="I7" s="44">
        <v>26</v>
      </c>
      <c r="J7" s="44">
        <v>43</v>
      </c>
      <c r="K7" s="44" t="s">
        <v>226</v>
      </c>
      <c r="L7" s="44" t="s">
        <v>226</v>
      </c>
      <c r="M7" s="44">
        <v>113</v>
      </c>
      <c r="N7" s="44">
        <v>136</v>
      </c>
      <c r="O7" s="44">
        <v>148</v>
      </c>
      <c r="P7" s="44">
        <v>181</v>
      </c>
      <c r="Q7" s="44">
        <v>450</v>
      </c>
      <c r="R7" s="44">
        <v>730</v>
      </c>
      <c r="S7" s="44">
        <v>1409</v>
      </c>
      <c r="T7" s="44">
        <v>1412</v>
      </c>
      <c r="U7" s="44">
        <v>36</v>
      </c>
      <c r="V7" s="44">
        <v>289</v>
      </c>
      <c r="W7" s="44">
        <v>16</v>
      </c>
      <c r="X7" s="44">
        <v>43</v>
      </c>
      <c r="Y7" s="43">
        <v>0</v>
      </c>
      <c r="Z7" s="43" t="s">
        <v>223</v>
      </c>
    </row>
    <row r="8" spans="1:26" ht="14.25" x14ac:dyDescent="0.2">
      <c r="A8" s="43" t="s">
        <v>218</v>
      </c>
      <c r="B8" s="43" t="s">
        <v>221</v>
      </c>
      <c r="C8" s="43" t="s">
        <v>167</v>
      </c>
      <c r="D8" s="43" t="s">
        <v>168</v>
      </c>
      <c r="E8" s="43" t="s">
        <v>27</v>
      </c>
      <c r="F8" s="43" t="s">
        <v>155</v>
      </c>
      <c r="G8" s="44">
        <v>47</v>
      </c>
      <c r="H8" s="44">
        <v>217</v>
      </c>
      <c r="I8" s="44">
        <v>8</v>
      </c>
      <c r="J8" s="44">
        <v>21</v>
      </c>
      <c r="K8" s="44" t="s">
        <v>226</v>
      </c>
      <c r="L8" s="44" t="s">
        <v>226</v>
      </c>
      <c r="M8" s="44">
        <v>76</v>
      </c>
      <c r="N8" s="44">
        <v>95</v>
      </c>
      <c r="O8" s="44">
        <v>84</v>
      </c>
      <c r="P8" s="44">
        <v>103</v>
      </c>
      <c r="Q8" s="44">
        <v>217</v>
      </c>
      <c r="R8" s="44">
        <v>402</v>
      </c>
      <c r="S8" s="44">
        <v>711</v>
      </c>
      <c r="T8" s="44">
        <v>724</v>
      </c>
      <c r="U8" s="44">
        <v>10</v>
      </c>
      <c r="V8" s="44">
        <v>206</v>
      </c>
      <c r="W8" s="44">
        <v>3</v>
      </c>
      <c r="X8" s="44">
        <v>17</v>
      </c>
      <c r="Y8" s="43">
        <v>0</v>
      </c>
      <c r="Z8" s="43" t="s">
        <v>223</v>
      </c>
    </row>
    <row r="9" spans="1:26" ht="14.25" x14ac:dyDescent="0.2">
      <c r="A9" s="43" t="s">
        <v>218</v>
      </c>
      <c r="B9" s="43" t="s">
        <v>221</v>
      </c>
      <c r="C9" s="43" t="s">
        <v>169</v>
      </c>
      <c r="D9" s="43" t="s">
        <v>170</v>
      </c>
      <c r="E9" s="43" t="s">
        <v>14</v>
      </c>
      <c r="F9" s="43" t="s">
        <v>156</v>
      </c>
      <c r="G9" s="44">
        <v>53</v>
      </c>
      <c r="H9" s="44">
        <v>209</v>
      </c>
      <c r="I9" s="44">
        <v>9</v>
      </c>
      <c r="J9" s="44">
        <v>20</v>
      </c>
      <c r="K9" s="44" t="s">
        <v>226</v>
      </c>
      <c r="L9" s="44" t="s">
        <v>226</v>
      </c>
      <c r="M9" s="44">
        <v>52</v>
      </c>
      <c r="N9" s="44">
        <v>57</v>
      </c>
      <c r="O9" s="44">
        <v>100</v>
      </c>
      <c r="P9" s="44">
        <v>126</v>
      </c>
      <c r="Q9" s="44">
        <v>73</v>
      </c>
      <c r="R9" s="44">
        <v>130</v>
      </c>
      <c r="S9" s="44">
        <v>745</v>
      </c>
      <c r="T9" s="44">
        <v>759</v>
      </c>
      <c r="U9" s="44">
        <v>11</v>
      </c>
      <c r="V9" s="44">
        <v>197</v>
      </c>
      <c r="W9" s="44">
        <v>3</v>
      </c>
      <c r="X9" s="44">
        <v>19</v>
      </c>
      <c r="Y9" s="43">
        <v>0</v>
      </c>
      <c r="Z9" s="43" t="s">
        <v>223</v>
      </c>
    </row>
    <row r="10" spans="1:26" ht="14.25" x14ac:dyDescent="0.2">
      <c r="A10" s="43" t="s">
        <v>218</v>
      </c>
      <c r="B10" s="43" t="s">
        <v>221</v>
      </c>
      <c r="C10" s="43" t="s">
        <v>171</v>
      </c>
      <c r="D10" s="43" t="s">
        <v>172</v>
      </c>
      <c r="E10" s="43" t="s">
        <v>26</v>
      </c>
      <c r="F10" s="43" t="s">
        <v>157</v>
      </c>
      <c r="G10" s="44">
        <v>98</v>
      </c>
      <c r="H10" s="44">
        <v>313</v>
      </c>
      <c r="I10" s="44">
        <v>25</v>
      </c>
      <c r="J10" s="44">
        <v>47</v>
      </c>
      <c r="K10" s="44" t="s">
        <v>226</v>
      </c>
      <c r="L10" s="44" t="s">
        <v>226</v>
      </c>
      <c r="M10" s="44">
        <v>117</v>
      </c>
      <c r="N10" s="44">
        <v>132</v>
      </c>
      <c r="O10" s="44">
        <v>85</v>
      </c>
      <c r="P10" s="44">
        <v>112</v>
      </c>
      <c r="Q10" s="44">
        <v>137</v>
      </c>
      <c r="R10" s="44">
        <v>226</v>
      </c>
      <c r="S10" s="44">
        <v>566</v>
      </c>
      <c r="T10" s="44">
        <v>588</v>
      </c>
      <c r="U10" s="44">
        <v>30</v>
      </c>
      <c r="V10" s="44">
        <v>313</v>
      </c>
      <c r="W10" s="44">
        <v>10</v>
      </c>
      <c r="X10" s="44">
        <v>47</v>
      </c>
      <c r="Y10" s="43">
        <v>0</v>
      </c>
      <c r="Z10" s="43" t="s">
        <v>223</v>
      </c>
    </row>
    <row r="11" spans="1:26" ht="14.25" x14ac:dyDescent="0.2">
      <c r="A11" s="43" t="s">
        <v>218</v>
      </c>
      <c r="B11" s="43" t="s">
        <v>221</v>
      </c>
      <c r="C11" s="43" t="s">
        <v>173</v>
      </c>
      <c r="D11" s="43" t="s">
        <v>174</v>
      </c>
      <c r="E11" s="43" t="s">
        <v>16</v>
      </c>
      <c r="F11" s="43" t="s">
        <v>158</v>
      </c>
      <c r="G11" s="44">
        <v>69</v>
      </c>
      <c r="H11" s="44">
        <v>263</v>
      </c>
      <c r="I11" s="44">
        <v>11</v>
      </c>
      <c r="J11" s="44">
        <v>24</v>
      </c>
      <c r="K11" s="44" t="s">
        <v>226</v>
      </c>
      <c r="L11" s="44" t="s">
        <v>226</v>
      </c>
      <c r="M11" s="44">
        <v>81</v>
      </c>
      <c r="N11" s="44">
        <v>93</v>
      </c>
      <c r="O11" s="44">
        <v>121</v>
      </c>
      <c r="P11" s="44">
        <v>153</v>
      </c>
      <c r="Q11" s="44">
        <v>128</v>
      </c>
      <c r="R11" s="44">
        <v>287</v>
      </c>
      <c r="S11" s="44">
        <v>666</v>
      </c>
      <c r="T11" s="44">
        <v>678</v>
      </c>
      <c r="U11" s="44">
        <v>21</v>
      </c>
      <c r="V11" s="44">
        <v>257</v>
      </c>
      <c r="W11" s="44">
        <v>9</v>
      </c>
      <c r="X11" s="44">
        <v>23</v>
      </c>
      <c r="Y11" s="43">
        <v>0</v>
      </c>
      <c r="Z11" s="43" t="s">
        <v>223</v>
      </c>
    </row>
    <row r="12" spans="1:26" ht="14.25" x14ac:dyDescent="0.2">
      <c r="A12" s="43" t="s">
        <v>218</v>
      </c>
      <c r="B12" s="43" t="s">
        <v>221</v>
      </c>
      <c r="C12" s="43" t="s">
        <v>175</v>
      </c>
      <c r="D12" s="43" t="s">
        <v>176</v>
      </c>
      <c r="E12" s="43" t="s">
        <v>18</v>
      </c>
      <c r="F12" s="43" t="s">
        <v>159</v>
      </c>
      <c r="G12" s="44">
        <v>85</v>
      </c>
      <c r="H12" s="44">
        <v>319</v>
      </c>
      <c r="I12" s="44">
        <v>13</v>
      </c>
      <c r="J12" s="44">
        <v>27</v>
      </c>
      <c r="K12" s="44" t="s">
        <v>226</v>
      </c>
      <c r="L12" s="44" t="s">
        <v>226</v>
      </c>
      <c r="M12" s="44">
        <v>94</v>
      </c>
      <c r="N12" s="44">
        <v>101</v>
      </c>
      <c r="O12" s="44">
        <v>150</v>
      </c>
      <c r="P12" s="44">
        <v>208</v>
      </c>
      <c r="Q12" s="44">
        <v>366</v>
      </c>
      <c r="R12" s="44">
        <v>596</v>
      </c>
      <c r="S12" s="44">
        <v>1012</v>
      </c>
      <c r="T12" s="44">
        <v>1033</v>
      </c>
      <c r="U12" s="44">
        <v>17</v>
      </c>
      <c r="V12" s="44">
        <v>317</v>
      </c>
      <c r="W12" s="44">
        <v>6</v>
      </c>
      <c r="X12" s="44">
        <v>27</v>
      </c>
      <c r="Y12" s="43" t="s">
        <v>224</v>
      </c>
      <c r="Z12" s="43" t="s">
        <v>223</v>
      </c>
    </row>
    <row r="13" spans="1:26" ht="14.25" x14ac:dyDescent="0.2">
      <c r="A13" s="43" t="s">
        <v>218</v>
      </c>
      <c r="B13" s="43" t="s">
        <v>221</v>
      </c>
      <c r="C13" s="43" t="s">
        <v>177</v>
      </c>
      <c r="D13" s="43" t="s">
        <v>178</v>
      </c>
      <c r="E13" s="43" t="s">
        <v>24</v>
      </c>
      <c r="F13" s="43" t="s">
        <v>160</v>
      </c>
      <c r="G13" s="44">
        <v>59</v>
      </c>
      <c r="H13" s="44">
        <v>216</v>
      </c>
      <c r="I13" s="44">
        <v>17</v>
      </c>
      <c r="J13" s="44">
        <v>30</v>
      </c>
      <c r="K13" s="44" t="s">
        <v>226</v>
      </c>
      <c r="L13" s="44" t="s">
        <v>226</v>
      </c>
      <c r="M13" s="44">
        <v>49</v>
      </c>
      <c r="N13" s="44">
        <v>54</v>
      </c>
      <c r="O13" s="44">
        <v>84</v>
      </c>
      <c r="P13" s="44">
        <v>126</v>
      </c>
      <c r="Q13" s="44">
        <v>271</v>
      </c>
      <c r="R13" s="44">
        <v>420</v>
      </c>
      <c r="S13" s="44">
        <v>613</v>
      </c>
      <c r="T13" s="44">
        <v>639</v>
      </c>
      <c r="U13" s="44">
        <v>17</v>
      </c>
      <c r="V13" s="44">
        <v>199</v>
      </c>
      <c r="W13" s="44">
        <v>6</v>
      </c>
      <c r="X13" s="44">
        <v>17</v>
      </c>
      <c r="Y13" s="43">
        <v>0</v>
      </c>
      <c r="Z13" s="43" t="s">
        <v>223</v>
      </c>
    </row>
    <row r="14" spans="1:26" ht="14.25" x14ac:dyDescent="0.2">
      <c r="A14" s="43" t="s">
        <v>218</v>
      </c>
      <c r="B14" s="43" t="s">
        <v>221</v>
      </c>
      <c r="C14" s="43" t="s">
        <v>179</v>
      </c>
      <c r="D14" s="43" t="s">
        <v>180</v>
      </c>
      <c r="E14" s="43" t="s">
        <v>44</v>
      </c>
      <c r="F14" s="43" t="s">
        <v>161</v>
      </c>
      <c r="G14" s="44">
        <v>2</v>
      </c>
      <c r="H14" s="44">
        <v>13</v>
      </c>
      <c r="I14" s="44">
        <v>1</v>
      </c>
      <c r="J14" s="44">
        <v>1</v>
      </c>
      <c r="K14" s="44" t="s">
        <v>226</v>
      </c>
      <c r="L14" s="44" t="s">
        <v>226</v>
      </c>
      <c r="M14" s="44">
        <v>0</v>
      </c>
      <c r="N14" s="44">
        <v>1</v>
      </c>
      <c r="O14" s="44">
        <v>4</v>
      </c>
      <c r="P14" s="44">
        <v>6</v>
      </c>
      <c r="Q14" s="44">
        <v>12</v>
      </c>
      <c r="R14" s="44">
        <v>21</v>
      </c>
      <c r="S14" s="44">
        <v>25</v>
      </c>
      <c r="T14" s="44">
        <v>27</v>
      </c>
      <c r="U14" s="44">
        <v>0</v>
      </c>
      <c r="V14" s="44">
        <v>13</v>
      </c>
      <c r="W14" s="44">
        <v>0</v>
      </c>
      <c r="X14" s="44">
        <v>1</v>
      </c>
      <c r="Y14" s="43">
        <v>0</v>
      </c>
      <c r="Z14" s="43" t="s">
        <v>225</v>
      </c>
    </row>
    <row r="15" spans="1:26" ht="14.25" x14ac:dyDescent="0.2">
      <c r="A15" s="43" t="s">
        <v>218</v>
      </c>
      <c r="B15" s="43" t="s">
        <v>221</v>
      </c>
      <c r="C15" s="43" t="s">
        <v>179</v>
      </c>
      <c r="D15" s="43" t="s">
        <v>180</v>
      </c>
      <c r="E15" s="43" t="s">
        <v>23</v>
      </c>
      <c r="F15" s="43" t="s">
        <v>162</v>
      </c>
      <c r="G15" s="44">
        <v>19</v>
      </c>
      <c r="H15" s="44">
        <v>136</v>
      </c>
      <c r="I15" s="44">
        <v>7</v>
      </c>
      <c r="J15" s="44">
        <v>37</v>
      </c>
      <c r="K15" s="44" t="s">
        <v>226</v>
      </c>
      <c r="L15" s="44" t="s">
        <v>226</v>
      </c>
      <c r="M15" s="44">
        <v>50</v>
      </c>
      <c r="N15" s="44">
        <v>54</v>
      </c>
      <c r="O15" s="44">
        <v>66</v>
      </c>
      <c r="P15" s="44">
        <v>85</v>
      </c>
      <c r="Q15" s="44">
        <v>37</v>
      </c>
      <c r="R15" s="44">
        <v>84</v>
      </c>
      <c r="S15" s="44">
        <v>595</v>
      </c>
      <c r="T15" s="44">
        <v>607</v>
      </c>
      <c r="U15" s="44">
        <v>17</v>
      </c>
      <c r="V15" s="44">
        <v>127</v>
      </c>
      <c r="W15" s="44">
        <v>5</v>
      </c>
      <c r="X15" s="44">
        <v>36</v>
      </c>
      <c r="Y15" s="43">
        <v>0</v>
      </c>
      <c r="Z15" s="43" t="s">
        <v>223</v>
      </c>
    </row>
    <row r="16" spans="1:26" ht="14.25" x14ac:dyDescent="0.2">
      <c r="A16" s="43" t="s">
        <v>218</v>
      </c>
      <c r="B16" s="43" t="s">
        <v>221</v>
      </c>
      <c r="C16" s="43" t="s">
        <v>181</v>
      </c>
      <c r="D16" s="43" t="s">
        <v>182</v>
      </c>
      <c r="E16" s="43" t="s">
        <v>25</v>
      </c>
      <c r="F16" s="43" t="s">
        <v>183</v>
      </c>
      <c r="G16" s="44">
        <v>84</v>
      </c>
      <c r="H16" s="44">
        <v>282</v>
      </c>
      <c r="I16" s="44">
        <v>26</v>
      </c>
      <c r="J16" s="44">
        <v>43</v>
      </c>
      <c r="K16" s="44" t="s">
        <v>226</v>
      </c>
      <c r="L16" s="44" t="s">
        <v>226</v>
      </c>
      <c r="M16" s="44">
        <v>148</v>
      </c>
      <c r="N16" s="44">
        <v>178</v>
      </c>
      <c r="O16" s="44">
        <v>86</v>
      </c>
      <c r="P16" s="44">
        <v>106</v>
      </c>
      <c r="Q16" s="44">
        <v>140</v>
      </c>
      <c r="R16" s="44">
        <v>348</v>
      </c>
      <c r="S16" s="44">
        <v>802</v>
      </c>
      <c r="T16" s="44">
        <v>837</v>
      </c>
      <c r="U16" s="44">
        <v>31</v>
      </c>
      <c r="V16" s="44">
        <v>282</v>
      </c>
      <c r="W16" s="44">
        <v>16</v>
      </c>
      <c r="X16" s="44">
        <v>43</v>
      </c>
      <c r="Y16" s="43">
        <v>0</v>
      </c>
      <c r="Z16" s="43" t="s">
        <v>223</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Cover note</vt:lpstr>
      <vt:lpstr>Cardiac Arrest - ROSC</vt:lpstr>
      <vt:lpstr>Acute STEMI</vt:lpstr>
      <vt:lpstr>Stroke</vt:lpstr>
      <vt:lpstr>Cardiac Arrest - Survival</vt:lpstr>
      <vt:lpstr>Latest Month raw</vt:lpstr>
      <vt:lpstr>'Cover note'!_edn1</vt:lpstr>
      <vt:lpstr>'Acute STEMI'!Print_Titles</vt:lpstr>
      <vt:lpstr>'Cardiac Arrest - ROSC'!Print_Titles</vt:lpstr>
      <vt:lpstr>'Cardiac Arrest - Survival'!Print_Titles</vt:lpstr>
      <vt:lpstr>Stroke!Print_Titles</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Ashley</dc:creator>
  <cp:lastModifiedBy>Armstrong, Johan (NHS England)</cp:lastModifiedBy>
  <cp:lastPrinted>2015-04-23T11:23:33Z</cp:lastPrinted>
  <dcterms:created xsi:type="dcterms:W3CDTF">2003-08-01T14:12:13Z</dcterms:created>
  <dcterms:modified xsi:type="dcterms:W3CDTF">2016-09-06T14:01:23Z</dcterms:modified>
</cp:coreProperties>
</file>