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35" windowWidth="15330" windowHeight="6990" tabRatio="829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Emergency Journeys" sheetId="16" r:id="rId7"/>
    <sheet name="Latest Month raw data" sheetId="19" state="hidden" r:id="rId8"/>
  </sheets>
  <externalReferences>
    <externalReference r:id="rId9"/>
  </externalReferences>
  <definedNames>
    <definedName name="_xlnm.Print_Titles" localSheetId="5">'Calls closed without transport'!$C:$C</definedName>
    <definedName name="_xlnm.Print_Titles" localSheetId="0">'Category A Calls'!$C:$C</definedName>
    <definedName name="_xlnm.Print_Titles" localSheetId="2">'Re-contact Rate'!$C:$C</definedName>
    <definedName name="Recover">[1]Macro1!$A$45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D33" i="16" l="1"/>
  <c r="D33" i="15"/>
  <c r="B38" i="14"/>
  <c r="D34" i="13"/>
  <c r="D32" i="12"/>
  <c r="D33" i="11"/>
  <c r="E19" i="11" l="1"/>
  <c r="F29" i="11"/>
  <c r="F28" i="11"/>
  <c r="E28" i="11"/>
  <c r="F27" i="11"/>
  <c r="F26" i="11"/>
  <c r="F25" i="11"/>
  <c r="E24" i="11"/>
  <c r="F22" i="11"/>
  <c r="E22" i="11"/>
  <c r="F21" i="11"/>
  <c r="I29" i="12"/>
  <c r="E29" i="12"/>
  <c r="I28" i="12"/>
  <c r="F28" i="12"/>
  <c r="I27" i="12"/>
  <c r="F27" i="12"/>
  <c r="E27" i="12"/>
  <c r="I26" i="12"/>
  <c r="F26" i="12"/>
  <c r="I25" i="12"/>
  <c r="F25" i="12"/>
  <c r="E25" i="12"/>
  <c r="F24" i="12"/>
  <c r="E24" i="12"/>
  <c r="I23" i="12"/>
  <c r="E23" i="12"/>
  <c r="E22" i="12"/>
  <c r="I21" i="12"/>
  <c r="E21" i="12"/>
  <c r="I20" i="12"/>
  <c r="F20" i="12"/>
  <c r="I19" i="12"/>
  <c r="F19" i="12"/>
  <c r="E19" i="12"/>
  <c r="H29" i="14"/>
  <c r="J28" i="14"/>
  <c r="I28" i="14"/>
  <c r="H28" i="14"/>
  <c r="G28" i="14"/>
  <c r="F28" i="14"/>
  <c r="E28" i="14"/>
  <c r="I27" i="14"/>
  <c r="E27" i="14"/>
  <c r="I26" i="14"/>
  <c r="G26" i="14"/>
  <c r="E26" i="14"/>
  <c r="I25" i="14"/>
  <c r="H25" i="14"/>
  <c r="E25" i="14"/>
  <c r="J24" i="14"/>
  <c r="H24" i="14"/>
  <c r="F24" i="14"/>
  <c r="I23" i="14"/>
  <c r="H23" i="14"/>
  <c r="E23" i="14"/>
  <c r="J22" i="14"/>
  <c r="I22" i="14"/>
  <c r="H22" i="14"/>
  <c r="F22" i="14"/>
  <c r="E22" i="14"/>
  <c r="H21" i="14"/>
  <c r="J20" i="14"/>
  <c r="I20" i="14"/>
  <c r="H20" i="14"/>
  <c r="G20" i="14"/>
  <c r="F20" i="14"/>
  <c r="E20" i="14"/>
  <c r="I19" i="14"/>
  <c r="E19" i="14"/>
  <c r="E29" i="15"/>
  <c r="I28" i="15"/>
  <c r="E28" i="15"/>
  <c r="I27" i="15"/>
  <c r="E27" i="15"/>
  <c r="I26" i="15"/>
  <c r="E26" i="15"/>
  <c r="I25" i="15"/>
  <c r="E25" i="15"/>
  <c r="E24" i="15"/>
  <c r="E23" i="15"/>
  <c r="E22" i="15"/>
  <c r="E21" i="15"/>
  <c r="I20" i="15"/>
  <c r="E20" i="15"/>
  <c r="I19" i="15"/>
  <c r="E19" i="15"/>
  <c r="E26" i="16"/>
  <c r="E25" i="16"/>
  <c r="M29" i="10"/>
  <c r="L29" i="10"/>
  <c r="J29" i="10"/>
  <c r="H29" i="10"/>
  <c r="L28" i="10"/>
  <c r="J28" i="10"/>
  <c r="I28" i="10"/>
  <c r="M27" i="10"/>
  <c r="J27" i="10"/>
  <c r="L26" i="10"/>
  <c r="J26" i="10"/>
  <c r="I26" i="10"/>
  <c r="M25" i="10"/>
  <c r="J25" i="10"/>
  <c r="L24" i="10"/>
  <c r="I24" i="10"/>
  <c r="H24" i="10"/>
  <c r="M23" i="10"/>
  <c r="L23" i="10"/>
  <c r="J23" i="10"/>
  <c r="H23" i="10"/>
  <c r="L22" i="10"/>
  <c r="I22" i="10"/>
  <c r="H22" i="10"/>
  <c r="M21" i="10"/>
  <c r="L21" i="10"/>
  <c r="J21" i="10"/>
  <c r="H21" i="10"/>
  <c r="L20" i="10"/>
  <c r="J20" i="10"/>
  <c r="I20" i="10"/>
  <c r="M19" i="10"/>
  <c r="L19" i="10"/>
  <c r="J19" i="10"/>
  <c r="F21" i="13" l="1"/>
  <c r="F21" i="15"/>
  <c r="E22" i="10"/>
  <c r="F23" i="13"/>
  <c r="F23" i="15"/>
  <c r="E24" i="10"/>
  <c r="E24" i="16"/>
  <c r="E29" i="10"/>
  <c r="F29" i="13"/>
  <c r="G29" i="14"/>
  <c r="F29" i="15"/>
  <c r="E19" i="10"/>
  <c r="E19" i="13"/>
  <c r="E28" i="13"/>
  <c r="E20" i="13"/>
  <c r="E26" i="13"/>
  <c r="E25" i="13"/>
  <c r="E27" i="13"/>
  <c r="H20" i="10"/>
  <c r="H25" i="10"/>
  <c r="H26" i="10"/>
  <c r="H27" i="10"/>
  <c r="H28" i="10"/>
  <c r="E21" i="16"/>
  <c r="E29" i="16"/>
  <c r="I22" i="15"/>
  <c r="I24" i="15"/>
  <c r="H19" i="14"/>
  <c r="E21" i="14"/>
  <c r="E24" i="14"/>
  <c r="I24" i="14"/>
  <c r="H26" i="14"/>
  <c r="H27" i="14"/>
  <c r="E29" i="14"/>
  <c r="F23" i="12"/>
  <c r="I24" i="12"/>
  <c r="E26" i="12"/>
  <c r="F19" i="11"/>
  <c r="F23" i="11"/>
  <c r="E26" i="11"/>
  <c r="E21" i="13"/>
  <c r="E22" i="13"/>
  <c r="E23" i="13"/>
  <c r="E24" i="13"/>
  <c r="E29" i="13"/>
  <c r="H19" i="10"/>
  <c r="F20" i="11"/>
  <c r="E21" i="10"/>
  <c r="G21" i="14"/>
  <c r="M22" i="10"/>
  <c r="F22" i="13"/>
  <c r="F22" i="15"/>
  <c r="E23" i="10"/>
  <c r="G23" i="14"/>
  <c r="E23" i="16"/>
  <c r="M24" i="10"/>
  <c r="F24" i="13"/>
  <c r="F24" i="15"/>
  <c r="E22" i="16"/>
  <c r="G22" i="14"/>
  <c r="F22" i="12"/>
  <c r="H19" i="12"/>
  <c r="F19" i="14"/>
  <c r="J19" i="14"/>
  <c r="H19" i="15"/>
  <c r="F28" i="10"/>
  <c r="H28" i="12"/>
  <c r="H28" i="15"/>
  <c r="F20" i="10"/>
  <c r="E20" i="11"/>
  <c r="G20" i="11" s="1"/>
  <c r="H20" i="12"/>
  <c r="H20" i="15"/>
  <c r="F26" i="10"/>
  <c r="H26" i="12"/>
  <c r="H26" i="15"/>
  <c r="F25" i="10"/>
  <c r="I25" i="10"/>
  <c r="E25" i="11"/>
  <c r="H25" i="12"/>
  <c r="F25" i="14"/>
  <c r="J25" i="14"/>
  <c r="H25" i="15"/>
  <c r="F27" i="10"/>
  <c r="I27" i="10"/>
  <c r="E27" i="11"/>
  <c r="H27" i="12"/>
  <c r="F27" i="14"/>
  <c r="J27" i="14"/>
  <c r="H27" i="15"/>
  <c r="J22" i="10"/>
  <c r="J24" i="10"/>
  <c r="L25" i="10"/>
  <c r="L27" i="10"/>
  <c r="I21" i="15"/>
  <c r="I23" i="15"/>
  <c r="I29" i="15"/>
  <c r="I21" i="14"/>
  <c r="G24" i="14"/>
  <c r="F26" i="14"/>
  <c r="J26" i="14"/>
  <c r="I29" i="14"/>
  <c r="E20" i="12"/>
  <c r="F21" i="12"/>
  <c r="I22" i="12"/>
  <c r="E28" i="12"/>
  <c r="F29" i="12"/>
  <c r="F24" i="11"/>
  <c r="F21" i="10"/>
  <c r="I21" i="10"/>
  <c r="E21" i="11"/>
  <c r="H21" i="12"/>
  <c r="F21" i="14"/>
  <c r="J21" i="14"/>
  <c r="H21" i="15"/>
  <c r="F22" i="10"/>
  <c r="H22" i="12"/>
  <c r="H22" i="15"/>
  <c r="F23" i="10"/>
  <c r="I23" i="10"/>
  <c r="E23" i="11"/>
  <c r="H23" i="12"/>
  <c r="F23" i="14"/>
  <c r="J23" i="14"/>
  <c r="H23" i="15"/>
  <c r="F24" i="10"/>
  <c r="H24" i="12"/>
  <c r="H24" i="15"/>
  <c r="F29" i="10"/>
  <c r="I29" i="10"/>
  <c r="E29" i="11"/>
  <c r="H29" i="12"/>
  <c r="F29" i="14"/>
  <c r="J29" i="14"/>
  <c r="H29" i="15"/>
  <c r="F19" i="10"/>
  <c r="I19" i="10"/>
  <c r="F19" i="13"/>
  <c r="G19" i="13" s="1"/>
  <c r="G19" i="14"/>
  <c r="F19" i="15"/>
  <c r="E19" i="16"/>
  <c r="E28" i="10"/>
  <c r="M28" i="10"/>
  <c r="F28" i="13"/>
  <c r="F28" i="15"/>
  <c r="E28" i="16"/>
  <c r="E20" i="10"/>
  <c r="M20" i="10"/>
  <c r="F20" i="13"/>
  <c r="G20" i="13" s="1"/>
  <c r="F20" i="15"/>
  <c r="E20" i="16"/>
  <c r="E26" i="10"/>
  <c r="M26" i="10"/>
  <c r="F26" i="13"/>
  <c r="G26" i="13" s="1"/>
  <c r="F26" i="15"/>
  <c r="E25" i="10"/>
  <c r="F25" i="13"/>
  <c r="G25" i="13" s="1"/>
  <c r="G25" i="14"/>
  <c r="F25" i="15"/>
  <c r="E27" i="10"/>
  <c r="F27" i="13"/>
  <c r="G27" i="13" s="1"/>
  <c r="G27" i="14"/>
  <c r="F27" i="15"/>
  <c r="E27" i="16"/>
  <c r="G28" i="13" l="1"/>
  <c r="G29" i="13"/>
  <c r="G21" i="13"/>
  <c r="E30" i="13"/>
  <c r="G24" i="13"/>
  <c r="G22" i="13"/>
  <c r="G23" i="13"/>
  <c r="F30" i="13"/>
  <c r="G21" i="11"/>
  <c r="G22" i="11" l="1"/>
  <c r="G23" i="11"/>
  <c r="G24" i="11"/>
  <c r="G25" i="11"/>
  <c r="G26" i="11"/>
  <c r="G27" i="11"/>
  <c r="G28" i="11"/>
  <c r="G29" i="11"/>
  <c r="G18" i="11"/>
  <c r="G19" i="11"/>
  <c r="D12" i="16"/>
  <c r="D11" i="16"/>
  <c r="D10" i="16"/>
  <c r="D9" i="16"/>
  <c r="D8" i="16"/>
  <c r="D6" i="16"/>
  <c r="D5" i="16"/>
  <c r="D12" i="15"/>
  <c r="D11" i="15"/>
  <c r="D10" i="15"/>
  <c r="D9" i="15"/>
  <c r="D8" i="15"/>
  <c r="D6" i="15"/>
  <c r="D5" i="15"/>
  <c r="D12" i="14"/>
  <c r="D11" i="14"/>
  <c r="D10" i="14"/>
  <c r="D9" i="14"/>
  <c r="D8" i="14"/>
  <c r="D6" i="14"/>
  <c r="D5" i="14"/>
  <c r="D12" i="13"/>
  <c r="D11" i="13"/>
  <c r="D10" i="13"/>
  <c r="D9" i="13"/>
  <c r="D8" i="13"/>
  <c r="D6" i="13"/>
  <c r="D5" i="13"/>
  <c r="D12" i="12"/>
  <c r="D11" i="12"/>
  <c r="D10" i="12"/>
  <c r="D9" i="12"/>
  <c r="D8" i="12"/>
  <c r="D6" i="12"/>
  <c r="D5" i="12"/>
  <c r="D6" i="11"/>
  <c r="D8" i="11"/>
  <c r="D9" i="11"/>
  <c r="D10" i="11"/>
  <c r="D11" i="11"/>
  <c r="D12" i="11"/>
  <c r="D5" i="11"/>
  <c r="G30" i="13" l="1"/>
  <c r="J19" i="12" l="1"/>
  <c r="G25" i="12"/>
  <c r="F17" i="11"/>
  <c r="K22" i="10"/>
  <c r="G29" i="10"/>
  <c r="G29" i="15" l="1"/>
  <c r="N21" i="10"/>
  <c r="G21" i="12"/>
  <c r="G23" i="12"/>
  <c r="G27" i="12"/>
  <c r="G29" i="12"/>
  <c r="J20" i="12"/>
  <c r="J20" i="15"/>
  <c r="J22" i="15"/>
  <c r="J26" i="15"/>
  <c r="J28" i="15"/>
  <c r="I17" i="12"/>
  <c r="J25" i="12"/>
  <c r="J27" i="12"/>
  <c r="J29" i="12"/>
  <c r="K29" i="10"/>
  <c r="J23" i="12"/>
  <c r="J24" i="12"/>
  <c r="J26" i="12"/>
  <c r="G28" i="15"/>
  <c r="J25" i="15"/>
  <c r="J27" i="15"/>
  <c r="E17" i="15"/>
  <c r="J19" i="15"/>
  <c r="J29" i="15"/>
  <c r="E17" i="11"/>
  <c r="G17" i="11" s="1"/>
  <c r="G21" i="15"/>
  <c r="G23" i="15"/>
  <c r="G25" i="15"/>
  <c r="G27" i="15"/>
  <c r="J24" i="15"/>
  <c r="J28" i="12"/>
  <c r="F17" i="15"/>
  <c r="G26" i="15"/>
  <c r="E17" i="16"/>
  <c r="I17" i="15"/>
  <c r="G20" i="15"/>
  <c r="G22" i="15"/>
  <c r="G24" i="15"/>
  <c r="H17" i="15"/>
  <c r="J23" i="15"/>
  <c r="E17" i="13"/>
  <c r="F17" i="13"/>
  <c r="G20" i="12"/>
  <c r="G22" i="12"/>
  <c r="G24" i="12"/>
  <c r="G26" i="12"/>
  <c r="G28" i="12"/>
  <c r="J21" i="12"/>
  <c r="H17" i="12"/>
  <c r="E17" i="12"/>
  <c r="J22" i="12"/>
  <c r="G22" i="10"/>
  <c r="G26" i="10"/>
  <c r="G27" i="10"/>
  <c r="N25" i="10"/>
  <c r="L17" i="10"/>
  <c r="N20" i="10"/>
  <c r="N24" i="10"/>
  <c r="N28" i="10"/>
  <c r="G19" i="10"/>
  <c r="G23" i="10"/>
  <c r="G25" i="10"/>
  <c r="K24" i="10"/>
  <c r="N22" i="10"/>
  <c r="N26" i="10"/>
  <c r="K27" i="10"/>
  <c r="G21" i="10"/>
  <c r="K21" i="10"/>
  <c r="K25" i="10"/>
  <c r="K26" i="10"/>
  <c r="G20" i="10"/>
  <c r="K19" i="10"/>
  <c r="E17" i="10"/>
  <c r="G24" i="10"/>
  <c r="I17" i="10"/>
  <c r="K20" i="10"/>
  <c r="K23" i="10"/>
  <c r="F17" i="10"/>
  <c r="G28" i="10"/>
  <c r="K28" i="10"/>
  <c r="N19" i="10"/>
  <c r="N23" i="10"/>
  <c r="N27" i="10"/>
  <c r="N29" i="10"/>
  <c r="G19" i="12"/>
  <c r="J17" i="10"/>
  <c r="J21" i="15"/>
  <c r="M17" i="10"/>
  <c r="G19" i="15"/>
  <c r="F17" i="12"/>
  <c r="J17" i="12" l="1"/>
  <c r="G17" i="13"/>
  <c r="N17" i="10"/>
  <c r="G17" i="15"/>
  <c r="J17" i="15"/>
  <c r="G17" i="12"/>
  <c r="G17" i="10"/>
  <c r="K17" i="10"/>
</calcChain>
</file>

<file path=xl/sharedStrings.xml><?xml version="1.0" encoding="utf-8"?>
<sst xmlns="http://schemas.openxmlformats.org/spreadsheetml/2006/main" count="771" uniqueCount="168">
  <si>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</si>
  <si>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</si>
  <si>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</si>
  <si>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</si>
  <si>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</si>
  <si>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</si>
  <si>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</si>
  <si>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</si>
  <si>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</si>
  <si>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</si>
  <si>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</si>
  <si>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</si>
  <si>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</si>
  <si>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</si>
  <si>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</si>
  <si>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</si>
  <si>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</si>
  <si>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</si>
  <si>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</si>
  <si>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</si>
  <si>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</si>
  <si>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</si>
  <si>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</si>
  <si>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</si>
  <si>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</si>
  <si>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</si>
  <si>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</si>
  <si>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</si>
  <si>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</si>
  <si>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</si>
  <si>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</si>
  <si>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Category A calls</t>
  </si>
  <si>
    <t>Call Abandonment</t>
  </si>
  <si>
    <t>Re-Contact Rate Following Discharge of Care</t>
  </si>
  <si>
    <t>Calls closed with telephone advice where re-contact occurs within 24 hours</t>
  </si>
  <si>
    <t>Patients treated and discharged on scene where re-contact occurs within 24 hours</t>
  </si>
  <si>
    <t>Call from patients for whom a locally agreed frequent caller procedure is in place</t>
  </si>
  <si>
    <t>Proportion of calls from patients for whom a locally agreed frequent caller procedure is in place</t>
  </si>
  <si>
    <t>Median</t>
  </si>
  <si>
    <t>95th Percentile</t>
  </si>
  <si>
    <t>99th Percentile</t>
  </si>
  <si>
    <t>Number of calls resolved by telephone advice</t>
  </si>
  <si>
    <t>Proportion of calls closed by telephone advice</t>
  </si>
  <si>
    <t>Ambulance calls closed with telephone advice or managed without transport to A&amp;E (where clinically appropriate)</t>
  </si>
  <si>
    <t>Proportion of incidents managed without need for transport to Accident and Emergency department</t>
  </si>
  <si>
    <t>Number of patients discharged after treatment at the scene or onward referral to an alternative care pathway and those with a patient journey to a destination other than Type 1 or 2 A&amp;E</t>
  </si>
  <si>
    <t>Proportion of calls abandoned before being answered</t>
  </si>
  <si>
    <t>Proportion of patients who re-contacted following dischange of care, by telephone within 24 hours</t>
  </si>
  <si>
    <t>Proportion of patients who re-contacted following treatment and discharge at the scene, within 24 hours</t>
  </si>
  <si>
    <t>Emergency Journeys</t>
  </si>
  <si>
    <t>Number of calls abandoned before being answered</t>
  </si>
  <si>
    <t>R1F</t>
  </si>
  <si>
    <t>Isle of Wight NHS Trust</t>
  </si>
  <si>
    <t>South Central Ambulance Service NHS Foundation Trust</t>
  </si>
  <si>
    <t>Number of Red 1 calls resulting in an emergency response within 8 minutes</t>
  </si>
  <si>
    <t>Number of Red 2 calls resulting in an emergency response within 8 minutes</t>
  </si>
  <si>
    <t>Number of Category A calls resulting in an ambulance arriving at the scene of the incident within 19 minutes</t>
  </si>
  <si>
    <t>Commissioning Region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</si>
  <si>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</si>
  <si>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</si>
  <si>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</si>
  <si>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</si>
  <si>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</si>
  <si>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</si>
  <si>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</si>
  <si>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Proportion of Red 1 calls responded to within 8 minutes</t>
  </si>
  <si>
    <t>Proportion of Red 2 calls responded to within 8 minutes</t>
  </si>
  <si>
    <t>Proportion of Category A calls responded to within 19 minutes</t>
  </si>
  <si>
    <t>- denotes not available.</t>
  </si>
  <si>
    <t>Time to answer call and time to arrival</t>
  </si>
  <si>
    <t>Calls abandoned</t>
  </si>
  <si>
    <t>Re-contacts after calls closed and discharges</t>
  </si>
  <si>
    <t>Calls closed without transport</t>
  </si>
  <si>
    <t>Unify2 data collection - AmbSYS, NHS England</t>
  </si>
  <si>
    <t>AmbSYS - Ambulance Systems Indicators</t>
  </si>
  <si>
    <t>Year:2014-15</t>
  </si>
  <si>
    <t>Year</t>
  </si>
  <si>
    <t>Period Name</t>
  </si>
  <si>
    <t>Parent org code</t>
  </si>
  <si>
    <t>Parent name</t>
  </si>
  <si>
    <t>Org Code</t>
  </si>
  <si>
    <t>Org Name</t>
  </si>
  <si>
    <t>HQU03_1_1_3 SUM</t>
  </si>
  <si>
    <t>HQU03_1_1_4 SUM</t>
  </si>
  <si>
    <t>HQU03_1_1_5 SUM</t>
  </si>
  <si>
    <t>HQU03_1_1_6 SUM</t>
  </si>
  <si>
    <t>HQU03_1_1_7 SUM</t>
  </si>
  <si>
    <t>HQU03_1_2_1 SUM</t>
  </si>
  <si>
    <t>HQU03_1_2_2 SUM</t>
  </si>
  <si>
    <t>SQU03_1_1_1 SUM</t>
  </si>
  <si>
    <t>SQU03_1_1_2 SUM</t>
  </si>
  <si>
    <t>SQU03_2_1_1 SUM</t>
  </si>
  <si>
    <t>SQU03_2_1_2 SUM</t>
  </si>
  <si>
    <t>SQU03_2_2_1 SUM</t>
  </si>
  <si>
    <t>SQU03_2_2_2 SUM</t>
  </si>
  <si>
    <t>SQU03_2_3_1 SUM</t>
  </si>
  <si>
    <t>SQU03_2_3_2 SUM</t>
  </si>
  <si>
    <t>SQU03_8_1_1_50 SUM</t>
  </si>
  <si>
    <t>SQU03_8_1_1_95 SUM</t>
  </si>
  <si>
    <t>SQU03_8_1_1_99 SUM</t>
  </si>
  <si>
    <t>SQU03_9_1_1_50 SUM</t>
  </si>
  <si>
    <t>SQU03_9_1_1_95 SUM</t>
  </si>
  <si>
    <t>SQU03_9_1_1_99 SUM</t>
  </si>
  <si>
    <t>SQU03_10_1_1 SUM</t>
  </si>
  <si>
    <t>SQU03_10_1_2 SUM</t>
  </si>
  <si>
    <t>SQU03_10_2_1 SUM</t>
  </si>
  <si>
    <t>SQU03_10_2_2 SUM</t>
  </si>
  <si>
    <t>Asi Srs17 1 1 1 SUM</t>
  </si>
  <si>
    <t>SOUTH OF ENGLAND COMMISSIONING REGION</t>
  </si>
  <si>
    <t>ISLE OF WIGHT NHS TRUST</t>
  </si>
  <si>
    <t>LONDON COMMISSIONING REGION</t>
  </si>
  <si>
    <t>LONDON AMBULANCE SERVICE NHS TRUST</t>
  </si>
  <si>
    <t>NORTH OF ENGLAND COMMISSIONING REGION</t>
  </si>
  <si>
    <t>NORTH EAST AMBULANCE SERVICE NHS FOUNDATION TRUST</t>
  </si>
  <si>
    <t>NORTH WEST AMBULANCE SERVICE NHS TRUST</t>
  </si>
  <si>
    <t>YORKSHIRE AMBULANCE SERVICE NHS TRUST</t>
  </si>
  <si>
    <t>MIDLANDS AND EAST OF ENGLAND COMMISSIONING REGION</t>
  </si>
  <si>
    <t>EAST MIDLANDS AMBULANCE SERVICE NHS TRUST</t>
  </si>
  <si>
    <t>WEST MIDLANDS AMBULANCE SERVICE NHS FOUNDATION TRUST</t>
  </si>
  <si>
    <t>EAST OF ENGLAND AMBULANCE SERVICE NHS TRUST</t>
  </si>
  <si>
    <t>SOUTH EAST COAST AMBULANCE SERVICE NHS FOUNDATION TRUST</t>
  </si>
  <si>
    <t>SOUTH CENTRAL AMBULANCE SERVICE NHS FOUNDATION TRUST</t>
  </si>
  <si>
    <t>SOUTH WESTERN AMBULANCE SERVICE NHS FOUNDATION TRUST</t>
  </si>
  <si>
    <t>An example, to explain the term "percentile":</t>
  </si>
  <si>
    <t>A 95th percentile of 10 minutes means that 95% of emergency responses arrived in less than 10 minutes, and 5% arrived in more than 10 minutes.</t>
  </si>
  <si>
    <t>A 95th percentile of 10 minutes, for time to arrival, means that 95% of professionals arrived in less than 10 minutes, and 5% arrived in more than 10 minutes.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</si>
  <si>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</si>
  <si>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</si>
  <si>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10"/>
        <rFont val="Arial"/>
        <family val="2"/>
      </rPr>
      <t>1</t>
    </r>
  </si>
  <si>
    <t>http://bit.ly/NHSAQI</t>
  </si>
  <si>
    <r>
      <t>London Ambulance Service NHS Trust</t>
    </r>
    <r>
      <rPr>
        <vertAlign val="superscript"/>
        <sz val="8.5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</si>
  <si>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rFont val="Arial"/>
        <family val="2"/>
      </rPr>
      <t>2</t>
    </r>
  </si>
  <si>
    <t>Frequent callers</t>
  </si>
  <si>
    <t>Category A responses</t>
  </si>
  <si>
    <t xml:space="preserve">    </t>
  </si>
  <si>
    <t xml:space="preserve">    earlier months for the 8 minute Red 2 and 19 minute Category A measures. See the 30 April 2015 Statistical Note,</t>
  </si>
  <si>
    <t xml:space="preserve">     page 2, at</t>
  </si>
  <si>
    <t>2. From 10 February 2015 onwards, data for South Western and London are inconsistent with other Services and</t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</si>
  <si>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</si>
  <si>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t>3. Excludes calls that have been passed from 111.</t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</si>
  <si>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</si>
  <si>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</si>
  <si>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</si>
  <si>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</si>
  <si>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t>4. From April 2013, only Emergency Journeys to Type 1 or Type 2 A&amp;E are counted.</t>
  </si>
  <si>
    <r>
      <t>Emergency Journeys</t>
    </r>
    <r>
      <rPr>
        <vertAlign val="superscript"/>
        <sz val="8.5"/>
        <rFont val="Arial"/>
        <family val="2"/>
      </rPr>
      <t>1, 4</t>
    </r>
  </si>
  <si>
    <t>1. All calls in this table include calls that have been passed from 111.</t>
  </si>
  <si>
    <t>3. All calls in this table exclude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</si>
  <si>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</si>
  <si>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Red 2 calls resulting in an emergency response</t>
    </r>
    <r>
      <rPr>
        <vertAlign val="superscript"/>
        <sz val="8.5"/>
        <rFont val="Arial"/>
        <family val="2"/>
      </rPr>
      <t>1, 2</t>
    </r>
  </si>
  <si>
    <r>
      <t>Number of Category A calls resulting in an ambulance arriving at the scene of the incident</t>
    </r>
    <r>
      <rPr>
        <vertAlign val="superscript"/>
        <sz val="8.5"/>
        <rFont val="Arial"/>
        <family val="2"/>
      </rPr>
      <t>1, 2</t>
    </r>
  </si>
  <si>
    <r>
      <t>Time to arrival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 xml:space="preserve"> of ambulance-dispatched health professional for Category A calls (in minutes)</t>
    </r>
  </si>
  <si>
    <t>Total only including Trusts in England that identify frenquent callers:</t>
  </si>
  <si>
    <t>- denotes not available. It is not possible to calculate national percentiles from consitutuent percentiles.</t>
  </si>
  <si>
    <t>1. Times to arrival of ambulance include ambulances dispatched as a result of a 111 call.</t>
  </si>
  <si>
    <t>An example to explain the term "percentile":</t>
  </si>
  <si>
    <t xml:space="preserve">    earlier months for Category A time to treatment. See 30 April 2015 Statistical Note, page 2, at</t>
  </si>
  <si>
    <t>1. Includes face-to-face responses as a result of 111 calls.</t>
  </si>
  <si>
    <t>3. Times to answer call exclude calls passed from 111.</t>
  </si>
  <si>
    <t>1. Include journeys following calls passed from 111.</t>
  </si>
  <si>
    <t>April 2015</t>
  </si>
  <si>
    <t>2015-16</t>
  </si>
  <si>
    <t>APRIL</t>
  </si>
  <si>
    <t>Period Name:APRIL</t>
  </si>
  <si>
    <t>James Thomas, james.thomas5@nhs.net</t>
  </si>
  <si>
    <t>r denotes revised from original publication</t>
  </si>
  <si>
    <r>
      <t>London Ambulance Service NHS Trust</t>
    </r>
    <r>
      <rPr>
        <vertAlign val="superscript"/>
        <sz val="8.5"/>
        <color theme="0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</si>
  <si>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color theme="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</si>
</sst>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%"/>
    <numFmt numFmtId="165" formatCode="#,##0.0"/>
    <numFmt numFmtId="166" formatCode="d\ mmm\ yyyy"/>
    <numFmt numFmtId="167" formatCode="##########0"/>
    <numFmt numFmtId="169" formatCode="_(* #,##0.00_);_(* \(#,##0.00\);_(* &quot;-&quot;??_);_(@_)"/>
    <numFmt numFmtId="173" formatCode="_-* #,##0_-;\-* #,##0_-;_-* &quot;-&quot;??_-;_-@_-"/>
    <numFmt numFmtId="174" formatCode="#,##0;\-#,##0;\-"/>
    <numFmt numFmtId="175" formatCode="0\ &quot;r&quot;"/>
    <numFmt numFmtId="176" formatCode="0.0%\ &quot;r&quot;"/>
    <numFmt numFmtId="177" formatCode="0.0\ &quot;r&quot;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1"/>
      <color indexed="8"/>
      <name val="Arial"/>
      <family val="2"/>
    </font>
    <font>
      <sz val="10"/>
      <name val="Tahoma"/>
      <family val="2"/>
    </font>
    <font>
      <sz val="10"/>
      <name val="Arial"/>
      <family val="2"/>
    </font>
    <font>
      <vertAlign val="superscript"/>
      <sz val="8.5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vertAlign val="superscript"/>
      <sz val="8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49" fontId="1" fillId="0" borderId="0" xfId="0" quotePrefix="1" applyNumberFormat="1" applyFont="1" applyFill="1" applyAlignment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164" fontId="1" fillId="0" borderId="11" xfId="1" applyNumberFormat="1" applyFont="1" applyFill="1" applyBorder="1"/>
    <xf numFmtId="3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1" fillId="0" borderId="0" xfId="0" quotePrefix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164" fontId="3" fillId="0" borderId="11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2"/>
    <xf numFmtId="0" fontId="7" fillId="2" borderId="16" xfId="0" applyFont="1" applyFill="1" applyBorder="1" applyAlignment="1">
      <alignment horizontal="left" vertical="top"/>
    </xf>
    <xf numFmtId="167" fontId="7" fillId="2" borderId="16" xfId="0" applyNumberFormat="1" applyFont="1" applyFill="1" applyBorder="1" applyAlignment="1">
      <alignment horizontal="right" vertical="top"/>
    </xf>
    <xf numFmtId="0" fontId="7" fillId="3" borderId="16" xfId="0" applyFont="1" applyFill="1" applyBorder="1" applyAlignment="1">
      <alignment horizontal="left" vertical="top"/>
    </xf>
    <xf numFmtId="0" fontId="0" fillId="3" borderId="0" xfId="0" applyFill="1"/>
    <xf numFmtId="0" fontId="7" fillId="3" borderId="1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Border="1" applyAlignment="1" applyProtection="1">
      <protection hidden="1"/>
    </xf>
    <xf numFmtId="0" fontId="1" fillId="2" borderId="0" xfId="0" applyFont="1" applyFill="1" applyAlignment="1"/>
    <xf numFmtId="0" fontId="1" fillId="4" borderId="0" xfId="0" applyFont="1" applyFill="1" applyAlignment="1" applyProtection="1">
      <protection hidden="1"/>
    </xf>
    <xf numFmtId="174" fontId="3" fillId="0" borderId="15" xfId="0" applyNumberFormat="1" applyFont="1" applyFill="1" applyBorder="1" applyAlignment="1">
      <alignment horizontal="right"/>
    </xf>
    <xf numFmtId="174" fontId="3" fillId="0" borderId="11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164" fontId="3" fillId="0" borderId="14" xfId="1" applyNumberFormat="1" applyFont="1" applyFill="1" applyBorder="1"/>
    <xf numFmtId="0" fontId="11" fillId="0" borderId="0" xfId="7"/>
    <xf numFmtId="0" fontId="1" fillId="2" borderId="0" xfId="6" applyFont="1" applyFill="1" applyAlignment="1"/>
    <xf numFmtId="175" fontId="1" fillId="0" borderId="0" xfId="0" applyNumberFormat="1" applyFont="1" applyFill="1"/>
    <xf numFmtId="176" fontId="1" fillId="0" borderId="0" xfId="0" applyNumberFormat="1" applyFont="1" applyFill="1"/>
    <xf numFmtId="177" fontId="1" fillId="0" borderId="0" xfId="0" applyNumberFormat="1" applyFont="1" applyFill="1"/>
    <xf numFmtId="173" fontId="3" fillId="0" borderId="10" xfId="5" applyNumberFormat="1" applyFont="1" applyFill="1" applyBorder="1"/>
    <xf numFmtId="173" fontId="3" fillId="0" borderId="0" xfId="5" applyNumberFormat="1" applyFont="1" applyFill="1" applyBorder="1"/>
    <xf numFmtId="173" fontId="1" fillId="0" borderId="10" xfId="5" applyNumberFormat="1" applyFont="1" applyFill="1" applyBorder="1"/>
    <xf numFmtId="173" fontId="1" fillId="0" borderId="0" xfId="5" applyNumberFormat="1" applyFont="1" applyFill="1" applyBorder="1"/>
    <xf numFmtId="173" fontId="1" fillId="0" borderId="10" xfId="5" applyNumberFormat="1" applyFont="1" applyFill="1" applyBorder="1" applyAlignment="1">
      <alignment horizontal="right"/>
    </xf>
    <xf numFmtId="173" fontId="1" fillId="0" borderId="0" xfId="5" applyNumberFormat="1" applyFont="1" applyFill="1" applyBorder="1" applyAlignment="1">
      <alignment horizontal="right"/>
    </xf>
    <xf numFmtId="173" fontId="1" fillId="0" borderId="12" xfId="5" applyNumberFormat="1" applyFont="1" applyFill="1" applyBorder="1" applyAlignment="1">
      <alignment horizontal="right"/>
    </xf>
    <xf numFmtId="173" fontId="1" fillId="0" borderId="13" xfId="5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3" fontId="12" fillId="0" borderId="0" xfId="0" applyNumberFormat="1" applyFont="1" applyFill="1" applyBorder="1"/>
    <xf numFmtId="164" fontId="12" fillId="0" borderId="0" xfId="1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3" fontId="13" fillId="0" borderId="0" xfId="0" applyNumberFormat="1" applyFont="1" applyFill="1" applyBorder="1"/>
    <xf numFmtId="164" fontId="13" fillId="0" borderId="0" xfId="1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74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165" fontId="13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/>
  </cellXfs>
  <cellStyles count="8">
    <cellStyle name="Comma" xfId="5" builtinId="3"/>
    <cellStyle name="Comma 2" xfId="4"/>
    <cellStyle name="Hyperlink" xfId="7" builtinId="8"/>
    <cellStyle name="Normal" xfId="0" builtinId="0"/>
    <cellStyle name="Normal 2" xfId="2"/>
    <cellStyle name="Normal 3" xfId="6"/>
    <cellStyle name="Percent" xfId="1" builtinId="5"/>
    <cellStyle name="Percent 2" xfId="3"/>
  </cellStyles>
  <dxfs count="15">
    <dxf>
      <numFmt numFmtId="178" formatCode="#,###,###\ &quot;r&quot;"/>
    </dxf>
    <dxf>
      <numFmt numFmtId="175" formatCode="0\ &quot;r&quot;"/>
    </dxf>
    <dxf>
      <numFmt numFmtId="178" formatCode="#,###,###\ &quot;r&quot;"/>
    </dxf>
    <dxf>
      <numFmt numFmtId="176" formatCode="0.0%\ &quot;r&quot;"/>
    </dxf>
    <dxf>
      <numFmt numFmtId="178" formatCode="#,###,###\ &quot;r&quot;"/>
    </dxf>
    <dxf>
      <numFmt numFmtId="177" formatCode="0.0\ &quot;r&quot;"/>
    </dxf>
    <dxf>
      <numFmt numFmtId="175" formatCode="0\ &quot;r&quot;"/>
    </dxf>
    <dxf>
      <numFmt numFmtId="176" formatCode="0.0%\ &quot;r&quot;"/>
    </dxf>
    <dxf>
      <numFmt numFmtId="180" formatCode="#.#%\ &quot;r&quot;"/>
    </dxf>
    <dxf>
      <numFmt numFmtId="178" formatCode="#,###,###\ &quot;r&quot;"/>
    </dxf>
    <dxf>
      <numFmt numFmtId="176" formatCode="0.0%\ &quot;r&quot;"/>
    </dxf>
    <dxf>
      <numFmt numFmtId="178" formatCode="#,###,###\ &quot;r&quot;"/>
    </dxf>
    <dxf>
      <numFmt numFmtId="177" formatCode="0.0\ &quot;r&quot;"/>
    </dxf>
    <dxf>
      <numFmt numFmtId="176" formatCode="0.0%\ &quot;r&quot;"/>
    </dxf>
    <dxf>
      <numFmt numFmtId="178" formatCode="#,###,###\ &quot;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9"/>
  <sheetViews>
    <sheetView showGridLines="0" tabSelected="1" topLeftCell="A2" zoomScale="85" zoomScaleNormal="85" workbookViewId="0">
      <pane xSplit="4" topLeftCell="E1" activePane="topRight" state="frozen"/>
      <selection activeCell="F19" sqref="F19"/>
      <selection pane="topRight" activeCell="E2" sqref="E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8" width="21.140625" style="9" bestFit="1" customWidth="1"/>
    <col min="9" max="11" width="14.85546875" style="9" customWidth="1"/>
    <col min="12" max="12" width="17.85546875" style="9" bestFit="1" customWidth="1"/>
    <col min="13" max="13" width="21.7109375" style="9" customWidth="1"/>
    <col min="14" max="14" width="14.85546875" style="9" customWidth="1"/>
    <col min="15" max="16384" width="9.140625" style="9"/>
  </cols>
  <sheetData>
    <row r="1" spans="2:14" s="1" customFormat="1" hidden="1" x14ac:dyDescent="0.2"/>
    <row r="2" spans="2:14" s="1" customFormat="1" ht="15.75" x14ac:dyDescent="0.25">
      <c r="C2" s="2" t="s">
        <v>0</v>
      </c>
      <c r="D2" s="50" t="s">
        <v>62</v>
      </c>
      <c r="H2" s="3"/>
      <c r="I2" s="3"/>
      <c r="J2" s="3"/>
      <c r="K2" s="3"/>
      <c r="L2" s="3"/>
    </row>
    <row r="3" spans="2:14" s="1" customFormat="1" ht="15.75" x14ac:dyDescent="0.25">
      <c r="C3" s="2"/>
      <c r="D3" s="50" t="s">
        <v>133</v>
      </c>
      <c r="H3" s="3"/>
      <c r="I3" s="3"/>
      <c r="J3" s="3"/>
      <c r="K3" s="3"/>
      <c r="L3" s="3"/>
    </row>
    <row r="4" spans="2:14" s="1" customFormat="1" x14ac:dyDescent="0.2">
      <c r="C4" s="2"/>
      <c r="D4" s="4"/>
      <c r="E4" s="4"/>
      <c r="F4" s="4"/>
      <c r="H4" s="3"/>
      <c r="I4" s="3"/>
      <c r="J4" s="3"/>
      <c r="K4" s="3"/>
      <c r="L4" s="3"/>
    </row>
    <row r="5" spans="2:14" s="1" customFormat="1" x14ac:dyDescent="0.2">
      <c r="C5" s="2" t="s">
        <v>1</v>
      </c>
      <c r="D5" s="5" t="s">
        <v>160</v>
      </c>
      <c r="E5" s="4"/>
      <c r="F5" s="4"/>
      <c r="H5" s="3"/>
      <c r="I5" s="3"/>
      <c r="J5" s="3"/>
      <c r="K5" s="3"/>
      <c r="L5" s="3"/>
    </row>
    <row r="6" spans="2:14" s="1" customFormat="1" x14ac:dyDescent="0.2">
      <c r="C6" s="2" t="s">
        <v>2</v>
      </c>
      <c r="D6" s="1" t="s">
        <v>73</v>
      </c>
      <c r="E6" s="5"/>
      <c r="F6" s="5"/>
      <c r="H6" s="3"/>
      <c r="I6" s="3"/>
      <c r="J6" s="3"/>
      <c r="K6" s="3"/>
      <c r="L6" s="3"/>
    </row>
    <row r="7" spans="2:14" s="1" customFormat="1" x14ac:dyDescent="0.2">
      <c r="D7" s="107" t="s">
        <v>129</v>
      </c>
      <c r="H7" s="3"/>
      <c r="I7" s="3"/>
      <c r="J7" s="3"/>
      <c r="K7" s="3"/>
      <c r="L7" s="3"/>
    </row>
    <row r="8" spans="2:14" s="1" customFormat="1" hidden="1" x14ac:dyDescent="0.2">
      <c r="C8" s="2" t="s">
        <v>7</v>
      </c>
      <c r="D8" s="1" t="s">
        <v>13</v>
      </c>
      <c r="H8" s="3"/>
      <c r="I8" s="3"/>
      <c r="J8" s="3"/>
      <c r="K8" s="3"/>
      <c r="L8" s="3"/>
    </row>
    <row r="9" spans="2:14" s="1" customFormat="1" x14ac:dyDescent="0.2">
      <c r="C9" s="2" t="s">
        <v>3</v>
      </c>
      <c r="D9" s="6">
        <v>42159</v>
      </c>
      <c r="H9" s="3"/>
      <c r="I9" s="3"/>
      <c r="J9" s="3"/>
      <c r="K9" s="3"/>
      <c r="L9" s="3"/>
    </row>
    <row r="10" spans="2:14" s="1" customFormat="1" x14ac:dyDescent="0.2">
      <c r="C10" s="2" t="s">
        <v>6</v>
      </c>
      <c r="D10" s="6">
        <v>42502</v>
      </c>
      <c r="H10" s="3"/>
      <c r="I10" s="3"/>
      <c r="J10" s="3"/>
      <c r="K10" s="3"/>
      <c r="L10" s="3"/>
    </row>
    <row r="11" spans="2:14" s="1" customFormat="1" hidden="1" x14ac:dyDescent="0.2">
      <c r="C11" s="2" t="s">
        <v>10</v>
      </c>
      <c r="D11" s="1" t="s">
        <v>12</v>
      </c>
      <c r="H11" s="3"/>
      <c r="I11" s="3"/>
      <c r="J11" s="3"/>
      <c r="K11" s="3"/>
      <c r="L11" s="3"/>
    </row>
    <row r="12" spans="2:14" s="1" customFormat="1" x14ac:dyDescent="0.2">
      <c r="C12" s="2" t="s">
        <v>11</v>
      </c>
      <c r="D12" s="1" t="s">
        <v>164</v>
      </c>
      <c r="H12" s="3"/>
      <c r="I12" s="3"/>
      <c r="J12" s="3"/>
      <c r="K12" s="3"/>
      <c r="L12" s="3"/>
    </row>
    <row r="13" spans="2:14" s="1" customFormat="1" x14ac:dyDescent="0.2">
      <c r="H13" s="3"/>
      <c r="I13" s="3"/>
      <c r="J13" s="3"/>
      <c r="K13" s="3"/>
      <c r="L13" s="3"/>
    </row>
    <row r="14" spans="2:14" s="1" customFormat="1" hidden="1" x14ac:dyDescent="0.2">
      <c r="B14" s="7"/>
      <c r="C14" s="7"/>
      <c r="D14" s="7"/>
      <c r="E14" s="7">
        <v>4</v>
      </c>
      <c r="F14" s="7">
        <v>3</v>
      </c>
      <c r="H14" s="1">
        <v>5</v>
      </c>
      <c r="I14" s="1">
        <v>7</v>
      </c>
      <c r="J14" s="1">
        <v>6</v>
      </c>
      <c r="L14" s="1">
        <v>9</v>
      </c>
      <c r="M14" s="1">
        <v>8</v>
      </c>
    </row>
    <row r="15" spans="2:14" s="1" customFormat="1" ht="12.75" hidden="1" customHeight="1" x14ac:dyDescent="0.2">
      <c r="E15" s="8" t="s">
        <v>31</v>
      </c>
      <c r="F15" s="8"/>
      <c r="G15" s="8"/>
      <c r="H15" s="8"/>
      <c r="I15" s="8"/>
      <c r="J15" s="8"/>
      <c r="K15" s="8"/>
      <c r="L15" s="8"/>
      <c r="M15" s="8"/>
      <c r="N15" s="8"/>
    </row>
    <row r="16" spans="2:14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126</v>
      </c>
      <c r="F16" s="34" t="s">
        <v>54</v>
      </c>
      <c r="G16" s="35" t="s">
        <v>65</v>
      </c>
      <c r="H16" s="36" t="s">
        <v>128</v>
      </c>
      <c r="I16" s="85" t="s">
        <v>149</v>
      </c>
      <c r="J16" s="34" t="s">
        <v>55</v>
      </c>
      <c r="K16" s="34" t="s">
        <v>66</v>
      </c>
      <c r="L16" s="85" t="s">
        <v>150</v>
      </c>
      <c r="M16" s="34" t="s">
        <v>56</v>
      </c>
      <c r="N16" s="35" t="s">
        <v>67</v>
      </c>
    </row>
    <row r="17" spans="1:14" s="43" customFormat="1" x14ac:dyDescent="0.2">
      <c r="B17" s="37"/>
      <c r="C17" s="38"/>
      <c r="D17" s="45" t="s">
        <v>9</v>
      </c>
      <c r="E17" s="39">
        <f>SUM(E19:E29)</f>
        <v>13906</v>
      </c>
      <c r="F17" s="40">
        <f>SUM(F19:F29)</f>
        <v>10530</v>
      </c>
      <c r="G17" s="41">
        <f>F17/E17</f>
        <v>0.75722709621746009</v>
      </c>
      <c r="H17" s="101" t="s">
        <v>8</v>
      </c>
      <c r="I17" s="40">
        <f>SUM(I19:I29)</f>
        <v>237495</v>
      </c>
      <c r="J17" s="40">
        <f>SUM(J19:J29)</f>
        <v>171660</v>
      </c>
      <c r="K17" s="42">
        <f>J17/I17</f>
        <v>0.72279416408766506</v>
      </c>
      <c r="L17" s="39">
        <f>SUM(L19:L29)</f>
        <v>250427</v>
      </c>
      <c r="M17" s="40">
        <f>SUM(M19:M29)</f>
        <v>238196</v>
      </c>
      <c r="N17" s="41">
        <f>M17/L17</f>
        <v>0.95115941971113338</v>
      </c>
    </row>
    <row r="18" spans="1:14" hidden="1" x14ac:dyDescent="0.2">
      <c r="B18" s="10"/>
      <c r="C18" s="11"/>
      <c r="D18" s="46"/>
      <c r="E18" s="13"/>
      <c r="F18" s="14"/>
      <c r="G18" s="15"/>
      <c r="H18" s="19"/>
      <c r="I18" s="14"/>
      <c r="J18" s="14"/>
      <c r="K18" s="17"/>
      <c r="L18" s="13"/>
      <c r="M18" s="14"/>
      <c r="N18" s="15"/>
    </row>
    <row r="19" spans="1:14" x14ac:dyDescent="0.2">
      <c r="B19" s="10" t="s">
        <v>58</v>
      </c>
      <c r="C19" s="11" t="s">
        <v>14</v>
      </c>
      <c r="D19" s="46" t="s">
        <v>15</v>
      </c>
      <c r="E19" s="20">
        <f>VLOOKUP($C19,'Latest Month raw data'!$E$6:$AH$16,E$14,0)</f>
        <v>1102</v>
      </c>
      <c r="F19" s="21">
        <f>VLOOKUP($C19,'Latest Month raw data'!$E$6:$AH$16,F$14,0)</f>
        <v>828</v>
      </c>
      <c r="G19" s="22">
        <f>F19/E19</f>
        <v>0.75136116152450094</v>
      </c>
      <c r="H19" s="23">
        <f>VLOOKUP($C19,'Latest Month raw data'!$E$6:$AH$16,H$14,0)</f>
        <v>13.283333333000002</v>
      </c>
      <c r="I19" s="21">
        <f>VLOOKUP($C19,'Latest Month raw data'!$E$6:$AH$16,I$14,0)</f>
        <v>20240</v>
      </c>
      <c r="J19" s="21">
        <f>VLOOKUP($C19,'Latest Month raw data'!$E$6:$AH$16,J$14,0)</f>
        <v>15114</v>
      </c>
      <c r="K19" s="24">
        <f>J19/I19</f>
        <v>0.74673913043478257</v>
      </c>
      <c r="L19" s="20">
        <f>VLOOKUP($C19,'Latest Month raw data'!$E$6:$AH$16,L$14,0)</f>
        <v>21299</v>
      </c>
      <c r="M19" s="21">
        <f>VLOOKUP($C19,'Latest Month raw data'!$E$6:$AH$16,M$14,0)</f>
        <v>20034</v>
      </c>
      <c r="N19" s="22">
        <f>M19/L19</f>
        <v>0.94060754026010607</v>
      </c>
    </row>
    <row r="20" spans="1:14" x14ac:dyDescent="0.2">
      <c r="B20" s="10" t="s">
        <v>58</v>
      </c>
      <c r="C20" s="11" t="s">
        <v>16</v>
      </c>
      <c r="D20" s="46" t="s">
        <v>17</v>
      </c>
      <c r="E20" s="20">
        <f>VLOOKUP($C20,'Latest Month raw data'!$E$6:$AH$16,E$14,0)</f>
        <v>1303</v>
      </c>
      <c r="F20" s="21">
        <f>VLOOKUP($C20,'Latest Month raw data'!$E$6:$AH$16,F$14,0)</f>
        <v>1039</v>
      </c>
      <c r="G20" s="22">
        <f t="shared" ref="G20:G29" si="0">F20/E20</f>
        <v>0.79739063699155799</v>
      </c>
      <c r="H20" s="23">
        <f>VLOOKUP($C20,'Latest Month raw data'!$E$6:$AH$16,H$14,0)</f>
        <v>13.5</v>
      </c>
      <c r="I20" s="21">
        <f>VLOOKUP($C20,'Latest Month raw data'!$E$6:$AH$16,I$14,0)</f>
        <v>23463</v>
      </c>
      <c r="J20" s="21">
        <f>VLOOKUP($C20,'Latest Month raw data'!$E$6:$AH$16,J$14,0)</f>
        <v>16752</v>
      </c>
      <c r="K20" s="24">
        <f t="shared" ref="K20:K29" si="1">J20/I20</f>
        <v>0.71397519498785322</v>
      </c>
      <c r="L20" s="20">
        <f>VLOOKUP($C20,'Latest Month raw data'!$E$6:$AH$16,L$14,0)</f>
        <v>24699</v>
      </c>
      <c r="M20" s="21">
        <f>VLOOKUP($C20,'Latest Month raw data'!$E$6:$AH$16,M$14,0)</f>
        <v>23597</v>
      </c>
      <c r="N20" s="22">
        <f t="shared" ref="N20:N29" si="2">M20/L20</f>
        <v>0.95538280902060813</v>
      </c>
    </row>
    <row r="21" spans="1:14" ht="18" x14ac:dyDescent="0.25">
      <c r="A21" s="51"/>
      <c r="B21" s="10" t="s">
        <v>59</v>
      </c>
      <c r="C21" s="11" t="s">
        <v>51</v>
      </c>
      <c r="D21" s="46" t="s">
        <v>52</v>
      </c>
      <c r="E21" s="20">
        <f>VLOOKUP($C21,'Latest Month raw data'!$E$6:$AH$16,E$14,0)</f>
        <v>32</v>
      </c>
      <c r="F21" s="21">
        <f>VLOOKUP($C21,'Latest Month raw data'!$E$6:$AH$16,F$14,0)</f>
        <v>24</v>
      </c>
      <c r="G21" s="22">
        <f t="shared" si="0"/>
        <v>0.75</v>
      </c>
      <c r="H21" s="23">
        <f>VLOOKUP($C21,'Latest Month raw data'!$E$6:$AH$16,H$14,0)</f>
        <v>9.1</v>
      </c>
      <c r="I21" s="21">
        <f>VLOOKUP($C21,'Latest Month raw data'!$E$6:$AH$16,I$14,0)</f>
        <v>617</v>
      </c>
      <c r="J21" s="21">
        <f>VLOOKUP($C21,'Latest Month raw data'!$E$6:$AH$16,J$14,0)</f>
        <v>459</v>
      </c>
      <c r="K21" s="24">
        <f t="shared" si="1"/>
        <v>0.7439222042139384</v>
      </c>
      <c r="L21" s="20">
        <f>VLOOKUP($C21,'Latest Month raw data'!$E$6:$AH$16,L$14,0)</f>
        <v>554</v>
      </c>
      <c r="M21" s="21">
        <f>VLOOKUP($C21,'Latest Month raw data'!$E$6:$AH$16,M$14,0)</f>
        <v>532</v>
      </c>
      <c r="N21" s="22">
        <f t="shared" si="2"/>
        <v>0.96028880866425992</v>
      </c>
    </row>
    <row r="22" spans="1:14" x14ac:dyDescent="0.2">
      <c r="B22" s="10" t="s">
        <v>60</v>
      </c>
      <c r="C22" s="11" t="s">
        <v>18</v>
      </c>
      <c r="D22" s="46" t="s">
        <v>19</v>
      </c>
      <c r="E22" s="20">
        <f>VLOOKUP($C22,'Latest Month raw data'!$E$6:$AH$16,E$14,0)</f>
        <v>1081</v>
      </c>
      <c r="F22" s="21">
        <f>VLOOKUP($C22,'Latest Month raw data'!$E$6:$AH$16,F$14,0)</f>
        <v>755</v>
      </c>
      <c r="G22" s="22">
        <f t="shared" si="0"/>
        <v>0.69842738205365407</v>
      </c>
      <c r="H22" s="23">
        <f>VLOOKUP($C22,'Latest Month raw data'!$E$6:$AH$16,H$14,0)</f>
        <v>13</v>
      </c>
      <c r="I22" s="21">
        <f>VLOOKUP($C22,'Latest Month raw data'!$E$6:$AH$16,I$14,0)</f>
        <v>37018</v>
      </c>
      <c r="J22" s="21">
        <f>VLOOKUP($C22,'Latest Month raw data'!$E$6:$AH$16,J$14,0)</f>
        <v>24228</v>
      </c>
      <c r="K22" s="24">
        <f t="shared" si="1"/>
        <v>0.65449240909827655</v>
      </c>
      <c r="L22" s="20">
        <f>VLOOKUP($C22,'Latest Month raw data'!$E$6:$AH$16,L$14,0)</f>
        <v>37880</v>
      </c>
      <c r="M22" s="21">
        <f>VLOOKUP($C22,'Latest Month raw data'!$E$6:$AH$16,M$14,0)</f>
        <v>35882</v>
      </c>
      <c r="N22" s="22">
        <f t="shared" si="2"/>
        <v>0.94725448785638855</v>
      </c>
    </row>
    <row r="23" spans="1:14" x14ac:dyDescent="0.2">
      <c r="B23" s="10" t="s">
        <v>61</v>
      </c>
      <c r="C23" s="11" t="s">
        <v>20</v>
      </c>
      <c r="D23" s="46" t="s">
        <v>63</v>
      </c>
      <c r="E23" s="20">
        <f>VLOOKUP($C23,'Latest Month raw data'!$E$6:$AH$16,E$14,0)</f>
        <v>975</v>
      </c>
      <c r="F23" s="21">
        <f>VLOOKUP($C23,'Latest Month raw data'!$E$6:$AH$16,F$14,0)</f>
        <v>714</v>
      </c>
      <c r="G23" s="22">
        <f t="shared" si="0"/>
        <v>0.73230769230769233</v>
      </c>
      <c r="H23" s="23">
        <f>VLOOKUP($C23,'Latest Month raw data'!$E$6:$AH$16,H$14,0)</f>
        <v>13.200000000000001</v>
      </c>
      <c r="I23" s="21">
        <f>VLOOKUP($C23,'Latest Month raw data'!$E$6:$AH$16,I$14,0)</f>
        <v>13619</v>
      </c>
      <c r="J23" s="21">
        <f>VLOOKUP($C23,'Latest Month raw data'!$E$6:$AH$16,J$14,0)</f>
        <v>10509</v>
      </c>
      <c r="K23" s="24">
        <f t="shared" si="1"/>
        <v>0.77164255819076288</v>
      </c>
      <c r="L23" s="20">
        <f>VLOOKUP($C23,'Latest Month raw data'!$E$6:$AH$16,L$14,0)</f>
        <v>14487</v>
      </c>
      <c r="M23" s="21">
        <f>VLOOKUP($C23,'Latest Month raw data'!$E$6:$AH$16,M$14,0)</f>
        <v>13871</v>
      </c>
      <c r="N23" s="22">
        <f t="shared" si="2"/>
        <v>0.95747911921032647</v>
      </c>
    </row>
    <row r="24" spans="1:14" ht="18" x14ac:dyDescent="0.25">
      <c r="A24" s="51"/>
      <c r="B24" s="10" t="s">
        <v>61</v>
      </c>
      <c r="C24" s="11" t="s">
        <v>21</v>
      </c>
      <c r="D24" s="46" t="s">
        <v>22</v>
      </c>
      <c r="E24" s="20">
        <f>VLOOKUP($C24,'Latest Month raw data'!$E$6:$AH$16,E$14,0)</f>
        <v>2411</v>
      </c>
      <c r="F24" s="21">
        <f>VLOOKUP($C24,'Latest Month raw data'!$E$6:$AH$16,F$14,0)</f>
        <v>1717</v>
      </c>
      <c r="G24" s="22">
        <f t="shared" si="0"/>
        <v>0.7121526337619245</v>
      </c>
      <c r="H24" s="23">
        <f>VLOOKUP($C24,'Latest Month raw data'!$E$6:$AH$16,H$14,0)</f>
        <v>14.5</v>
      </c>
      <c r="I24" s="21">
        <f>VLOOKUP($C24,'Latest Month raw data'!$E$6:$AH$16,I$14,0)</f>
        <v>33355</v>
      </c>
      <c r="J24" s="21">
        <f>VLOOKUP($C24,'Latest Month raw data'!$E$6:$AH$16,J$14,0)</f>
        <v>24059</v>
      </c>
      <c r="K24" s="24">
        <f t="shared" si="1"/>
        <v>0.72130115424973762</v>
      </c>
      <c r="L24" s="20">
        <f>VLOOKUP($C24,'Latest Month raw data'!$E$6:$AH$16,L$14,0)</f>
        <v>35561</v>
      </c>
      <c r="M24" s="21">
        <f>VLOOKUP($C24,'Latest Month raw data'!$E$6:$AH$16,M$14,0)</f>
        <v>33173</v>
      </c>
      <c r="N24" s="22">
        <f t="shared" si="2"/>
        <v>0.93284778268327662</v>
      </c>
    </row>
    <row r="25" spans="1:14" x14ac:dyDescent="0.2">
      <c r="B25" s="10" t="s">
        <v>59</v>
      </c>
      <c r="C25" s="11" t="s">
        <v>23</v>
      </c>
      <c r="D25" s="46" t="s">
        <v>53</v>
      </c>
      <c r="E25" s="20">
        <f>VLOOKUP($C25,'Latest Month raw data'!$E$6:$AH$16,E$14,0)</f>
        <v>1081</v>
      </c>
      <c r="F25" s="21">
        <f>VLOOKUP($C25,'Latest Month raw data'!$E$6:$AH$16,F$14,0)</f>
        <v>831</v>
      </c>
      <c r="G25" s="22">
        <f t="shared" si="0"/>
        <v>0.76873265494912113</v>
      </c>
      <c r="H25" s="23">
        <f>VLOOKUP($C25,'Latest Month raw data'!$E$6:$AH$16,H$14,0)</f>
        <v>13.48</v>
      </c>
      <c r="I25" s="21">
        <f>VLOOKUP($C25,'Latest Month raw data'!$E$6:$AH$16,I$14,0)</f>
        <v>13043</v>
      </c>
      <c r="J25" s="21">
        <f>VLOOKUP($C25,'Latest Month raw data'!$E$6:$AH$16,J$14,0)</f>
        <v>10006</v>
      </c>
      <c r="K25" s="24">
        <f t="shared" si="1"/>
        <v>0.76715479567584144</v>
      </c>
      <c r="L25" s="20">
        <f>VLOOKUP($C25,'Latest Month raw data'!$E$6:$AH$16,L$14,0)</f>
        <v>13980</v>
      </c>
      <c r="M25" s="21">
        <f>VLOOKUP($C25,'Latest Month raw data'!$E$6:$AH$16,M$14,0)</f>
        <v>13383</v>
      </c>
      <c r="N25" s="22">
        <f t="shared" si="2"/>
        <v>0.95729613733905583</v>
      </c>
    </row>
    <row r="26" spans="1:14" x14ac:dyDescent="0.2">
      <c r="B26" s="10" t="s">
        <v>59</v>
      </c>
      <c r="C26" s="11" t="s">
        <v>24</v>
      </c>
      <c r="D26" s="46" t="s">
        <v>29</v>
      </c>
      <c r="E26" s="20">
        <f>VLOOKUP($C26,'Latest Month raw data'!$E$6:$AH$16,E$14,0)</f>
        <v>1187</v>
      </c>
      <c r="F26" s="21">
        <f>VLOOKUP($C26,'Latest Month raw data'!$E$6:$AH$16,F$14,0)</f>
        <v>904</v>
      </c>
      <c r="G26" s="22">
        <f t="shared" si="0"/>
        <v>0.76158382476832354</v>
      </c>
      <c r="H26" s="23">
        <f>VLOOKUP($C26,'Latest Month raw data'!$E$6:$AH$16,H$14,0)</f>
        <v>13.93</v>
      </c>
      <c r="I26" s="21">
        <f>VLOOKUP($C26,'Latest Month raw data'!$E$6:$AH$16,I$14,0)</f>
        <v>21178</v>
      </c>
      <c r="J26" s="21">
        <f>VLOOKUP($C26,'Latest Month raw data'!$E$6:$AH$16,J$14,0)</f>
        <v>15830</v>
      </c>
      <c r="K26" s="24">
        <f t="shared" si="1"/>
        <v>0.74747379355935406</v>
      </c>
      <c r="L26" s="20">
        <f>VLOOKUP($C26,'Latest Month raw data'!$E$6:$AH$16,L$14,0)</f>
        <v>22365</v>
      </c>
      <c r="M26" s="21">
        <f>VLOOKUP($C26,'Latest Month raw data'!$E$6:$AH$16,M$14,0)</f>
        <v>21557</v>
      </c>
      <c r="N26" s="22">
        <f t="shared" si="2"/>
        <v>0.96387212161860047</v>
      </c>
    </row>
    <row r="27" spans="1:14" ht="18" x14ac:dyDescent="0.25">
      <c r="A27" s="51"/>
      <c r="B27" s="10" t="s">
        <v>59</v>
      </c>
      <c r="C27" s="11" t="s">
        <v>25</v>
      </c>
      <c r="D27" s="46" t="s">
        <v>30</v>
      </c>
      <c r="E27" s="20">
        <f>VLOOKUP($C27,'Latest Month raw data'!$E$6:$AH$16,E$14,0)</f>
        <v>1322</v>
      </c>
      <c r="F27" s="21">
        <f>VLOOKUP($C27,'Latest Month raw data'!$E$6:$AH$16,F$14,0)</f>
        <v>1045</v>
      </c>
      <c r="G27" s="22">
        <f t="shared" si="0"/>
        <v>0.79046898638426621</v>
      </c>
      <c r="H27" s="23">
        <f>VLOOKUP($C27,'Latest Month raw data'!$E$6:$AH$16,H$14,0)</f>
        <v>13</v>
      </c>
      <c r="I27" s="21">
        <f>VLOOKUP($C27,'Latest Month raw data'!$E$6:$AH$16,I$14,0)</f>
        <v>23184</v>
      </c>
      <c r="J27" s="21">
        <f>VLOOKUP($C27,'Latest Month raw data'!$E$6:$AH$16,J$14,0)</f>
        <v>15834</v>
      </c>
      <c r="K27" s="24">
        <f t="shared" si="1"/>
        <v>0.68297101449275366</v>
      </c>
      <c r="L27" s="20">
        <f>VLOOKUP($C27,'Latest Month raw data'!$E$6:$AH$16,L$14,0)</f>
        <v>24475</v>
      </c>
      <c r="M27" s="21">
        <f>VLOOKUP($C27,'Latest Month raw data'!$E$6:$AH$16,M$14,0)</f>
        <v>22678</v>
      </c>
      <c r="N27" s="22">
        <f t="shared" si="2"/>
        <v>0.92657814096016344</v>
      </c>
    </row>
    <row r="28" spans="1:14" x14ac:dyDescent="0.2">
      <c r="B28" s="10" t="s">
        <v>58</v>
      </c>
      <c r="C28" s="11" t="s">
        <v>26</v>
      </c>
      <c r="D28" s="46" t="s">
        <v>64</v>
      </c>
      <c r="E28" s="20">
        <f>VLOOKUP($C28,'Latest Month raw data'!$E$6:$AH$16,E$14,0)</f>
        <v>1864</v>
      </c>
      <c r="F28" s="21">
        <f>VLOOKUP($C28,'Latest Month raw data'!$E$6:$AH$16,F$14,0)</f>
        <v>1513</v>
      </c>
      <c r="G28" s="22">
        <f t="shared" si="0"/>
        <v>0.81169527896995708</v>
      </c>
      <c r="H28" s="23">
        <f>VLOOKUP($C28,'Latest Month raw data'!$E$6:$AH$16,H$14,0)</f>
        <v>11.02</v>
      </c>
      <c r="I28" s="21">
        <f>VLOOKUP($C28,'Latest Month raw data'!$E$6:$AH$16,I$14,0)</f>
        <v>30019</v>
      </c>
      <c r="J28" s="21">
        <f>VLOOKUP($C28,'Latest Month raw data'!$E$6:$AH$16,J$14,0)</f>
        <v>23060</v>
      </c>
      <c r="K28" s="24">
        <f t="shared" si="1"/>
        <v>0.76818015257003902</v>
      </c>
      <c r="L28" s="20">
        <f>VLOOKUP($C28,'Latest Month raw data'!$E$6:$AH$16,L$14,0)</f>
        <v>31883</v>
      </c>
      <c r="M28" s="21">
        <f>VLOOKUP($C28,'Latest Month raw data'!$E$6:$AH$16,M$14,0)</f>
        <v>31129</v>
      </c>
      <c r="N28" s="22">
        <f t="shared" si="2"/>
        <v>0.97635103346611052</v>
      </c>
    </row>
    <row r="29" spans="1:14" x14ac:dyDescent="0.2">
      <c r="B29" s="48" t="s">
        <v>61</v>
      </c>
      <c r="C29" s="49" t="s">
        <v>27</v>
      </c>
      <c r="D29" s="47" t="s">
        <v>28</v>
      </c>
      <c r="E29" s="27">
        <f>VLOOKUP($C29,'Latest Month raw data'!$E$6:$AH$16,E$14,0)</f>
        <v>1548</v>
      </c>
      <c r="F29" s="28">
        <f>VLOOKUP($C29,'Latest Month raw data'!$E$6:$AH$16,F$14,0)</f>
        <v>1160</v>
      </c>
      <c r="G29" s="29">
        <f t="shared" si="0"/>
        <v>0.74935400516795869</v>
      </c>
      <c r="H29" s="30">
        <f>VLOOKUP($C29,'Latest Month raw data'!$E$6:$AH$16,H$14,0)</f>
        <v>12.94</v>
      </c>
      <c r="I29" s="28">
        <f>VLOOKUP($C29,'Latest Month raw data'!$E$6:$AH$16,I$14,0)</f>
        <v>21759</v>
      </c>
      <c r="J29" s="28">
        <f>VLOOKUP($C29,'Latest Month raw data'!$E$6:$AH$16,J$14,0)</f>
        <v>15809</v>
      </c>
      <c r="K29" s="31">
        <f t="shared" si="1"/>
        <v>0.72654993336090812</v>
      </c>
      <c r="L29" s="27">
        <f>VLOOKUP($C29,'Latest Month raw data'!$E$6:$AH$16,L$14,0)</f>
        <v>23244</v>
      </c>
      <c r="M29" s="28">
        <f>VLOOKUP($C29,'Latest Month raw data'!$E$6:$AH$16,M$14,0)</f>
        <v>22360</v>
      </c>
      <c r="N29" s="29">
        <f t="shared" si="2"/>
        <v>0.96196868008948544</v>
      </c>
    </row>
    <row r="30" spans="1:14" x14ac:dyDescent="0.2">
      <c r="D30" s="32" t="s">
        <v>68</v>
      </c>
      <c r="H30" s="92" t="s">
        <v>123</v>
      </c>
    </row>
    <row r="31" spans="1:14" x14ac:dyDescent="0.2">
      <c r="D31" s="9" t="s">
        <v>146</v>
      </c>
      <c r="F31" s="109"/>
      <c r="H31" s="92" t="s">
        <v>124</v>
      </c>
    </row>
    <row r="32" spans="1:14" x14ac:dyDescent="0.2">
      <c r="F32" s="110"/>
      <c r="I32" s="78" t="s">
        <v>137</v>
      </c>
    </row>
    <row r="33" spans="2:14" x14ac:dyDescent="0.2">
      <c r="D33" s="9" t="s">
        <v>165</v>
      </c>
      <c r="E33" s="111"/>
      <c r="I33" s="78" t="s">
        <v>135</v>
      </c>
    </row>
    <row r="34" spans="2:14" x14ac:dyDescent="0.2">
      <c r="I34" s="78" t="s">
        <v>136</v>
      </c>
      <c r="J34" s="107" t="s">
        <v>129</v>
      </c>
    </row>
    <row r="35" spans="2:14" x14ac:dyDescent="0.2">
      <c r="I35" s="78" t="s">
        <v>134</v>
      </c>
    </row>
    <row r="37" spans="2:14" s="131" customFormat="1" hidden="1" x14ac:dyDescent="0.2">
      <c r="B37" s="120"/>
      <c r="C37" s="120"/>
      <c r="D37" s="121" t="s">
        <v>9</v>
      </c>
      <c r="E37" s="122">
        <v>13885</v>
      </c>
      <c r="F37" s="122">
        <v>10501</v>
      </c>
      <c r="G37" s="123">
        <v>0.7562837594526467</v>
      </c>
      <c r="H37" s="130" t="s">
        <v>8</v>
      </c>
      <c r="I37" s="122">
        <v>237927</v>
      </c>
      <c r="J37" s="122">
        <v>172187</v>
      </c>
      <c r="K37" s="123">
        <v>0.72369676413353679</v>
      </c>
      <c r="L37" s="122">
        <v>250917</v>
      </c>
      <c r="M37" s="122">
        <v>238444</v>
      </c>
      <c r="N37" s="123">
        <v>0.95029033505103278</v>
      </c>
    </row>
    <row r="38" spans="2:14" s="131" customFormat="1" hidden="1" x14ac:dyDescent="0.2">
      <c r="B38" s="124"/>
      <c r="C38" s="124"/>
      <c r="D38" s="125"/>
      <c r="E38" s="126"/>
      <c r="F38" s="126"/>
      <c r="G38" s="127"/>
      <c r="I38" s="126"/>
      <c r="J38" s="126"/>
      <c r="K38" s="127"/>
      <c r="L38" s="126"/>
      <c r="M38" s="126"/>
      <c r="N38" s="127"/>
    </row>
    <row r="39" spans="2:14" s="131" customFormat="1" hidden="1" x14ac:dyDescent="0.2">
      <c r="B39" s="124" t="s">
        <v>58</v>
      </c>
      <c r="C39" s="124" t="s">
        <v>14</v>
      </c>
      <c r="D39" s="125" t="s">
        <v>15</v>
      </c>
      <c r="E39" s="128">
        <v>1106</v>
      </c>
      <c r="F39" s="128">
        <v>830</v>
      </c>
      <c r="G39" s="129">
        <v>0.75045207956600357</v>
      </c>
      <c r="H39" s="132">
        <v>13.383333332999999</v>
      </c>
      <c r="I39" s="128">
        <v>20287</v>
      </c>
      <c r="J39" s="128">
        <v>15138</v>
      </c>
      <c r="K39" s="129">
        <v>0.7461921427515158</v>
      </c>
      <c r="L39" s="128">
        <v>21349</v>
      </c>
      <c r="M39" s="128">
        <v>20068</v>
      </c>
      <c r="N39" s="129">
        <v>0.93999718956391398</v>
      </c>
    </row>
    <row r="40" spans="2:14" s="131" customFormat="1" hidden="1" x14ac:dyDescent="0.2">
      <c r="B40" s="124" t="s">
        <v>58</v>
      </c>
      <c r="C40" s="124" t="s">
        <v>16</v>
      </c>
      <c r="D40" s="125" t="s">
        <v>17</v>
      </c>
      <c r="E40" s="128">
        <v>1297</v>
      </c>
      <c r="F40" s="128">
        <v>1036</v>
      </c>
      <c r="G40" s="129">
        <v>0.79876638396299149</v>
      </c>
      <c r="H40" s="132">
        <v>13.52</v>
      </c>
      <c r="I40" s="128">
        <v>23341</v>
      </c>
      <c r="J40" s="128">
        <v>16696</v>
      </c>
      <c r="K40" s="129">
        <v>0.7153078274281307</v>
      </c>
      <c r="L40" s="128">
        <v>24570</v>
      </c>
      <c r="M40" s="128">
        <v>23474</v>
      </c>
      <c r="N40" s="129">
        <v>0.95539275539275537</v>
      </c>
    </row>
    <row r="41" spans="2:14" s="131" customFormat="1" hidden="1" x14ac:dyDescent="0.2">
      <c r="B41" s="124" t="s">
        <v>59</v>
      </c>
      <c r="C41" s="124" t="s">
        <v>51</v>
      </c>
      <c r="D41" s="125" t="s">
        <v>52</v>
      </c>
      <c r="E41" s="128">
        <v>32</v>
      </c>
      <c r="F41" s="128">
        <v>24</v>
      </c>
      <c r="G41" s="129">
        <v>0.75</v>
      </c>
      <c r="H41" s="132">
        <v>9.1</v>
      </c>
      <c r="I41" s="128">
        <v>617</v>
      </c>
      <c r="J41" s="128">
        <v>459</v>
      </c>
      <c r="K41" s="129">
        <v>0.7439222042139384</v>
      </c>
      <c r="L41" s="128">
        <v>554</v>
      </c>
      <c r="M41" s="128">
        <v>532</v>
      </c>
      <c r="N41" s="129">
        <v>0.96028880866425992</v>
      </c>
    </row>
    <row r="42" spans="2:14" s="131" customFormat="1" hidden="1" x14ac:dyDescent="0.2">
      <c r="B42" s="124" t="s">
        <v>60</v>
      </c>
      <c r="C42" s="124" t="s">
        <v>18</v>
      </c>
      <c r="D42" s="125" t="s">
        <v>19</v>
      </c>
      <c r="E42" s="128">
        <v>1111</v>
      </c>
      <c r="F42" s="128">
        <v>772</v>
      </c>
      <c r="G42" s="129">
        <v>0.69486948694869488</v>
      </c>
      <c r="H42" s="132">
        <v>17.600000000000001</v>
      </c>
      <c r="I42" s="128">
        <v>37525</v>
      </c>
      <c r="J42" s="128">
        <v>24283</v>
      </c>
      <c r="K42" s="129">
        <v>0.64711525649566959</v>
      </c>
      <c r="L42" s="128">
        <v>38418</v>
      </c>
      <c r="M42" s="128">
        <v>36181</v>
      </c>
      <c r="N42" s="129">
        <v>0.94177208600135354</v>
      </c>
    </row>
    <row r="43" spans="2:14" s="131" customFormat="1" hidden="1" x14ac:dyDescent="0.2">
      <c r="B43" s="124" t="s">
        <v>61</v>
      </c>
      <c r="C43" s="124" t="s">
        <v>20</v>
      </c>
      <c r="D43" s="125" t="s">
        <v>63</v>
      </c>
      <c r="E43" s="128">
        <v>975</v>
      </c>
      <c r="F43" s="128">
        <v>714</v>
      </c>
      <c r="G43" s="129">
        <v>0.73230769230769233</v>
      </c>
      <c r="H43" s="132">
        <v>13.2</v>
      </c>
      <c r="I43" s="128">
        <v>13622</v>
      </c>
      <c r="J43" s="128">
        <v>10511</v>
      </c>
      <c r="K43" s="129">
        <v>0.77161943914256348</v>
      </c>
      <c r="L43" s="128">
        <v>14573</v>
      </c>
      <c r="M43" s="128">
        <v>13965</v>
      </c>
      <c r="N43" s="129">
        <v>0.9582790091264668</v>
      </c>
    </row>
    <row r="44" spans="2:14" s="131" customFormat="1" hidden="1" x14ac:dyDescent="0.2">
      <c r="B44" s="124" t="s">
        <v>61</v>
      </c>
      <c r="C44" s="124" t="s">
        <v>21</v>
      </c>
      <c r="D44" s="125" t="s">
        <v>22</v>
      </c>
      <c r="E44" s="128">
        <v>2411</v>
      </c>
      <c r="F44" s="128">
        <v>1717</v>
      </c>
      <c r="G44" s="129">
        <v>0.7121526337619245</v>
      </c>
      <c r="H44" s="132">
        <v>14.5</v>
      </c>
      <c r="I44" s="128">
        <v>33355</v>
      </c>
      <c r="J44" s="128">
        <v>24058</v>
      </c>
      <c r="K44" s="129">
        <v>0.72127117373707095</v>
      </c>
      <c r="L44" s="128">
        <v>35561</v>
      </c>
      <c r="M44" s="128">
        <v>33172</v>
      </c>
      <c r="N44" s="129">
        <v>0.93281966198925792</v>
      </c>
    </row>
    <row r="45" spans="2:14" s="131" customFormat="1" hidden="1" x14ac:dyDescent="0.2">
      <c r="B45" s="124" t="s">
        <v>59</v>
      </c>
      <c r="C45" s="124" t="s">
        <v>23</v>
      </c>
      <c r="D45" s="125" t="s">
        <v>53</v>
      </c>
      <c r="E45" s="128">
        <v>1080</v>
      </c>
      <c r="F45" s="128">
        <v>828</v>
      </c>
      <c r="G45" s="129">
        <v>0.76666666666666672</v>
      </c>
      <c r="H45" s="132">
        <v>13.35</v>
      </c>
      <c r="I45" s="128">
        <v>13043</v>
      </c>
      <c r="J45" s="128">
        <v>9983</v>
      </c>
      <c r="K45" s="129">
        <v>0.76539139768458175</v>
      </c>
      <c r="L45" s="128">
        <v>13977</v>
      </c>
      <c r="M45" s="128">
        <v>13371</v>
      </c>
      <c r="N45" s="129">
        <v>0.9566430564498819</v>
      </c>
    </row>
    <row r="46" spans="2:14" s="131" customFormat="1" hidden="1" x14ac:dyDescent="0.2">
      <c r="B46" s="124" t="s">
        <v>59</v>
      </c>
      <c r="C46" s="124" t="s">
        <v>24</v>
      </c>
      <c r="D46" s="125" t="s">
        <v>29</v>
      </c>
      <c r="E46" s="128">
        <v>1139</v>
      </c>
      <c r="F46" s="128">
        <v>864</v>
      </c>
      <c r="G46" s="129">
        <v>0.75856014047410014</v>
      </c>
      <c r="H46" s="132">
        <v>14</v>
      </c>
      <c r="I46" s="128">
        <v>21178</v>
      </c>
      <c r="J46" s="128">
        <v>16378</v>
      </c>
      <c r="K46" s="129">
        <v>0.77334970252148461</v>
      </c>
      <c r="L46" s="128">
        <v>22317</v>
      </c>
      <c r="M46" s="128">
        <v>21511</v>
      </c>
      <c r="N46" s="129">
        <v>0.96388403459246319</v>
      </c>
    </row>
    <row r="47" spans="2:14" s="131" customFormat="1" hidden="1" x14ac:dyDescent="0.2">
      <c r="B47" s="124" t="s">
        <v>59</v>
      </c>
      <c r="C47" s="124" t="s">
        <v>25</v>
      </c>
      <c r="D47" s="125" t="s">
        <v>30</v>
      </c>
      <c r="E47" s="128">
        <v>1322</v>
      </c>
      <c r="F47" s="128">
        <v>1043</v>
      </c>
      <c r="G47" s="129">
        <v>0.78895612708018159</v>
      </c>
      <c r="H47" s="132">
        <v>13.3</v>
      </c>
      <c r="I47" s="128">
        <v>23181</v>
      </c>
      <c r="J47" s="128">
        <v>15812</v>
      </c>
      <c r="K47" s="129">
        <v>0.6821103489927095</v>
      </c>
      <c r="L47" s="128">
        <v>24471</v>
      </c>
      <c r="M47" s="128">
        <v>22679</v>
      </c>
      <c r="N47" s="129">
        <v>0.92677046299701693</v>
      </c>
    </row>
    <row r="48" spans="2:14" s="131" customFormat="1" hidden="1" x14ac:dyDescent="0.2">
      <c r="B48" s="124" t="s">
        <v>58</v>
      </c>
      <c r="C48" s="124" t="s">
        <v>26</v>
      </c>
      <c r="D48" s="125" t="s">
        <v>64</v>
      </c>
      <c r="E48" s="128">
        <v>1864</v>
      </c>
      <c r="F48" s="128">
        <v>1513</v>
      </c>
      <c r="G48" s="129">
        <v>0.81169527896995708</v>
      </c>
      <c r="H48" s="132">
        <v>11.02</v>
      </c>
      <c r="I48" s="128">
        <v>30019</v>
      </c>
      <c r="J48" s="128">
        <v>23060</v>
      </c>
      <c r="K48" s="129">
        <v>0.76818015257003902</v>
      </c>
      <c r="L48" s="128">
        <v>31883</v>
      </c>
      <c r="M48" s="128">
        <v>31131</v>
      </c>
      <c r="N48" s="129">
        <v>0.97641376282031178</v>
      </c>
    </row>
    <row r="49" spans="2:14" s="131" customFormat="1" hidden="1" x14ac:dyDescent="0.2">
      <c r="B49" s="124" t="s">
        <v>61</v>
      </c>
      <c r="C49" s="124" t="s">
        <v>27</v>
      </c>
      <c r="D49" s="125" t="s">
        <v>28</v>
      </c>
      <c r="E49" s="128">
        <v>1548</v>
      </c>
      <c r="F49" s="128">
        <v>1160</v>
      </c>
      <c r="G49" s="129">
        <v>0.74935400516795869</v>
      </c>
      <c r="H49" s="132">
        <v>12.94</v>
      </c>
      <c r="I49" s="128">
        <v>21759</v>
      </c>
      <c r="J49" s="128">
        <v>15809</v>
      </c>
      <c r="K49" s="129">
        <v>0.72654993336090812</v>
      </c>
      <c r="L49" s="128">
        <v>23244</v>
      </c>
      <c r="M49" s="128">
        <v>22360</v>
      </c>
      <c r="N49" s="129">
        <v>0.96196868008948544</v>
      </c>
    </row>
  </sheetData>
  <phoneticPr fontId="0" type="noConversion"/>
  <conditionalFormatting sqref="E17:F29 I17:J29 L17:M29">
    <cfRule type="cellIs" dxfId="14" priority="3" operator="notEqual">
      <formula>E37</formula>
    </cfRule>
  </conditionalFormatting>
  <conditionalFormatting sqref="G17:G29 K17:K29 N17:N29">
    <cfRule type="cellIs" dxfId="13" priority="2" operator="notEqual">
      <formula>G37</formula>
    </cfRule>
  </conditionalFormatting>
  <conditionalFormatting sqref="H17:H29">
    <cfRule type="cellIs" dxfId="12" priority="1" operator="notEqual">
      <formula>H37</formula>
    </cfRule>
  </conditionalFormatting>
  <hyperlinks>
    <hyperlink ref="D7" r:id="rId1"/>
    <hyperlink ref="J3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/>
  <ignoredErrors>
    <ignoredError sqref="G19:G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46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  <c r="F2" s="3"/>
    </row>
    <row r="3" spans="1:7" ht="15.75" x14ac:dyDescent="0.25">
      <c r="A3" s="1"/>
      <c r="B3" s="1"/>
      <c r="C3" s="2"/>
      <c r="D3" s="50" t="s">
        <v>70</v>
      </c>
      <c r="F3" s="3"/>
    </row>
    <row r="4" spans="1:7" ht="12.75" customHeight="1" x14ac:dyDescent="0.2">
      <c r="A4" s="1"/>
      <c r="B4" s="1"/>
      <c r="C4" s="2"/>
      <c r="D4" s="4"/>
      <c r="F4" s="3"/>
    </row>
    <row r="5" spans="1:7" ht="12.75" customHeight="1" x14ac:dyDescent="0.2">
      <c r="A5" s="1"/>
      <c r="B5" s="1"/>
      <c r="C5" s="2" t="s">
        <v>1</v>
      </c>
      <c r="D5" s="5" t="str">
        <f>'Category A Calls'!D5</f>
        <v>April 2015</v>
      </c>
      <c r="F5" s="3"/>
    </row>
    <row r="6" spans="1:7" x14ac:dyDescent="0.2">
      <c r="A6" s="1"/>
      <c r="B6" s="1"/>
      <c r="C6" s="2" t="s">
        <v>2</v>
      </c>
      <c r="D6" s="5" t="str">
        <f>'Category A Calls'!D6</f>
        <v>Unify2 data collection - AmbSYS, NHS England</v>
      </c>
      <c r="F6" s="3"/>
    </row>
    <row r="7" spans="1:7" x14ac:dyDescent="0.2">
      <c r="A7" s="1"/>
      <c r="B7" s="1"/>
      <c r="D7" s="107" t="s">
        <v>129</v>
      </c>
      <c r="F7" s="3"/>
    </row>
    <row r="8" spans="1:7" ht="12.75" hidden="1" customHeight="1" x14ac:dyDescent="0.2">
      <c r="A8" s="1"/>
      <c r="B8" s="1"/>
      <c r="C8" s="2" t="s">
        <v>7</v>
      </c>
      <c r="D8" s="5" t="str">
        <f>'Category A Calls'!D8</f>
        <v>Provider</v>
      </c>
      <c r="F8" s="3"/>
    </row>
    <row r="9" spans="1:7" x14ac:dyDescent="0.2">
      <c r="A9" s="1"/>
      <c r="B9" s="1"/>
      <c r="C9" s="2" t="s">
        <v>3</v>
      </c>
      <c r="D9" s="6">
        <f>'Category A Calls'!D9</f>
        <v>42159</v>
      </c>
      <c r="F9" s="3"/>
    </row>
    <row r="10" spans="1:7" x14ac:dyDescent="0.2">
      <c r="A10" s="1"/>
      <c r="B10" s="1"/>
      <c r="C10" s="2" t="s">
        <v>6</v>
      </c>
      <c r="D10" s="6">
        <f>'Category A Calls'!D10</f>
        <v>42502</v>
      </c>
      <c r="F10" s="3"/>
    </row>
    <row r="11" spans="1:7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  <c r="F11" s="3"/>
    </row>
    <row r="12" spans="1:7" x14ac:dyDescent="0.2">
      <c r="A12" s="1"/>
      <c r="B12" s="1"/>
      <c r="C12" s="2" t="s">
        <v>11</v>
      </c>
      <c r="D12" s="5" t="str">
        <f>'Category A Calls'!D12</f>
        <v>James Thomas, james.thomas5@nhs.net</v>
      </c>
      <c r="F12" s="3"/>
    </row>
    <row r="13" spans="1:7" x14ac:dyDescent="0.2">
      <c r="A13" s="1"/>
      <c r="B13" s="1"/>
      <c r="C13" s="1"/>
      <c r="D13" s="1"/>
      <c r="F13" s="3"/>
    </row>
    <row r="14" spans="1:7" ht="12.75" hidden="1" customHeight="1" x14ac:dyDescent="0.2">
      <c r="A14" s="1"/>
      <c r="B14" s="7"/>
      <c r="C14" s="7"/>
      <c r="D14" s="7"/>
      <c r="E14" s="9">
        <v>11</v>
      </c>
      <c r="F14" s="53">
        <v>10</v>
      </c>
    </row>
    <row r="15" spans="1:7" ht="12.75" hidden="1" customHeight="1" x14ac:dyDescent="0.2">
      <c r="A15" s="1"/>
      <c r="B15" s="1"/>
      <c r="C15" s="1"/>
      <c r="D15" s="1"/>
      <c r="E15" s="54" t="s">
        <v>32</v>
      </c>
      <c r="F15" s="79"/>
      <c r="G15" s="81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97" t="s">
        <v>138</v>
      </c>
      <c r="F16" s="34" t="s">
        <v>50</v>
      </c>
      <c r="G16" s="35" t="s">
        <v>46</v>
      </c>
    </row>
    <row r="17" spans="1:7" x14ac:dyDescent="0.2">
      <c r="A17" s="43"/>
      <c r="B17" s="37"/>
      <c r="C17" s="38"/>
      <c r="D17" s="45" t="s">
        <v>9</v>
      </c>
      <c r="E17" s="94">
        <f>SUM(E19:E29)</f>
        <v>707709</v>
      </c>
      <c r="F17" s="95">
        <f>SUM(F19:F29)</f>
        <v>3282</v>
      </c>
      <c r="G17" s="96">
        <f t="shared" ref="G17:G29" si="0">IF(F17=0, "-",F17/E17)</f>
        <v>4.6374993111575518E-3</v>
      </c>
    </row>
    <row r="18" spans="1:7" ht="12.75" hidden="1" customHeight="1" x14ac:dyDescent="0.2">
      <c r="B18" s="10"/>
      <c r="C18" s="11"/>
      <c r="D18" s="46"/>
      <c r="E18" s="13"/>
      <c r="F18" s="14"/>
      <c r="G18" s="22" t="str">
        <f t="shared" si="0"/>
        <v>-</v>
      </c>
    </row>
    <row r="19" spans="1:7" x14ac:dyDescent="0.2">
      <c r="B19" s="10" t="s">
        <v>58</v>
      </c>
      <c r="C19" s="11" t="s">
        <v>14</v>
      </c>
      <c r="D19" s="46" t="s">
        <v>15</v>
      </c>
      <c r="E19" s="20">
        <f>VLOOKUP($C19,'Latest Month raw data'!$E$6:$AH$16,E$14,0)</f>
        <v>64991</v>
      </c>
      <c r="F19" s="21">
        <f>VLOOKUP($C19,'Latest Month raw data'!$E$6:$AH$16,F$14,0)</f>
        <v>66</v>
      </c>
      <c r="G19" s="22">
        <f t="shared" si="0"/>
        <v>1.0155252265698328E-3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f>VLOOKUP($C20,'Latest Month raw data'!$E$6:$AH$16,E$14,0)</f>
        <v>54599</v>
      </c>
      <c r="F20" s="21">
        <f>VLOOKUP($C20,'Latest Month raw data'!$E$6:$AH$16,F$14,0)</f>
        <v>119</v>
      </c>
      <c r="G20" s="22">
        <f t="shared" ref="G20" si="1">IF(F20=0, "-",F20/E20)</f>
        <v>2.1795270975658895E-3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f>VLOOKUP($C21,'Latest Month raw data'!$E$6:$AH$16,E$14,0)</f>
        <v>1872</v>
      </c>
      <c r="F21" s="21">
        <f>VLOOKUP($C21,'Latest Month raw data'!$E$6:$AH$16,F$14,0)</f>
        <v>23</v>
      </c>
      <c r="G21" s="22">
        <f t="shared" si="0"/>
        <v>1.2286324786324786E-2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f>VLOOKUP($C22,'Latest Month raw data'!$E$6:$AH$16,E$14,0)</f>
        <v>118439</v>
      </c>
      <c r="F22" s="21">
        <f>VLOOKUP($C22,'Latest Month raw data'!$E$6:$AH$16,F$14,0)</f>
        <v>71</v>
      </c>
      <c r="G22" s="22">
        <f t="shared" si="0"/>
        <v>5.9946470334940353E-4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f>VLOOKUP($C23,'Latest Month raw data'!$E$6:$AH$16,E$14,0)</f>
        <v>39088</v>
      </c>
      <c r="F23" s="21">
        <f>VLOOKUP($C23,'Latest Month raw data'!$E$6:$AH$16,F$14,0)</f>
        <v>293</v>
      </c>
      <c r="G23" s="22">
        <f t="shared" si="0"/>
        <v>7.4959066721244369E-3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f>VLOOKUP($C24,'Latest Month raw data'!$E$6:$AH$16,E$14,0)</f>
        <v>101988</v>
      </c>
      <c r="F24" s="21">
        <f>VLOOKUP($C24,'Latest Month raw data'!$E$6:$AH$16,F$14,0)</f>
        <v>647</v>
      </c>
      <c r="G24" s="22">
        <f t="shared" si="0"/>
        <v>6.343883594148331E-3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f>VLOOKUP($C25,'Latest Month raw data'!$E$6:$AH$16,E$14,0)</f>
        <v>40601</v>
      </c>
      <c r="F25" s="21">
        <f>VLOOKUP($C25,'Latest Month raw data'!$E$6:$AH$16,F$14,0)</f>
        <v>335</v>
      </c>
      <c r="G25" s="22">
        <f t="shared" si="0"/>
        <v>8.2510282997955708E-3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f>VLOOKUP($C26,'Latest Month raw data'!$E$6:$AH$16,E$14,0)</f>
        <v>48795</v>
      </c>
      <c r="F26" s="21">
        <f>VLOOKUP($C26,'Latest Month raw data'!$E$6:$AH$16,F$14,0)</f>
        <v>215</v>
      </c>
      <c r="G26" s="22">
        <f t="shared" si="0"/>
        <v>4.406189158725279E-3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f>VLOOKUP($C27,'Latest Month raw data'!$E$6:$AH$16,E$14,0)</f>
        <v>71811</v>
      </c>
      <c r="F27" s="21">
        <f>VLOOKUP($C27,'Latest Month raw data'!$E$6:$AH$16,F$14,0)</f>
        <v>531</v>
      </c>
      <c r="G27" s="22">
        <f t="shared" si="0"/>
        <v>7.3944103271086602E-3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f>VLOOKUP($C28,'Latest Month raw data'!$E$6:$AH$16,E$14,0)</f>
        <v>97015</v>
      </c>
      <c r="F28" s="21">
        <f>VLOOKUP($C28,'Latest Month raw data'!$E$6:$AH$16,F$14,0)</f>
        <v>360</v>
      </c>
      <c r="G28" s="22">
        <f t="shared" si="0"/>
        <v>3.7107663763335567E-3</v>
      </c>
    </row>
    <row r="29" spans="1:7" x14ac:dyDescent="0.2">
      <c r="B29" s="48" t="s">
        <v>61</v>
      </c>
      <c r="C29" s="49" t="s">
        <v>27</v>
      </c>
      <c r="D29" s="47" t="s">
        <v>28</v>
      </c>
      <c r="E29" s="27">
        <f>VLOOKUP($C29,'Latest Month raw data'!$E$6:$AH$16,E$14,0)</f>
        <v>68510</v>
      </c>
      <c r="F29" s="28">
        <f>VLOOKUP($C29,'Latest Month raw data'!$E$6:$AH$16,F$14,0)</f>
        <v>622</v>
      </c>
      <c r="G29" s="29">
        <f t="shared" si="0"/>
        <v>9.0789665742227414E-3</v>
      </c>
    </row>
    <row r="30" spans="1:7" x14ac:dyDescent="0.2">
      <c r="D30" s="9" t="s">
        <v>68</v>
      </c>
    </row>
    <row r="31" spans="1:7" x14ac:dyDescent="0.2">
      <c r="B31" s="32"/>
      <c r="D31" s="9" t="s">
        <v>147</v>
      </c>
    </row>
    <row r="33" spans="2:7" x14ac:dyDescent="0.2">
      <c r="D33" s="9" t="str">
        <f>'Category A Calls'!D33</f>
        <v>r denotes revised from original publication</v>
      </c>
    </row>
    <row r="34" spans="2:7" s="131" customFormat="1" hidden="1" x14ac:dyDescent="0.2">
      <c r="B34" s="120"/>
      <c r="C34" s="120"/>
      <c r="D34" s="121" t="s">
        <v>9</v>
      </c>
      <c r="E34" s="122">
        <v>653006</v>
      </c>
      <c r="F34" s="122">
        <v>3157</v>
      </c>
      <c r="G34" s="133">
        <v>4.8345650729089782E-3</v>
      </c>
    </row>
    <row r="35" spans="2:7" s="131" customFormat="1" hidden="1" x14ac:dyDescent="0.2">
      <c r="B35" s="124"/>
      <c r="C35" s="124"/>
      <c r="D35" s="125"/>
      <c r="E35" s="126"/>
      <c r="F35" s="126"/>
      <c r="G35" s="129" t="s">
        <v>8</v>
      </c>
    </row>
    <row r="36" spans="2:7" s="131" customFormat="1" hidden="1" x14ac:dyDescent="0.2">
      <c r="B36" s="124" t="s">
        <v>58</v>
      </c>
      <c r="C36" s="124" t="s">
        <v>14</v>
      </c>
      <c r="D36" s="125" t="s">
        <v>15</v>
      </c>
      <c r="E36" s="128">
        <v>64991</v>
      </c>
      <c r="F36" s="128">
        <v>66</v>
      </c>
      <c r="G36" s="129">
        <v>1.0155252265698328E-3</v>
      </c>
    </row>
    <row r="37" spans="2:7" s="131" customFormat="1" hidden="1" x14ac:dyDescent="0.2">
      <c r="B37" s="124" t="s">
        <v>58</v>
      </c>
      <c r="C37" s="124" t="s">
        <v>16</v>
      </c>
      <c r="D37" s="125" t="s">
        <v>17</v>
      </c>
      <c r="E37" s="128" t="s">
        <v>8</v>
      </c>
      <c r="F37" s="128" t="s">
        <v>8</v>
      </c>
      <c r="G37" s="129" t="s">
        <v>8</v>
      </c>
    </row>
    <row r="38" spans="2:7" s="131" customFormat="1" hidden="1" x14ac:dyDescent="0.2">
      <c r="B38" s="124" t="s">
        <v>59</v>
      </c>
      <c r="C38" s="124" t="s">
        <v>51</v>
      </c>
      <c r="D38" s="125" t="s">
        <v>52</v>
      </c>
      <c r="E38" s="128">
        <v>1872</v>
      </c>
      <c r="F38" s="128">
        <v>23</v>
      </c>
      <c r="G38" s="129">
        <v>1.2286324786324786E-2</v>
      </c>
    </row>
    <row r="39" spans="2:7" s="131" customFormat="1" hidden="1" x14ac:dyDescent="0.2">
      <c r="B39" s="124" t="s">
        <v>60</v>
      </c>
      <c r="C39" s="124" t="s">
        <v>18</v>
      </c>
      <c r="D39" s="125" t="s">
        <v>19</v>
      </c>
      <c r="E39" s="128">
        <v>118423</v>
      </c>
      <c r="F39" s="128">
        <v>71</v>
      </c>
      <c r="G39" s="129">
        <v>5.9954569635965987E-4</v>
      </c>
    </row>
    <row r="40" spans="2:7" s="131" customFormat="1" hidden="1" x14ac:dyDescent="0.2">
      <c r="B40" s="124" t="s">
        <v>61</v>
      </c>
      <c r="C40" s="124" t="s">
        <v>20</v>
      </c>
      <c r="D40" s="125" t="s">
        <v>63</v>
      </c>
      <c r="E40" s="128">
        <v>39008</v>
      </c>
      <c r="F40" s="128">
        <v>293</v>
      </c>
      <c r="G40" s="129">
        <v>7.5112797374897455E-3</v>
      </c>
    </row>
    <row r="41" spans="2:7" s="131" customFormat="1" hidden="1" x14ac:dyDescent="0.2">
      <c r="B41" s="124" t="s">
        <v>61</v>
      </c>
      <c r="C41" s="124" t="s">
        <v>21</v>
      </c>
      <c r="D41" s="125" t="s">
        <v>22</v>
      </c>
      <c r="E41" s="128">
        <v>101988</v>
      </c>
      <c r="F41" s="128">
        <v>647</v>
      </c>
      <c r="G41" s="129">
        <v>6.343883594148331E-3</v>
      </c>
    </row>
    <row r="42" spans="2:7" s="131" customFormat="1" hidden="1" x14ac:dyDescent="0.2">
      <c r="B42" s="124" t="s">
        <v>59</v>
      </c>
      <c r="C42" s="124" t="s">
        <v>23</v>
      </c>
      <c r="D42" s="125" t="s">
        <v>53</v>
      </c>
      <c r="E42" s="128">
        <v>40593</v>
      </c>
      <c r="F42" s="128">
        <v>329</v>
      </c>
      <c r="G42" s="129">
        <v>8.1048456630453524E-3</v>
      </c>
    </row>
    <row r="43" spans="2:7" s="131" customFormat="1" hidden="1" x14ac:dyDescent="0.2">
      <c r="B43" s="124" t="s">
        <v>59</v>
      </c>
      <c r="C43" s="124" t="s">
        <v>24</v>
      </c>
      <c r="D43" s="125" t="s">
        <v>29</v>
      </c>
      <c r="E43" s="128">
        <v>48795</v>
      </c>
      <c r="F43" s="128">
        <v>215</v>
      </c>
      <c r="G43" s="129">
        <v>4.406189158725279E-3</v>
      </c>
    </row>
    <row r="44" spans="2:7" s="131" customFormat="1" hidden="1" x14ac:dyDescent="0.2">
      <c r="B44" s="124" t="s">
        <v>59</v>
      </c>
      <c r="C44" s="124" t="s">
        <v>25</v>
      </c>
      <c r="D44" s="125" t="s">
        <v>30</v>
      </c>
      <c r="E44" s="128">
        <v>71811</v>
      </c>
      <c r="F44" s="128">
        <v>531</v>
      </c>
      <c r="G44" s="129">
        <v>7.3944103271086602E-3</v>
      </c>
    </row>
    <row r="45" spans="2:7" s="131" customFormat="1" hidden="1" x14ac:dyDescent="0.2">
      <c r="B45" s="124" t="s">
        <v>58</v>
      </c>
      <c r="C45" s="124" t="s">
        <v>26</v>
      </c>
      <c r="D45" s="125" t="s">
        <v>64</v>
      </c>
      <c r="E45" s="128">
        <v>97015</v>
      </c>
      <c r="F45" s="128">
        <v>360</v>
      </c>
      <c r="G45" s="129">
        <v>3.7107663763335567E-3</v>
      </c>
    </row>
    <row r="46" spans="2:7" s="131" customFormat="1" hidden="1" x14ac:dyDescent="0.2">
      <c r="B46" s="124" t="s">
        <v>61</v>
      </c>
      <c r="C46" s="124" t="s">
        <v>27</v>
      </c>
      <c r="D46" s="125" t="s">
        <v>28</v>
      </c>
      <c r="E46" s="128">
        <v>68510</v>
      </c>
      <c r="F46" s="128">
        <v>622</v>
      </c>
      <c r="G46" s="129">
        <v>9.0789665742227414E-3</v>
      </c>
    </row>
  </sheetData>
  <phoneticPr fontId="0" type="noConversion"/>
  <conditionalFormatting sqref="E17:F29">
    <cfRule type="cellIs" dxfId="11" priority="2" operator="notEqual">
      <formula>E34</formula>
    </cfRule>
  </conditionalFormatting>
  <conditionalFormatting sqref="G17:G29">
    <cfRule type="cellIs" dxfId="10" priority="1" operator="notEqual">
      <formula>G34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6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1.85546875" style="9" customWidth="1"/>
    <col min="6" max="6" width="14.85546875" style="9" customWidth="1"/>
    <col min="7" max="7" width="17.85546875" style="9" customWidth="1"/>
    <col min="8" max="8" width="11.85546875" style="9" customWidth="1"/>
    <col min="9" max="9" width="14.85546875" style="9" customWidth="1"/>
    <col min="10" max="10" width="20.1406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  <c r="F2" s="3"/>
      <c r="G2" s="3"/>
      <c r="H2" s="3"/>
    </row>
    <row r="3" spans="1:10" ht="15.75" x14ac:dyDescent="0.25">
      <c r="A3" s="1"/>
      <c r="B3" s="1"/>
      <c r="C3" s="2"/>
      <c r="D3" s="50" t="s">
        <v>71</v>
      </c>
      <c r="F3" s="3"/>
      <c r="G3" s="3"/>
      <c r="H3" s="3"/>
    </row>
    <row r="4" spans="1:10" ht="12.75" customHeight="1" x14ac:dyDescent="0.2">
      <c r="A4" s="1"/>
      <c r="B4" s="1"/>
      <c r="C4" s="2"/>
      <c r="D4" s="4"/>
      <c r="F4" s="3"/>
      <c r="G4" s="3"/>
      <c r="H4" s="3"/>
    </row>
    <row r="5" spans="1:10" ht="12.75" customHeight="1" x14ac:dyDescent="0.2">
      <c r="A5" s="1"/>
      <c r="B5" s="1"/>
      <c r="C5" s="2" t="s">
        <v>1</v>
      </c>
      <c r="D5" s="5" t="str">
        <f>'Category A Calls'!D5</f>
        <v>April 2015</v>
      </c>
      <c r="F5" s="3"/>
      <c r="G5" s="3"/>
      <c r="H5" s="3"/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  <c r="F6" s="3"/>
      <c r="G6" s="3"/>
      <c r="H6" s="3"/>
    </row>
    <row r="7" spans="1:10" x14ac:dyDescent="0.2">
      <c r="A7" s="1"/>
      <c r="B7" s="1"/>
      <c r="D7" s="107" t="s">
        <v>129</v>
      </c>
      <c r="F7" s="3"/>
      <c r="G7" s="3"/>
      <c r="H7" s="3"/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  <c r="F8" s="3"/>
      <c r="G8" s="3"/>
      <c r="H8" s="3"/>
    </row>
    <row r="9" spans="1:10" x14ac:dyDescent="0.2">
      <c r="A9" s="1"/>
      <c r="B9" s="1"/>
      <c r="C9" s="2" t="s">
        <v>3</v>
      </c>
      <c r="D9" s="6">
        <f>'Category A Calls'!D9</f>
        <v>42159</v>
      </c>
      <c r="F9" s="3"/>
      <c r="G9" s="3"/>
      <c r="H9" s="3"/>
    </row>
    <row r="10" spans="1:10" x14ac:dyDescent="0.2">
      <c r="A10" s="1"/>
      <c r="B10" s="1"/>
      <c r="C10" s="2" t="s">
        <v>6</v>
      </c>
      <c r="D10" s="6">
        <f>'Category A Calls'!D10</f>
        <v>42502</v>
      </c>
      <c r="F10" s="3"/>
      <c r="G10" s="3"/>
      <c r="H10" s="3"/>
    </row>
    <row r="11" spans="1:10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  <c r="F11" s="3"/>
      <c r="G11" s="3"/>
      <c r="H11" s="3"/>
    </row>
    <row r="12" spans="1:10" x14ac:dyDescent="0.2">
      <c r="A12" s="1"/>
      <c r="B12" s="1"/>
      <c r="C12" s="2" t="s">
        <v>11</v>
      </c>
      <c r="D12" s="5" t="str">
        <f>'Category A Calls'!D12</f>
        <v>James Thomas, james.thomas5@nhs.net</v>
      </c>
      <c r="F12" s="3"/>
      <c r="G12" s="3"/>
      <c r="H12" s="3"/>
    </row>
    <row r="13" spans="1:10" x14ac:dyDescent="0.2">
      <c r="A13" s="1"/>
      <c r="B13" s="1"/>
      <c r="C13" s="1"/>
      <c r="D13" s="1"/>
      <c r="F13" s="3"/>
      <c r="G13" s="3"/>
      <c r="H13" s="3"/>
    </row>
    <row r="14" spans="1:10" ht="12.75" hidden="1" customHeight="1" x14ac:dyDescent="0.2">
      <c r="A14" s="1"/>
      <c r="B14" s="7"/>
      <c r="C14" s="7"/>
      <c r="D14" s="7"/>
      <c r="E14" s="9">
        <v>13</v>
      </c>
      <c r="F14" s="53">
        <v>12</v>
      </c>
      <c r="G14" s="53"/>
      <c r="H14" s="53">
        <v>15</v>
      </c>
      <c r="I14" s="9">
        <v>14</v>
      </c>
    </row>
    <row r="15" spans="1:10" ht="12.75" hidden="1" customHeight="1" x14ac:dyDescent="0.2">
      <c r="A15" s="1"/>
      <c r="B15" s="1"/>
      <c r="C15" s="1"/>
      <c r="D15" s="1"/>
      <c r="E15" s="33" t="s">
        <v>33</v>
      </c>
      <c r="F15" s="34"/>
      <c r="G15" s="34"/>
      <c r="H15" s="34"/>
      <c r="I15" s="80"/>
      <c r="J15" s="81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140</v>
      </c>
      <c r="F16" s="34" t="s">
        <v>34</v>
      </c>
      <c r="G16" s="35" t="s">
        <v>47</v>
      </c>
      <c r="H16" s="85" t="s">
        <v>141</v>
      </c>
      <c r="I16" s="34" t="s">
        <v>35</v>
      </c>
      <c r="J16" s="35" t="s">
        <v>48</v>
      </c>
    </row>
    <row r="17" spans="1:10" x14ac:dyDescent="0.2">
      <c r="A17" s="43"/>
      <c r="B17" s="37"/>
      <c r="C17" s="38"/>
      <c r="D17" s="45" t="s">
        <v>9</v>
      </c>
      <c r="E17" s="112">
        <f>SUM(E19:E29)</f>
        <v>52816</v>
      </c>
      <c r="F17" s="113">
        <f>SUM(F19:F29)</f>
        <v>3369</v>
      </c>
      <c r="G17" s="41">
        <f>F17/E17</f>
        <v>6.3787488639806114E-2</v>
      </c>
      <c r="H17" s="113">
        <f>SUM(H19:H29)</f>
        <v>155052</v>
      </c>
      <c r="I17" s="113">
        <f>SUM(I19:I29)</f>
        <v>8103</v>
      </c>
      <c r="J17" s="41">
        <f>I17/H17</f>
        <v>5.2259887005649715E-2</v>
      </c>
    </row>
    <row r="18" spans="1:10" ht="12.75" hidden="1" customHeight="1" x14ac:dyDescent="0.2">
      <c r="B18" s="10"/>
      <c r="C18" s="11"/>
      <c r="D18" s="46"/>
      <c r="E18" s="114"/>
      <c r="F18" s="115"/>
      <c r="G18" s="15"/>
      <c r="H18" s="115"/>
      <c r="I18" s="115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116">
        <f>VLOOKUP($C19,'Latest Month raw data'!$E$6:$AH$16,E$14,0)</f>
        <v>7553</v>
      </c>
      <c r="F19" s="117">
        <f>VLOOKUP($C19,'Latest Month raw data'!$E$6:$AH$16,F$14,0)</f>
        <v>302</v>
      </c>
      <c r="G19" s="22">
        <f>F19/E19</f>
        <v>3.9984112273268903E-2</v>
      </c>
      <c r="H19" s="117">
        <f>VLOOKUP($C19,'Latest Month raw data'!$E$6:$AH$16,H$14,0)</f>
        <v>14108</v>
      </c>
      <c r="I19" s="117">
        <f>VLOOKUP($C19,'Latest Month raw data'!$E$6:$AH$16,I$14,0)</f>
        <v>668</v>
      </c>
      <c r="J19" s="22">
        <f>I19/H19</f>
        <v>4.7349021831584917E-2</v>
      </c>
    </row>
    <row r="20" spans="1:10" x14ac:dyDescent="0.2">
      <c r="B20" s="10" t="s">
        <v>58</v>
      </c>
      <c r="C20" s="11" t="s">
        <v>16</v>
      </c>
      <c r="D20" s="46" t="s">
        <v>17</v>
      </c>
      <c r="E20" s="116">
        <f>VLOOKUP($C20,'Latest Month raw data'!$E$6:$AH$16,E$14,0)</f>
        <v>2317</v>
      </c>
      <c r="F20" s="117">
        <f>VLOOKUP($C20,'Latest Month raw data'!$E$6:$AH$16,F$14,0)</f>
        <v>220</v>
      </c>
      <c r="G20" s="22">
        <f t="shared" ref="G20:G29" si="0">F20/E20</f>
        <v>9.4950366853690113E-2</v>
      </c>
      <c r="H20" s="117">
        <f>VLOOKUP($C20,'Latest Month raw data'!$E$6:$AH$16,H$14,0)</f>
        <v>17794</v>
      </c>
      <c r="I20" s="117">
        <f>VLOOKUP($C20,'Latest Month raw data'!$E$6:$AH$16,I$14,0)</f>
        <v>964</v>
      </c>
      <c r="J20" s="22">
        <f t="shared" ref="J20:J29" si="1">I20/H20</f>
        <v>5.4175564797122627E-2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116">
        <f>VLOOKUP($C21,'Latest Month raw data'!$E$6:$AH$16,E$14,0)</f>
        <v>189</v>
      </c>
      <c r="F21" s="117">
        <f>VLOOKUP($C21,'Latest Month raw data'!$E$6:$AH$16,F$14,0)</f>
        <v>11</v>
      </c>
      <c r="G21" s="22">
        <f t="shared" si="0"/>
        <v>5.8201058201058198E-2</v>
      </c>
      <c r="H21" s="117">
        <f>VLOOKUP($C21,'Latest Month raw data'!$E$6:$AH$16,H$14,0)</f>
        <v>431</v>
      </c>
      <c r="I21" s="117">
        <f>VLOOKUP($C21,'Latest Month raw data'!$E$6:$AH$16,I$14,0)</f>
        <v>15</v>
      </c>
      <c r="J21" s="22">
        <f t="shared" si="1"/>
        <v>3.4802784222737818E-2</v>
      </c>
    </row>
    <row r="22" spans="1:10" x14ac:dyDescent="0.2">
      <c r="B22" s="10" t="s">
        <v>60</v>
      </c>
      <c r="C22" s="11" t="s">
        <v>18</v>
      </c>
      <c r="D22" s="46" t="s">
        <v>19</v>
      </c>
      <c r="E22" s="116">
        <f>VLOOKUP($C22,'Latest Month raw data'!$E$6:$AH$16,E$14,0)</f>
        <v>13133</v>
      </c>
      <c r="F22" s="117">
        <f>VLOOKUP($C22,'Latest Month raw data'!$E$6:$AH$16,F$14,0)</f>
        <v>370</v>
      </c>
      <c r="G22" s="22">
        <f t="shared" si="0"/>
        <v>2.81733038909617E-2</v>
      </c>
      <c r="H22" s="117">
        <f>VLOOKUP($C22,'Latest Month raw data'!$E$6:$AH$16,H$14,0)</f>
        <v>14907</v>
      </c>
      <c r="I22" s="117">
        <f>VLOOKUP($C22,'Latest Month raw data'!$E$6:$AH$16,I$14,0)</f>
        <v>1257</v>
      </c>
      <c r="J22" s="22">
        <f t="shared" si="1"/>
        <v>8.4322801368484607E-2</v>
      </c>
    </row>
    <row r="23" spans="1:10" x14ac:dyDescent="0.2">
      <c r="B23" s="10" t="s">
        <v>61</v>
      </c>
      <c r="C23" s="11" t="s">
        <v>20</v>
      </c>
      <c r="D23" s="46" t="s">
        <v>63</v>
      </c>
      <c r="E23" s="116">
        <f>VLOOKUP($C23,'Latest Month raw data'!$E$6:$AH$16,E$14,0)</f>
        <v>1405</v>
      </c>
      <c r="F23" s="117">
        <f>VLOOKUP($C23,'Latest Month raw data'!$E$6:$AH$16,F$14,0)</f>
        <v>199</v>
      </c>
      <c r="G23" s="22">
        <f t="shared" si="0"/>
        <v>0.14163701067615658</v>
      </c>
      <c r="H23" s="117">
        <f>VLOOKUP($C23,'Latest Month raw data'!$E$6:$AH$16,H$14,0)</f>
        <v>4889</v>
      </c>
      <c r="I23" s="117">
        <f>VLOOKUP($C23,'Latest Month raw data'!$E$6:$AH$16,I$14,0)</f>
        <v>223</v>
      </c>
      <c r="J23" s="22">
        <f t="shared" si="1"/>
        <v>4.5612599713642871E-2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116">
        <f>VLOOKUP($C24,'Latest Month raw data'!$E$6:$AH$16,E$14,0)</f>
        <v>7184</v>
      </c>
      <c r="F24" s="117">
        <f>VLOOKUP($C24,'Latest Month raw data'!$E$6:$AH$16,F$14,0)</f>
        <v>233</v>
      </c>
      <c r="G24" s="22">
        <f t="shared" si="0"/>
        <v>3.2433184855233853E-2</v>
      </c>
      <c r="H24" s="117">
        <f>VLOOKUP($C24,'Latest Month raw data'!$E$6:$AH$16,H$14,0)</f>
        <v>14289</v>
      </c>
      <c r="I24" s="117">
        <f>VLOOKUP($C24,'Latest Month raw data'!$E$6:$AH$16,I$14,0)</f>
        <v>459</v>
      </c>
      <c r="J24" s="22">
        <f t="shared" si="1"/>
        <v>3.2122611799286167E-2</v>
      </c>
    </row>
    <row r="25" spans="1:10" x14ac:dyDescent="0.2">
      <c r="B25" s="10" t="s">
        <v>59</v>
      </c>
      <c r="C25" s="11" t="s">
        <v>23</v>
      </c>
      <c r="D25" s="46" t="s">
        <v>53</v>
      </c>
      <c r="E25" s="116">
        <f>VLOOKUP($C25,'Latest Month raw data'!$E$6:$AH$16,E$14,0)</f>
        <v>2275</v>
      </c>
      <c r="F25" s="117">
        <f>VLOOKUP($C25,'Latest Month raw data'!$E$6:$AH$16,F$14,0)</f>
        <v>290</v>
      </c>
      <c r="G25" s="22">
        <f t="shared" si="0"/>
        <v>0.12747252747252746</v>
      </c>
      <c r="H25" s="117">
        <f>VLOOKUP($C25,'Latest Month raw data'!$E$6:$AH$16,H$14,0)</f>
        <v>14533</v>
      </c>
      <c r="I25" s="117">
        <f>VLOOKUP($C25,'Latest Month raw data'!$E$6:$AH$16,I$14,0)</f>
        <v>760</v>
      </c>
      <c r="J25" s="22">
        <f t="shared" si="1"/>
        <v>5.229477740315145E-2</v>
      </c>
    </row>
    <row r="26" spans="1:10" x14ac:dyDescent="0.2">
      <c r="B26" s="10" t="s">
        <v>59</v>
      </c>
      <c r="C26" s="11" t="s">
        <v>24</v>
      </c>
      <c r="D26" s="46" t="s">
        <v>29</v>
      </c>
      <c r="E26" s="116">
        <f>VLOOKUP($C26,'Latest Month raw data'!$E$6:$AH$16,E$14,0)</f>
        <v>6032</v>
      </c>
      <c r="F26" s="117">
        <f>VLOOKUP($C26,'Latest Month raw data'!$E$6:$AH$16,F$14,0)</f>
        <v>502</v>
      </c>
      <c r="G26" s="22">
        <f t="shared" si="0"/>
        <v>8.3222811671087527E-2</v>
      </c>
      <c r="H26" s="117">
        <f>VLOOKUP($C26,'Latest Month raw data'!$E$6:$AH$16,H$14,0)</f>
        <v>19767</v>
      </c>
      <c r="I26" s="117">
        <f>VLOOKUP($C26,'Latest Month raw data'!$E$6:$AH$16,I$14,0)</f>
        <v>860</v>
      </c>
      <c r="J26" s="22">
        <f t="shared" si="1"/>
        <v>4.3506854859108615E-2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116">
        <f>VLOOKUP($C27,'Latest Month raw data'!$E$6:$AH$16,E$14,0)</f>
        <v>6136</v>
      </c>
      <c r="F27" s="117">
        <f>VLOOKUP($C27,'Latest Month raw data'!$E$6:$AH$16,F$14,0)</f>
        <v>857</v>
      </c>
      <c r="G27" s="22">
        <f t="shared" si="0"/>
        <v>0.13966753585397654</v>
      </c>
      <c r="H27" s="117">
        <f>VLOOKUP($C27,'Latest Month raw data'!$E$6:$AH$16,H$14,0)</f>
        <v>22470</v>
      </c>
      <c r="I27" s="117">
        <f>VLOOKUP($C27,'Latest Month raw data'!$E$6:$AH$16,I$14,0)</f>
        <v>1322</v>
      </c>
      <c r="J27" s="22">
        <f t="shared" si="1"/>
        <v>5.8834000890075656E-2</v>
      </c>
    </row>
    <row r="28" spans="1:10" x14ac:dyDescent="0.2">
      <c r="B28" s="10" t="s">
        <v>58</v>
      </c>
      <c r="C28" s="11" t="s">
        <v>26</v>
      </c>
      <c r="D28" s="46" t="s">
        <v>64</v>
      </c>
      <c r="E28" s="116">
        <f>VLOOKUP($C28,'Latest Month raw data'!$E$6:$AH$16,E$14,0)</f>
        <v>3000</v>
      </c>
      <c r="F28" s="117">
        <f>VLOOKUP($C28,'Latest Month raw data'!$E$6:$AH$16,F$14,0)</f>
        <v>324</v>
      </c>
      <c r="G28" s="22">
        <f t="shared" si="0"/>
        <v>0.108</v>
      </c>
      <c r="H28" s="117">
        <f>VLOOKUP($C28,'Latest Month raw data'!$E$6:$AH$16,H$14,0)</f>
        <v>21103</v>
      </c>
      <c r="I28" s="117">
        <f>VLOOKUP($C28,'Latest Month raw data'!$E$6:$AH$16,I$14,0)</f>
        <v>1216</v>
      </c>
      <c r="J28" s="22">
        <f t="shared" si="1"/>
        <v>5.7622139032365065E-2</v>
      </c>
    </row>
    <row r="29" spans="1:10" x14ac:dyDescent="0.2">
      <c r="B29" s="48" t="s">
        <v>61</v>
      </c>
      <c r="C29" s="49" t="s">
        <v>27</v>
      </c>
      <c r="D29" s="47" t="s">
        <v>28</v>
      </c>
      <c r="E29" s="118">
        <f>VLOOKUP($C29,'Latest Month raw data'!$E$6:$AH$16,E$14,0)</f>
        <v>3592</v>
      </c>
      <c r="F29" s="119">
        <f>VLOOKUP($C29,'Latest Month raw data'!$E$6:$AH$16,F$14,0)</f>
        <v>61</v>
      </c>
      <c r="G29" s="29">
        <f t="shared" si="0"/>
        <v>1.6982182628062361E-2</v>
      </c>
      <c r="H29" s="119">
        <f>VLOOKUP($C29,'Latest Month raw data'!$E$6:$AH$16,H$14,0)</f>
        <v>10761</v>
      </c>
      <c r="I29" s="119">
        <f>VLOOKUP($C29,'Latest Month raw data'!$E$6:$AH$16,I$14,0)</f>
        <v>359</v>
      </c>
      <c r="J29" s="29">
        <f t="shared" si="1"/>
        <v>3.3361211783291517E-2</v>
      </c>
    </row>
    <row r="30" spans="1:10" s="78" customFormat="1" x14ac:dyDescent="0.2">
      <c r="B30" s="98"/>
      <c r="D30" s="9" t="s">
        <v>147</v>
      </c>
    </row>
    <row r="31" spans="1:10" x14ac:dyDescent="0.2">
      <c r="B31" s="32"/>
    </row>
    <row r="32" spans="1:10" x14ac:dyDescent="0.2">
      <c r="D32" s="9" t="str">
        <f>'Category A Calls'!D33</f>
        <v>r denotes revised from original publication</v>
      </c>
    </row>
    <row r="34" spans="2:10" s="131" customFormat="1" hidden="1" x14ac:dyDescent="0.2">
      <c r="B34" s="120"/>
      <c r="C34" s="120"/>
      <c r="D34" s="121" t="s">
        <v>9</v>
      </c>
      <c r="E34" s="122">
        <v>49617</v>
      </c>
      <c r="F34" s="122">
        <v>3426</v>
      </c>
      <c r="G34" s="123">
        <v>6.9048914686498583E-2</v>
      </c>
      <c r="H34" s="122">
        <v>155043</v>
      </c>
      <c r="I34" s="122">
        <v>8152</v>
      </c>
      <c r="J34" s="123">
        <v>5.2578961965390247E-2</v>
      </c>
    </row>
    <row r="35" spans="2:10" s="131" customFormat="1" hidden="1" x14ac:dyDescent="0.2">
      <c r="B35" s="124"/>
      <c r="C35" s="124"/>
      <c r="D35" s="125"/>
      <c r="E35" s="126"/>
      <c r="F35" s="126"/>
      <c r="G35" s="127"/>
      <c r="H35" s="126"/>
      <c r="I35" s="126"/>
      <c r="J35" s="127"/>
    </row>
    <row r="36" spans="2:10" s="131" customFormat="1" hidden="1" x14ac:dyDescent="0.2">
      <c r="B36" s="124" t="s">
        <v>58</v>
      </c>
      <c r="C36" s="124" t="s">
        <v>14</v>
      </c>
      <c r="D36" s="125" t="s">
        <v>15</v>
      </c>
      <c r="E36" s="128">
        <v>4030</v>
      </c>
      <c r="F36" s="128">
        <v>302</v>
      </c>
      <c r="G36" s="129">
        <v>7.49379652605459E-2</v>
      </c>
      <c r="H36" s="128">
        <v>14147</v>
      </c>
      <c r="I36" s="128">
        <v>671</v>
      </c>
      <c r="J36" s="129">
        <v>4.7430550646780235E-2</v>
      </c>
    </row>
    <row r="37" spans="2:10" s="131" customFormat="1" hidden="1" x14ac:dyDescent="0.2">
      <c r="B37" s="124" t="s">
        <v>58</v>
      </c>
      <c r="C37" s="124" t="s">
        <v>16</v>
      </c>
      <c r="D37" s="125" t="s">
        <v>17</v>
      </c>
      <c r="E37" s="128">
        <v>2631</v>
      </c>
      <c r="F37" s="128">
        <v>280</v>
      </c>
      <c r="G37" s="129">
        <v>0.1064234131508932</v>
      </c>
      <c r="H37" s="128">
        <v>17768</v>
      </c>
      <c r="I37" s="128">
        <v>1016</v>
      </c>
      <c r="J37" s="129">
        <v>5.7181449797388567E-2</v>
      </c>
    </row>
    <row r="38" spans="2:10" s="131" customFormat="1" hidden="1" x14ac:dyDescent="0.2">
      <c r="B38" s="124" t="s">
        <v>59</v>
      </c>
      <c r="C38" s="124" t="s">
        <v>51</v>
      </c>
      <c r="D38" s="125" t="s">
        <v>52</v>
      </c>
      <c r="E38" s="128">
        <v>189</v>
      </c>
      <c r="F38" s="128">
        <v>11</v>
      </c>
      <c r="G38" s="129">
        <v>5.8201058201058198E-2</v>
      </c>
      <c r="H38" s="128">
        <v>431</v>
      </c>
      <c r="I38" s="128">
        <v>15</v>
      </c>
      <c r="J38" s="129">
        <v>3.4802784222737818E-2</v>
      </c>
    </row>
    <row r="39" spans="2:10" s="131" customFormat="1" hidden="1" x14ac:dyDescent="0.2">
      <c r="B39" s="124" t="s">
        <v>60</v>
      </c>
      <c r="C39" s="124" t="s">
        <v>18</v>
      </c>
      <c r="D39" s="125" t="s">
        <v>19</v>
      </c>
      <c r="E39" s="128">
        <v>13164</v>
      </c>
      <c r="F39" s="128">
        <v>370</v>
      </c>
      <c r="G39" s="129">
        <v>2.8106958371315709E-2</v>
      </c>
      <c r="H39" s="128">
        <v>14907</v>
      </c>
      <c r="I39" s="128">
        <v>1257</v>
      </c>
      <c r="J39" s="129">
        <v>8.4322801368484607E-2</v>
      </c>
    </row>
    <row r="40" spans="2:10" s="131" customFormat="1" hidden="1" x14ac:dyDescent="0.2">
      <c r="B40" s="124" t="s">
        <v>61</v>
      </c>
      <c r="C40" s="124" t="s">
        <v>20</v>
      </c>
      <c r="D40" s="125" t="s">
        <v>63</v>
      </c>
      <c r="E40" s="128">
        <v>1405</v>
      </c>
      <c r="F40" s="128">
        <v>196</v>
      </c>
      <c r="G40" s="129">
        <v>0.13950177935943062</v>
      </c>
      <c r="H40" s="128">
        <v>4888</v>
      </c>
      <c r="I40" s="128">
        <v>218</v>
      </c>
      <c r="J40" s="129">
        <v>4.4599018003273323E-2</v>
      </c>
    </row>
    <row r="41" spans="2:10" s="131" customFormat="1" hidden="1" x14ac:dyDescent="0.2">
      <c r="B41" s="124" t="s">
        <v>61</v>
      </c>
      <c r="C41" s="124" t="s">
        <v>21</v>
      </c>
      <c r="D41" s="125" t="s">
        <v>22</v>
      </c>
      <c r="E41" s="128">
        <v>7184</v>
      </c>
      <c r="F41" s="128">
        <v>233</v>
      </c>
      <c r="G41" s="129">
        <v>3.2433184855233853E-2</v>
      </c>
      <c r="H41" s="128">
        <v>14289</v>
      </c>
      <c r="I41" s="128">
        <v>459</v>
      </c>
      <c r="J41" s="129">
        <v>3.2122611799286167E-2</v>
      </c>
    </row>
    <row r="42" spans="2:10" s="131" customFormat="1" hidden="1" x14ac:dyDescent="0.2">
      <c r="B42" s="124" t="s">
        <v>59</v>
      </c>
      <c r="C42" s="124" t="s">
        <v>23</v>
      </c>
      <c r="D42" s="125" t="s">
        <v>53</v>
      </c>
      <c r="E42" s="128">
        <v>2254</v>
      </c>
      <c r="F42" s="128">
        <v>290</v>
      </c>
      <c r="G42" s="129">
        <v>0.12866015971606035</v>
      </c>
      <c r="H42" s="128">
        <v>14529</v>
      </c>
      <c r="I42" s="128">
        <v>760</v>
      </c>
      <c r="J42" s="129">
        <v>5.2309174753940396E-2</v>
      </c>
    </row>
    <row r="43" spans="2:10" s="131" customFormat="1" hidden="1" x14ac:dyDescent="0.2">
      <c r="B43" s="124" t="s">
        <v>59</v>
      </c>
      <c r="C43" s="124" t="s">
        <v>24</v>
      </c>
      <c r="D43" s="125" t="s">
        <v>29</v>
      </c>
      <c r="E43" s="128">
        <v>6032</v>
      </c>
      <c r="F43" s="128">
        <v>502</v>
      </c>
      <c r="G43" s="129">
        <v>8.3222811671087527E-2</v>
      </c>
      <c r="H43" s="128">
        <v>19750</v>
      </c>
      <c r="I43" s="128">
        <v>859</v>
      </c>
      <c r="J43" s="129">
        <v>4.3493670886075947E-2</v>
      </c>
    </row>
    <row r="44" spans="2:10" s="131" customFormat="1" hidden="1" x14ac:dyDescent="0.2">
      <c r="B44" s="124" t="s">
        <v>59</v>
      </c>
      <c r="C44" s="124" t="s">
        <v>25</v>
      </c>
      <c r="D44" s="125" t="s">
        <v>30</v>
      </c>
      <c r="E44" s="128">
        <v>6136</v>
      </c>
      <c r="F44" s="128">
        <v>857</v>
      </c>
      <c r="G44" s="129">
        <v>0.13966753585397654</v>
      </c>
      <c r="H44" s="128">
        <v>22470</v>
      </c>
      <c r="I44" s="128">
        <v>1322</v>
      </c>
      <c r="J44" s="129">
        <v>5.8834000890075656E-2</v>
      </c>
    </row>
    <row r="45" spans="2:10" s="131" customFormat="1" hidden="1" x14ac:dyDescent="0.2">
      <c r="B45" s="124" t="s">
        <v>58</v>
      </c>
      <c r="C45" s="124" t="s">
        <v>26</v>
      </c>
      <c r="D45" s="125" t="s">
        <v>64</v>
      </c>
      <c r="E45" s="128">
        <v>3000</v>
      </c>
      <c r="F45" s="128">
        <v>324</v>
      </c>
      <c r="G45" s="129">
        <v>0.108</v>
      </c>
      <c r="H45" s="128">
        <v>21103</v>
      </c>
      <c r="I45" s="128">
        <v>1216</v>
      </c>
      <c r="J45" s="129">
        <v>5.7622139032365065E-2</v>
      </c>
    </row>
    <row r="46" spans="2:10" s="131" customFormat="1" hidden="1" x14ac:dyDescent="0.2">
      <c r="B46" s="124" t="s">
        <v>61</v>
      </c>
      <c r="C46" s="124" t="s">
        <v>27</v>
      </c>
      <c r="D46" s="125" t="s">
        <v>28</v>
      </c>
      <c r="E46" s="128">
        <v>3592</v>
      </c>
      <c r="F46" s="128">
        <v>61</v>
      </c>
      <c r="G46" s="129">
        <v>1.6982182628062361E-2</v>
      </c>
      <c r="H46" s="128">
        <v>10761</v>
      </c>
      <c r="I46" s="128">
        <v>359</v>
      </c>
      <c r="J46" s="129">
        <v>3.3361211783291517E-2</v>
      </c>
    </row>
  </sheetData>
  <phoneticPr fontId="0" type="noConversion"/>
  <conditionalFormatting sqref="E17:F29 H17:I29">
    <cfRule type="cellIs" dxfId="9" priority="2" operator="notEqual">
      <formula>E34</formula>
    </cfRule>
  </conditionalFormatting>
  <conditionalFormatting sqref="G17:G29 J17:J29">
    <cfRule type="cellIs" dxfId="8" priority="1" operator="notEqual">
      <formula>G34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  <ignoredErrors>
    <ignoredError sqref="G17:G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48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6" width="14.85546875" style="9" customWidth="1"/>
    <col min="7" max="7" width="16.42578125" style="9" bestFit="1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</row>
    <row r="3" spans="1:7" ht="15.75" x14ac:dyDescent="0.25">
      <c r="A3" s="1"/>
      <c r="B3" s="1"/>
      <c r="C3" s="2"/>
      <c r="D3" s="50" t="s">
        <v>132</v>
      </c>
    </row>
    <row r="4" spans="1:7" ht="12.75" customHeight="1" x14ac:dyDescent="0.2">
      <c r="A4" s="1"/>
      <c r="B4" s="1"/>
      <c r="C4" s="2"/>
      <c r="D4" s="4"/>
    </row>
    <row r="5" spans="1:7" ht="12.75" customHeight="1" x14ac:dyDescent="0.2">
      <c r="A5" s="1"/>
      <c r="B5" s="1"/>
      <c r="C5" s="2" t="s">
        <v>1</v>
      </c>
      <c r="D5" s="5" t="str">
        <f>'Category A Calls'!D5</f>
        <v>April 2015</v>
      </c>
    </row>
    <row r="6" spans="1:7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7" x14ac:dyDescent="0.2">
      <c r="A7" s="1"/>
      <c r="B7" s="1"/>
      <c r="D7" s="107" t="s">
        <v>129</v>
      </c>
    </row>
    <row r="8" spans="1:7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7" x14ac:dyDescent="0.2">
      <c r="A9" s="1"/>
      <c r="B9" s="1"/>
      <c r="C9" s="2" t="s">
        <v>3</v>
      </c>
      <c r="D9" s="6">
        <f>'Category A Calls'!D9</f>
        <v>42159</v>
      </c>
    </row>
    <row r="10" spans="1:7" x14ac:dyDescent="0.2">
      <c r="A10" s="1"/>
      <c r="B10" s="1"/>
      <c r="C10" s="2" t="s">
        <v>6</v>
      </c>
      <c r="D10" s="6">
        <f>'Category A Calls'!D10</f>
        <v>42502</v>
      </c>
    </row>
    <row r="11" spans="1:7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7" x14ac:dyDescent="0.2">
      <c r="A12" s="1"/>
      <c r="B12" s="1"/>
      <c r="C12" s="2" t="s">
        <v>11</v>
      </c>
      <c r="D12" s="5" t="str">
        <f>'Category A Calls'!D12</f>
        <v>James Thomas, james.thomas5@nhs.net</v>
      </c>
    </row>
    <row r="13" spans="1:7" ht="12.75" customHeight="1" x14ac:dyDescent="0.2">
      <c r="A13" s="1"/>
      <c r="B13" s="1"/>
      <c r="C13" s="1"/>
      <c r="D13" s="1"/>
    </row>
    <row r="14" spans="1:7" ht="12.75" hidden="1" customHeight="1" x14ac:dyDescent="0.2">
      <c r="A14" s="1"/>
      <c r="B14" s="7"/>
      <c r="C14" s="7"/>
      <c r="D14" s="7"/>
      <c r="E14" s="9">
        <v>17</v>
      </c>
      <c r="F14" s="9">
        <v>16</v>
      </c>
    </row>
    <row r="15" spans="1:7" ht="12.75" hidden="1" customHeight="1" x14ac:dyDescent="0.2">
      <c r="A15" s="1"/>
      <c r="B15" s="1"/>
      <c r="C15" s="1"/>
      <c r="D15" s="1"/>
      <c r="E15" s="82"/>
      <c r="F15" s="83"/>
      <c r="G15" s="84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34" t="s">
        <v>142</v>
      </c>
      <c r="F16" s="34" t="s">
        <v>36</v>
      </c>
      <c r="G16" s="35" t="s">
        <v>37</v>
      </c>
    </row>
    <row r="17" spans="1:7" x14ac:dyDescent="0.2">
      <c r="A17" s="43"/>
      <c r="B17" s="37"/>
      <c r="C17" s="38"/>
      <c r="D17" s="45" t="s">
        <v>9</v>
      </c>
      <c r="E17" s="39">
        <f>SUM(E19:E29)</f>
        <v>707709</v>
      </c>
      <c r="F17" s="40">
        <f>SUM(F19:F29)</f>
        <v>4266</v>
      </c>
      <c r="G17" s="41">
        <f>F17/E17</f>
        <v>6.0279012984150266E-3</v>
      </c>
    </row>
    <row r="18" spans="1:7" ht="12.75" hidden="1" customHeight="1" x14ac:dyDescent="0.2">
      <c r="B18" s="10"/>
      <c r="C18" s="11"/>
      <c r="D18" s="46"/>
      <c r="E18" s="13"/>
      <c r="F18" s="14"/>
      <c r="G18" s="15"/>
    </row>
    <row r="19" spans="1:7" x14ac:dyDescent="0.2">
      <c r="B19" s="10" t="s">
        <v>58</v>
      </c>
      <c r="C19" s="11" t="s">
        <v>14</v>
      </c>
      <c r="D19" s="46" t="s">
        <v>15</v>
      </c>
      <c r="E19" s="20">
        <f>VLOOKUP($C19,'Latest Month raw data'!$E$6:$AH$16,E$14,0)</f>
        <v>64991</v>
      </c>
      <c r="F19" s="21">
        <f>VLOOKUP($C19,'Latest Month raw data'!$E$6:$AH$16,F$14,0)</f>
        <v>294</v>
      </c>
      <c r="G19" s="22">
        <f t="shared" ref="G19:G20" si="0">F19/E19</f>
        <v>4.5237032819928913E-3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f>VLOOKUP($C20,'Latest Month raw data'!$E$6:$AH$16,E$14,0)</f>
        <v>54599</v>
      </c>
      <c r="F20" s="21">
        <f>VLOOKUP($C20,'Latest Month raw data'!$E$6:$AH$16,F$14,0)</f>
        <v>207</v>
      </c>
      <c r="G20" s="22">
        <f t="shared" si="0"/>
        <v>3.7912782285389841E-3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f>VLOOKUP($C21,'Latest Month raw data'!$E$6:$AH$16,E$14,0)</f>
        <v>1872</v>
      </c>
      <c r="F21" s="21">
        <f>VLOOKUP($C21,'Latest Month raw data'!$E$6:$AH$16,F$14,0)</f>
        <v>19</v>
      </c>
      <c r="G21" s="22">
        <f t="shared" ref="G21:G29" si="1">F21/E21</f>
        <v>1.014957264957265E-2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f>VLOOKUP($C22,'Latest Month raw data'!$E$6:$AH$16,E$14,0)</f>
        <v>118439</v>
      </c>
      <c r="F22" s="21">
        <f>VLOOKUP($C22,'Latest Month raw data'!$E$6:$AH$16,F$14,0)</f>
        <v>1078</v>
      </c>
      <c r="G22" s="22">
        <f t="shared" si="1"/>
        <v>9.1017316931078437E-3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f>VLOOKUP($C23,'Latest Month raw data'!$E$6:$AH$16,E$14,0)</f>
        <v>39088</v>
      </c>
      <c r="F23" s="21">
        <f>VLOOKUP($C23,'Latest Month raw data'!$E$6:$AH$16,F$14,0)</f>
        <v>133</v>
      </c>
      <c r="G23" s="22">
        <f t="shared" si="1"/>
        <v>3.4025787965616047E-3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f>VLOOKUP($C24,'Latest Month raw data'!$E$6:$AH$16,E$14,0)</f>
        <v>101988</v>
      </c>
      <c r="F24" s="21">
        <f>VLOOKUP($C24,'Latest Month raw data'!$E$6:$AH$16,F$14,0)</f>
        <v>536</v>
      </c>
      <c r="G24" s="22">
        <f t="shared" si="1"/>
        <v>5.2555202572851711E-3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f>VLOOKUP($C25,'Latest Month raw data'!$E$6:$AH$16,E$14,0)</f>
        <v>40601</v>
      </c>
      <c r="F25" s="21">
        <f>VLOOKUP($C25,'Latest Month raw data'!$E$6:$AH$16,F$14,0)</f>
        <v>885</v>
      </c>
      <c r="G25" s="22">
        <f t="shared" si="1"/>
        <v>2.179749267259427E-2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f>VLOOKUP($C26,'Latest Month raw data'!$E$6:$AH$16,E$14,0)</f>
        <v>48795</v>
      </c>
      <c r="F26" s="103">
        <f>VLOOKUP($C26,'Latest Month raw data'!$E$6:$AH$16,F$14,0)</f>
        <v>0</v>
      </c>
      <c r="G26" s="102">
        <f t="shared" si="1"/>
        <v>0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f>VLOOKUP($C27,'Latest Month raw data'!$E$6:$AH$16,E$14,0)</f>
        <v>71811</v>
      </c>
      <c r="F27" s="103">
        <f>VLOOKUP($C27,'Latest Month raw data'!$E$6:$AH$16,F$14,0)</f>
        <v>0</v>
      </c>
      <c r="G27" s="102">
        <f t="shared" si="1"/>
        <v>0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f>VLOOKUP($C28,'Latest Month raw data'!$E$6:$AH$16,E$14,0)</f>
        <v>97015</v>
      </c>
      <c r="F28" s="103">
        <f>VLOOKUP($C28,'Latest Month raw data'!$E$6:$AH$16,F$14,0)</f>
        <v>0</v>
      </c>
      <c r="G28" s="102">
        <f t="shared" si="1"/>
        <v>0</v>
      </c>
    </row>
    <row r="29" spans="1:7" x14ac:dyDescent="0.2">
      <c r="B29" s="10" t="s">
        <v>61</v>
      </c>
      <c r="C29" s="11" t="s">
        <v>27</v>
      </c>
      <c r="D29" s="46" t="s">
        <v>28</v>
      </c>
      <c r="E29" s="20">
        <f>VLOOKUP($C29,'Latest Month raw data'!$E$6:$AH$16,E$14,0)</f>
        <v>68510</v>
      </c>
      <c r="F29" s="21">
        <f>VLOOKUP($C29,'Latest Month raw data'!$E$6:$AH$16,F$14,0)</f>
        <v>1114</v>
      </c>
      <c r="G29" s="22">
        <f t="shared" si="1"/>
        <v>1.6260399941614361E-2</v>
      </c>
    </row>
    <row r="30" spans="1:7" ht="18" x14ac:dyDescent="0.25">
      <c r="A30" s="51"/>
      <c r="B30" s="25"/>
      <c r="C30" s="26"/>
      <c r="D30" s="47" t="s">
        <v>152</v>
      </c>
      <c r="E30" s="104">
        <f>SUMIF($F$19:$F$29,"&gt;0",E$19:E$29)</f>
        <v>490088</v>
      </c>
      <c r="F30" s="105">
        <f>SUMIF($F$19:$F$29,"&gt;0",F$19:F$29)</f>
        <v>4266</v>
      </c>
      <c r="G30" s="106">
        <f>F30/E30</f>
        <v>8.7045591812082729E-3</v>
      </c>
    </row>
    <row r="31" spans="1:7" s="99" customFormat="1" x14ac:dyDescent="0.2">
      <c r="A31" s="78"/>
      <c r="C31" s="78"/>
      <c r="D31" s="98" t="s">
        <v>68</v>
      </c>
    </row>
    <row r="32" spans="1:7" x14ac:dyDescent="0.2">
      <c r="D32" s="9" t="s">
        <v>147</v>
      </c>
    </row>
    <row r="34" spans="2:7" x14ac:dyDescent="0.2">
      <c r="D34" s="9" t="str">
        <f>'Category A Calls'!D33</f>
        <v>r denotes revised from original publication</v>
      </c>
    </row>
    <row r="35" spans="2:7" s="131" customFormat="1" hidden="1" x14ac:dyDescent="0.2">
      <c r="B35" s="120"/>
      <c r="C35" s="120"/>
      <c r="D35" s="121" t="s">
        <v>9</v>
      </c>
      <c r="E35" s="122">
        <v>656113</v>
      </c>
      <c r="F35" s="122">
        <v>4398</v>
      </c>
      <c r="G35" s="123">
        <v>6.7031136404857089E-3</v>
      </c>
    </row>
    <row r="36" spans="2:7" s="131" customFormat="1" hidden="1" x14ac:dyDescent="0.2">
      <c r="B36" s="124"/>
      <c r="C36" s="124"/>
      <c r="D36" s="125"/>
      <c r="E36" s="126"/>
      <c r="F36" s="126"/>
      <c r="G36" s="127"/>
    </row>
    <row r="37" spans="2:7" s="131" customFormat="1" hidden="1" x14ac:dyDescent="0.2">
      <c r="B37" s="124" t="s">
        <v>58</v>
      </c>
      <c r="C37" s="124" t="s">
        <v>14</v>
      </c>
      <c r="D37" s="125" t="s">
        <v>15</v>
      </c>
      <c r="E37" s="128">
        <v>68098</v>
      </c>
      <c r="F37" s="128">
        <v>136</v>
      </c>
      <c r="G37" s="129">
        <v>1.9971217950600605E-3</v>
      </c>
    </row>
    <row r="38" spans="2:7" s="131" customFormat="1" hidden="1" x14ac:dyDescent="0.2">
      <c r="B38" s="124" t="s">
        <v>58</v>
      </c>
      <c r="C38" s="124" t="s">
        <v>16</v>
      </c>
      <c r="D38" s="125" t="s">
        <v>17</v>
      </c>
      <c r="E38" s="128" t="s">
        <v>8</v>
      </c>
      <c r="F38" s="128" t="s">
        <v>8</v>
      </c>
      <c r="G38" s="129" t="s">
        <v>8</v>
      </c>
    </row>
    <row r="39" spans="2:7" s="131" customFormat="1" hidden="1" x14ac:dyDescent="0.2">
      <c r="B39" s="124" t="s">
        <v>59</v>
      </c>
      <c r="C39" s="124" t="s">
        <v>51</v>
      </c>
      <c r="D39" s="125" t="s">
        <v>52</v>
      </c>
      <c r="E39" s="128">
        <v>1872</v>
      </c>
      <c r="F39" s="128">
        <v>19</v>
      </c>
      <c r="G39" s="129">
        <v>1.014957264957265E-2</v>
      </c>
    </row>
    <row r="40" spans="2:7" s="131" customFormat="1" hidden="1" x14ac:dyDescent="0.2">
      <c r="B40" s="124" t="s">
        <v>60</v>
      </c>
      <c r="C40" s="124" t="s">
        <v>18</v>
      </c>
      <c r="D40" s="125" t="s">
        <v>19</v>
      </c>
      <c r="E40" s="128">
        <v>118423</v>
      </c>
      <c r="F40" s="128">
        <v>1575</v>
      </c>
      <c r="G40" s="129">
        <v>1.3299781292485413E-2</v>
      </c>
    </row>
    <row r="41" spans="2:7" s="131" customFormat="1" hidden="1" x14ac:dyDescent="0.2">
      <c r="B41" s="124" t="s">
        <v>61</v>
      </c>
      <c r="C41" s="124" t="s">
        <v>20</v>
      </c>
      <c r="D41" s="125" t="s">
        <v>63</v>
      </c>
      <c r="E41" s="128">
        <v>39008</v>
      </c>
      <c r="F41" s="128">
        <v>133</v>
      </c>
      <c r="G41" s="129">
        <v>3.4095570139458572E-3</v>
      </c>
    </row>
    <row r="42" spans="2:7" s="131" customFormat="1" hidden="1" x14ac:dyDescent="0.2">
      <c r="B42" s="124" t="s">
        <v>61</v>
      </c>
      <c r="C42" s="124" t="s">
        <v>21</v>
      </c>
      <c r="D42" s="125" t="s">
        <v>22</v>
      </c>
      <c r="E42" s="128">
        <v>101988</v>
      </c>
      <c r="F42" s="128">
        <v>536</v>
      </c>
      <c r="G42" s="129">
        <v>5.2555202572851711E-3</v>
      </c>
    </row>
    <row r="43" spans="2:7" s="131" customFormat="1" hidden="1" x14ac:dyDescent="0.2">
      <c r="B43" s="124" t="s">
        <v>59</v>
      </c>
      <c r="C43" s="124" t="s">
        <v>23</v>
      </c>
      <c r="D43" s="125" t="s">
        <v>53</v>
      </c>
      <c r="E43" s="128">
        <v>40593</v>
      </c>
      <c r="F43" s="128">
        <v>885</v>
      </c>
      <c r="G43" s="129">
        <v>2.1801788485699504E-2</v>
      </c>
    </row>
    <row r="44" spans="2:7" s="131" customFormat="1" hidden="1" x14ac:dyDescent="0.2">
      <c r="B44" s="124" t="s">
        <v>59</v>
      </c>
      <c r="C44" s="124" t="s">
        <v>24</v>
      </c>
      <c r="D44" s="125" t="s">
        <v>29</v>
      </c>
      <c r="E44" s="128">
        <v>48795</v>
      </c>
      <c r="F44" s="130">
        <v>0</v>
      </c>
      <c r="G44" s="130">
        <v>0</v>
      </c>
    </row>
    <row r="45" spans="2:7" s="131" customFormat="1" hidden="1" x14ac:dyDescent="0.2">
      <c r="B45" s="124" t="s">
        <v>59</v>
      </c>
      <c r="C45" s="124" t="s">
        <v>25</v>
      </c>
      <c r="D45" s="125" t="s">
        <v>30</v>
      </c>
      <c r="E45" s="128">
        <v>71811</v>
      </c>
      <c r="F45" s="130">
        <v>0</v>
      </c>
      <c r="G45" s="130">
        <v>0</v>
      </c>
    </row>
    <row r="46" spans="2:7" s="131" customFormat="1" hidden="1" x14ac:dyDescent="0.2">
      <c r="B46" s="124" t="s">
        <v>58</v>
      </c>
      <c r="C46" s="124" t="s">
        <v>26</v>
      </c>
      <c r="D46" s="125" t="s">
        <v>64</v>
      </c>
      <c r="E46" s="128">
        <v>97015</v>
      </c>
      <c r="F46" s="130">
        <v>0</v>
      </c>
      <c r="G46" s="130">
        <v>0</v>
      </c>
    </row>
    <row r="47" spans="2:7" s="131" customFormat="1" hidden="1" x14ac:dyDescent="0.2">
      <c r="B47" s="124" t="s">
        <v>61</v>
      </c>
      <c r="C47" s="124" t="s">
        <v>27</v>
      </c>
      <c r="D47" s="125" t="s">
        <v>28</v>
      </c>
      <c r="E47" s="128">
        <v>68510</v>
      </c>
      <c r="F47" s="128">
        <v>1114</v>
      </c>
      <c r="G47" s="129">
        <v>1.6260399941614361E-2</v>
      </c>
    </row>
    <row r="48" spans="2:7" s="131" customFormat="1" hidden="1" x14ac:dyDescent="0.2">
      <c r="D48" s="125" t="s">
        <v>152</v>
      </c>
      <c r="E48" s="122">
        <v>438492</v>
      </c>
      <c r="F48" s="122">
        <v>4398</v>
      </c>
      <c r="G48" s="123">
        <v>1.0029829506581649E-2</v>
      </c>
    </row>
  </sheetData>
  <phoneticPr fontId="0" type="noConversion"/>
  <conditionalFormatting sqref="E17:F30">
    <cfRule type="cellIs" dxfId="0" priority="3" operator="notEqual">
      <formula>E35</formula>
    </cfRule>
  </conditionalFormatting>
  <conditionalFormatting sqref="G17:G30">
    <cfRule type="cellIs" dxfId="7" priority="1" operator="notEqual">
      <formula>G35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1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7" style="9" bestFit="1" customWidth="1"/>
    <col min="6" max="7" width="9.28515625" style="9" customWidth="1"/>
    <col min="8" max="8" width="7" style="9" bestFit="1" customWidth="1"/>
    <col min="9" max="9" width="9.28515625" style="9" bestFit="1" customWidth="1"/>
    <col min="10" max="10" width="9.28515625" style="9" customWidth="1"/>
    <col min="11" max="11" width="21.42578125" style="9" customWidth="1"/>
    <col min="12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69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tr">
        <f>'Category A Calls'!D5</f>
        <v>April 2015</v>
      </c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10" x14ac:dyDescent="0.2">
      <c r="A7" s="1"/>
      <c r="B7" s="1"/>
      <c r="D7" s="107" t="s">
        <v>129</v>
      </c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10" x14ac:dyDescent="0.2">
      <c r="A9" s="1"/>
      <c r="B9" s="1"/>
      <c r="C9" s="2" t="s">
        <v>3</v>
      </c>
      <c r="D9" s="6">
        <f>'Category A Calls'!D9</f>
        <v>42159</v>
      </c>
    </row>
    <row r="10" spans="1:10" x14ac:dyDescent="0.2">
      <c r="A10" s="1"/>
      <c r="B10" s="1"/>
      <c r="C10" s="2" t="s">
        <v>6</v>
      </c>
      <c r="D10" s="6">
        <f>'Category A Calls'!D10</f>
        <v>42502</v>
      </c>
    </row>
    <row r="11" spans="1:10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10" x14ac:dyDescent="0.2">
      <c r="A12" s="1"/>
      <c r="B12" s="1"/>
      <c r="C12" s="2" t="s">
        <v>11</v>
      </c>
      <c r="D12" s="5" t="str">
        <f>'Category A Calls'!D12</f>
        <v>James Thomas, james.thomas5@nhs.net</v>
      </c>
    </row>
    <row r="13" spans="1:10" ht="12.75" hidden="1" customHeight="1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18</v>
      </c>
      <c r="F14" s="9">
        <v>19</v>
      </c>
      <c r="G14" s="9">
        <v>20</v>
      </c>
      <c r="H14" s="9">
        <v>21</v>
      </c>
      <c r="I14" s="9">
        <v>22</v>
      </c>
      <c r="J14" s="9">
        <v>23</v>
      </c>
    </row>
    <row r="15" spans="1:10" ht="65.099999999999994" customHeight="1" x14ac:dyDescent="0.2">
      <c r="A15" s="1"/>
      <c r="B15" s="1"/>
      <c r="C15" s="1"/>
      <c r="D15" s="1"/>
      <c r="E15" s="66" t="s">
        <v>143</v>
      </c>
      <c r="F15" s="57"/>
      <c r="G15" s="58"/>
      <c r="H15" s="66" t="s">
        <v>151</v>
      </c>
      <c r="I15" s="57"/>
      <c r="J15" s="58"/>
    </row>
    <row r="16" spans="1:10" s="3" customFormat="1" ht="25.5" customHeight="1" x14ac:dyDescent="0.2">
      <c r="B16" s="33" t="s">
        <v>57</v>
      </c>
      <c r="C16" s="44" t="s">
        <v>4</v>
      </c>
      <c r="D16" s="44" t="s">
        <v>5</v>
      </c>
      <c r="E16" s="33" t="s">
        <v>38</v>
      </c>
      <c r="F16" s="34" t="s">
        <v>39</v>
      </c>
      <c r="G16" s="35" t="s">
        <v>40</v>
      </c>
      <c r="H16" s="33" t="s">
        <v>38</v>
      </c>
      <c r="I16" s="34" t="s">
        <v>39</v>
      </c>
      <c r="J16" s="35" t="s">
        <v>40</v>
      </c>
    </row>
    <row r="17" spans="1:10" x14ac:dyDescent="0.2">
      <c r="A17" s="43"/>
      <c r="B17" s="37"/>
      <c r="C17" s="38"/>
      <c r="D17" s="45" t="s">
        <v>9</v>
      </c>
      <c r="E17" s="69" t="s">
        <v>8</v>
      </c>
      <c r="F17" s="70" t="s">
        <v>8</v>
      </c>
      <c r="G17" s="71" t="s">
        <v>8</v>
      </c>
      <c r="H17" s="67" t="s">
        <v>8</v>
      </c>
      <c r="I17" s="46" t="s">
        <v>8</v>
      </c>
      <c r="J17" s="68" t="s">
        <v>8</v>
      </c>
    </row>
    <row r="18" spans="1:10" ht="12.75" hidden="1" customHeight="1" x14ac:dyDescent="0.2">
      <c r="B18" s="10"/>
      <c r="C18" s="11"/>
      <c r="D18" s="46"/>
      <c r="E18" s="72"/>
      <c r="F18" s="73"/>
      <c r="G18" s="74"/>
      <c r="H18" s="18"/>
      <c r="I18" s="12"/>
      <c r="J18" s="65"/>
    </row>
    <row r="19" spans="1:10" x14ac:dyDescent="0.2">
      <c r="B19" s="10" t="s">
        <v>58</v>
      </c>
      <c r="C19" s="11" t="s">
        <v>14</v>
      </c>
      <c r="D19" s="46" t="s">
        <v>15</v>
      </c>
      <c r="E19" s="69">
        <f>VLOOKUP($C19,'Latest Month raw data'!$E$6:$AH$16,E$14,0)</f>
        <v>2</v>
      </c>
      <c r="F19" s="70">
        <f>VLOOKUP($C19,'Latest Month raw data'!$E$6:$AH$16,F$14,0)</f>
        <v>4</v>
      </c>
      <c r="G19" s="71">
        <f>VLOOKUP($C19,'Latest Month raw data'!$E$6:$AH$16,G$14,0)</f>
        <v>33</v>
      </c>
      <c r="H19" s="59">
        <f>VLOOKUP($C19,'Latest Month raw data'!$E$6:$AH$16,H$14,0)</f>
        <v>8.120000000000001</v>
      </c>
      <c r="I19" s="60">
        <f>VLOOKUP($C19,'Latest Month raw data'!$E$6:$AH$16,I$14,0)</f>
        <v>15.780000000000001</v>
      </c>
      <c r="J19" s="61">
        <f>VLOOKUP($C19,'Latest Month raw data'!$E$6:$AH$16,J$14,0)</f>
        <v>24.44</v>
      </c>
    </row>
    <row r="20" spans="1:10" x14ac:dyDescent="0.2">
      <c r="B20" s="10" t="s">
        <v>58</v>
      </c>
      <c r="C20" s="11" t="s">
        <v>16</v>
      </c>
      <c r="D20" s="46" t="s">
        <v>17</v>
      </c>
      <c r="E20" s="69">
        <f>VLOOKUP($C20,'Latest Month raw data'!$E$6:$AH$16,E$14,0)</f>
        <v>1</v>
      </c>
      <c r="F20" s="70">
        <f>VLOOKUP($C20,'Latest Month raw data'!$E$6:$AH$16,F$14,0)</f>
        <v>3</v>
      </c>
      <c r="G20" s="71">
        <f>VLOOKUP($C20,'Latest Month raw data'!$E$6:$AH$16,G$14,0)</f>
        <v>6</v>
      </c>
      <c r="H20" s="59">
        <f>VLOOKUP($C20,'Latest Month raw data'!$E$6:$AH$16,H$14,0)</f>
        <v>6.37</v>
      </c>
      <c r="I20" s="60">
        <f>VLOOKUP($C20,'Latest Month raw data'!$E$6:$AH$16,I$14,0)</f>
        <v>19.02</v>
      </c>
      <c r="J20" s="61">
        <f>VLOOKUP($C20,'Latest Month raw data'!$E$6:$AH$16,J$14,0)</f>
        <v>28.43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69">
        <f>VLOOKUP($C21,'Latest Month raw data'!$E$6:$AH$16,E$14,0)</f>
        <v>1</v>
      </c>
      <c r="F21" s="70">
        <f>VLOOKUP($C21,'Latest Month raw data'!$E$6:$AH$16,F$14,0)</f>
        <v>1</v>
      </c>
      <c r="G21" s="71">
        <f>VLOOKUP($C21,'Latest Month raw data'!$E$6:$AH$16,G$14,0)</f>
        <v>7</v>
      </c>
      <c r="H21" s="59">
        <f>VLOOKUP($C21,'Latest Month raw data'!$E$6:$AH$16,H$14,0)</f>
        <v>5.24</v>
      </c>
      <c r="I21" s="60">
        <f>VLOOKUP($C21,'Latest Month raw data'!$E$6:$AH$16,I$14,0)</f>
        <v>16.36</v>
      </c>
      <c r="J21" s="61">
        <f>VLOOKUP($C21,'Latest Month raw data'!$E$6:$AH$16,J$14,0)</f>
        <v>19.84</v>
      </c>
    </row>
    <row r="22" spans="1:10" x14ac:dyDescent="0.2">
      <c r="B22" s="10" t="s">
        <v>60</v>
      </c>
      <c r="C22" s="11" t="s">
        <v>18</v>
      </c>
      <c r="D22" s="46" t="s">
        <v>130</v>
      </c>
      <c r="E22" s="69">
        <f>VLOOKUP($C22,'Latest Month raw data'!$E$6:$AH$16,E$14,0)</f>
        <v>0</v>
      </c>
      <c r="F22" s="70">
        <f>VLOOKUP($C22,'Latest Month raw data'!$E$6:$AH$16,F$14,0)</f>
        <v>2</v>
      </c>
      <c r="G22" s="71">
        <f>VLOOKUP($C22,'Latest Month raw data'!$E$6:$AH$16,G$14,0)</f>
        <v>20</v>
      </c>
      <c r="H22" s="59">
        <f>VLOOKUP($C22,'Latest Month raw data'!$E$6:$AH$16,H$14,0)</f>
        <v>6.9</v>
      </c>
      <c r="I22" s="60">
        <f>VLOOKUP($C22,'Latest Month raw data'!$E$6:$AH$16,I$14,0)</f>
        <v>17.7</v>
      </c>
      <c r="J22" s="61">
        <f>VLOOKUP($C22,'Latest Month raw data'!$E$6:$AH$16,J$14,0)</f>
        <v>28.7</v>
      </c>
    </row>
    <row r="23" spans="1:10" x14ac:dyDescent="0.2">
      <c r="B23" s="10" t="s">
        <v>61</v>
      </c>
      <c r="C23" s="11" t="s">
        <v>20</v>
      </c>
      <c r="D23" s="46" t="s">
        <v>63</v>
      </c>
      <c r="E23" s="69">
        <f>VLOOKUP($C23,'Latest Month raw data'!$E$6:$AH$16,E$14,0)</f>
        <v>1</v>
      </c>
      <c r="F23" s="70">
        <f>VLOOKUP($C23,'Latest Month raw data'!$E$6:$AH$16,F$14,0)</f>
        <v>42</v>
      </c>
      <c r="G23" s="71">
        <f>VLOOKUP($C23,'Latest Month raw data'!$E$6:$AH$16,G$14,0)</f>
        <v>79</v>
      </c>
      <c r="H23" s="59">
        <f>VLOOKUP($C23,'Latest Month raw data'!$E$6:$AH$16,H$14,0)</f>
        <v>6.25</v>
      </c>
      <c r="I23" s="60">
        <f>VLOOKUP($C23,'Latest Month raw data'!$E$6:$AH$16,I$14,0)</f>
        <v>20.75</v>
      </c>
      <c r="J23" s="61">
        <f>VLOOKUP($C23,'Latest Month raw data'!$E$6:$AH$16,J$14,0)</f>
        <v>34.950000000000003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69">
        <f>VLOOKUP($C24,'Latest Month raw data'!$E$6:$AH$16,E$14,0)</f>
        <v>1</v>
      </c>
      <c r="F24" s="70">
        <f>VLOOKUP($C24,'Latest Month raw data'!$E$6:$AH$16,F$14,0)</f>
        <v>4</v>
      </c>
      <c r="G24" s="71">
        <f>VLOOKUP($C24,'Latest Month raw data'!$E$6:$AH$16,G$14,0)</f>
        <v>40</v>
      </c>
      <c r="H24" s="59">
        <f>VLOOKUP($C24,'Latest Month raw data'!$E$6:$AH$16,H$14,0)</f>
        <v>6.58</v>
      </c>
      <c r="I24" s="60">
        <f>VLOOKUP($C24,'Latest Month raw data'!$E$6:$AH$16,I$14,0)</f>
        <v>21.42</v>
      </c>
      <c r="J24" s="61">
        <f>VLOOKUP($C24,'Latest Month raw data'!$E$6:$AH$16,J$14,0)</f>
        <v>39.119999999999997</v>
      </c>
    </row>
    <row r="25" spans="1:10" x14ac:dyDescent="0.2">
      <c r="B25" s="10" t="s">
        <v>59</v>
      </c>
      <c r="C25" s="11" t="s">
        <v>23</v>
      </c>
      <c r="D25" s="46" t="s">
        <v>53</v>
      </c>
      <c r="E25" s="69">
        <f>VLOOKUP($C25,'Latest Month raw data'!$E$6:$AH$16,E$14,0)</f>
        <v>3</v>
      </c>
      <c r="F25" s="70">
        <f>VLOOKUP($C25,'Latest Month raw data'!$E$6:$AH$16,F$14,0)</f>
        <v>5</v>
      </c>
      <c r="G25" s="71">
        <f>VLOOKUP($C25,'Latest Month raw data'!$E$6:$AH$16,G$14,0)</f>
        <v>68</v>
      </c>
      <c r="H25" s="59">
        <f>VLOOKUP($C25,'Latest Month raw data'!$E$6:$AH$16,H$14,0)</f>
        <v>5.7700000000000005</v>
      </c>
      <c r="I25" s="60">
        <f>VLOOKUP($C25,'Latest Month raw data'!$E$6:$AH$16,I$14,0)</f>
        <v>18.100000000000001</v>
      </c>
      <c r="J25" s="61">
        <f>VLOOKUP($C25,'Latest Month raw data'!$E$6:$AH$16,J$14,0)</f>
        <v>29.45</v>
      </c>
    </row>
    <row r="26" spans="1:10" x14ac:dyDescent="0.2">
      <c r="B26" s="10" t="s">
        <v>59</v>
      </c>
      <c r="C26" s="11" t="s">
        <v>24</v>
      </c>
      <c r="D26" s="46" t="s">
        <v>29</v>
      </c>
      <c r="E26" s="69">
        <f>VLOOKUP($C26,'Latest Month raw data'!$E$6:$AH$16,E$14,0)</f>
        <v>3</v>
      </c>
      <c r="F26" s="70">
        <f>VLOOKUP($C26,'Latest Month raw data'!$E$6:$AH$16,F$14,0)</f>
        <v>14</v>
      </c>
      <c r="G26" s="71">
        <f>VLOOKUP($C26,'Latest Month raw data'!$E$6:$AH$16,G$14,0)</f>
        <v>47</v>
      </c>
      <c r="H26" s="59">
        <f>VLOOKUP($C26,'Latest Month raw data'!$E$6:$AH$16,H$14,0)</f>
        <v>5.72</v>
      </c>
      <c r="I26" s="60">
        <f>VLOOKUP($C26,'Latest Month raw data'!$E$6:$AH$16,I$14,0)</f>
        <v>17.88</v>
      </c>
      <c r="J26" s="61">
        <f>VLOOKUP($C26,'Latest Month raw data'!$E$6:$AH$16,J$14,0)</f>
        <v>26.53</v>
      </c>
    </row>
    <row r="27" spans="1:10" ht="18" x14ac:dyDescent="0.25">
      <c r="A27" s="51"/>
      <c r="B27" s="10" t="s">
        <v>59</v>
      </c>
      <c r="C27" s="11" t="s">
        <v>25</v>
      </c>
      <c r="D27" s="46" t="s">
        <v>131</v>
      </c>
      <c r="E27" s="69">
        <f>VLOOKUP($C27,'Latest Month raw data'!$E$6:$AH$16,E$14,0)</f>
        <v>2</v>
      </c>
      <c r="F27" s="70">
        <f>VLOOKUP($C27,'Latest Month raw data'!$E$6:$AH$16,F$14,0)</f>
        <v>15</v>
      </c>
      <c r="G27" s="71">
        <f>VLOOKUP($C27,'Latest Month raw data'!$E$6:$AH$16,G$14,0)</f>
        <v>54</v>
      </c>
      <c r="H27" s="59">
        <f>VLOOKUP($C27,'Latest Month raw data'!$E$6:$AH$16,H$14,0)</f>
        <v>6.8</v>
      </c>
      <c r="I27" s="60">
        <f>VLOOKUP($C27,'Latest Month raw data'!$E$6:$AH$16,I$14,0)</f>
        <v>22.2</v>
      </c>
      <c r="J27" s="61">
        <f>VLOOKUP($C27,'Latest Month raw data'!$E$6:$AH$16,J$14,0)</f>
        <v>33.6</v>
      </c>
    </row>
    <row r="28" spans="1:10" x14ac:dyDescent="0.2">
      <c r="B28" s="10" t="s">
        <v>58</v>
      </c>
      <c r="C28" s="11" t="s">
        <v>26</v>
      </c>
      <c r="D28" s="46" t="s">
        <v>64</v>
      </c>
      <c r="E28" s="69">
        <f>VLOOKUP($C28,'Latest Month raw data'!$E$6:$AH$16,E$14,0)</f>
        <v>1</v>
      </c>
      <c r="F28" s="70">
        <f>VLOOKUP($C28,'Latest Month raw data'!$E$6:$AH$16,F$14,0)</f>
        <v>3</v>
      </c>
      <c r="G28" s="71">
        <f>VLOOKUP($C28,'Latest Month raw data'!$E$6:$AH$16,G$14,0)</f>
        <v>29</v>
      </c>
      <c r="H28" s="59">
        <f>VLOOKUP($C28,'Latest Month raw data'!$E$6:$AH$16,H$14,0)</f>
        <v>5.8500000000000005</v>
      </c>
      <c r="I28" s="60">
        <f>VLOOKUP($C28,'Latest Month raw data'!$E$6:$AH$16,I$14,0)</f>
        <v>15.280000000000001</v>
      </c>
      <c r="J28" s="61">
        <f>VLOOKUP($C28,'Latest Month raw data'!$E$6:$AH$16,J$14,0)</f>
        <v>23.13</v>
      </c>
    </row>
    <row r="29" spans="1:10" x14ac:dyDescent="0.2">
      <c r="B29" s="48" t="s">
        <v>61</v>
      </c>
      <c r="C29" s="49" t="s">
        <v>27</v>
      </c>
      <c r="D29" s="47" t="s">
        <v>28</v>
      </c>
      <c r="E29" s="75">
        <f>VLOOKUP($C29,'Latest Month raw data'!$E$6:$AH$16,E$14,0)</f>
        <v>1</v>
      </c>
      <c r="F29" s="76">
        <f>VLOOKUP($C29,'Latest Month raw data'!$E$6:$AH$16,F$14,0)</f>
        <v>18</v>
      </c>
      <c r="G29" s="77">
        <f>VLOOKUP($C29,'Latest Month raw data'!$E$6:$AH$16,G$14,0)</f>
        <v>30</v>
      </c>
      <c r="H29" s="62">
        <f>VLOOKUP($C29,'Latest Month raw data'!$E$6:$AH$16,H$14,0)</f>
        <v>5.74</v>
      </c>
      <c r="I29" s="63">
        <f>VLOOKUP($C29,'Latest Month raw data'!$E$6:$AH$16,I$14,0)</f>
        <v>14.41</v>
      </c>
      <c r="J29" s="64">
        <f>VLOOKUP($C29,'Latest Month raw data'!$E$6:$AH$16,J$14,0)</f>
        <v>21.45</v>
      </c>
    </row>
    <row r="30" spans="1:10" x14ac:dyDescent="0.2">
      <c r="B30" s="32" t="s">
        <v>153</v>
      </c>
      <c r="E30" s="100"/>
    </row>
    <row r="31" spans="1:10" x14ac:dyDescent="0.2">
      <c r="B31" s="92" t="s">
        <v>155</v>
      </c>
    </row>
    <row r="32" spans="1:10" x14ac:dyDescent="0.2">
      <c r="B32" s="92" t="s">
        <v>125</v>
      </c>
    </row>
    <row r="33" spans="2:10" x14ac:dyDescent="0.2">
      <c r="B33" s="9" t="s">
        <v>154</v>
      </c>
      <c r="D33" s="108"/>
    </row>
    <row r="34" spans="2:10" x14ac:dyDescent="0.2">
      <c r="B34" s="78" t="s">
        <v>137</v>
      </c>
      <c r="C34" s="108"/>
      <c r="D34" s="108"/>
    </row>
    <row r="35" spans="2:10" x14ac:dyDescent="0.2">
      <c r="B35" s="78" t="s">
        <v>156</v>
      </c>
      <c r="C35" s="108"/>
      <c r="D35" s="108"/>
      <c r="E35" s="107" t="s">
        <v>129</v>
      </c>
    </row>
    <row r="36" spans="2:10" x14ac:dyDescent="0.2">
      <c r="B36" s="78" t="s">
        <v>158</v>
      </c>
      <c r="C36" s="108"/>
    </row>
    <row r="38" spans="2:10" x14ac:dyDescent="0.2">
      <c r="B38" s="9" t="str">
        <f>'Category A Calls'!D33</f>
        <v>r denotes revised from original publication</v>
      </c>
    </row>
    <row r="39" spans="2:10" s="131" customFormat="1" hidden="1" x14ac:dyDescent="0.2">
      <c r="B39" s="120"/>
      <c r="C39" s="120"/>
      <c r="D39" s="121" t="s">
        <v>9</v>
      </c>
      <c r="E39" s="134" t="s">
        <v>8</v>
      </c>
      <c r="F39" s="134" t="s">
        <v>8</v>
      </c>
      <c r="G39" s="134" t="s">
        <v>8</v>
      </c>
      <c r="H39" s="125" t="s">
        <v>8</v>
      </c>
      <c r="I39" s="125" t="s">
        <v>8</v>
      </c>
      <c r="J39" s="125" t="s">
        <v>8</v>
      </c>
    </row>
    <row r="40" spans="2:10" s="131" customFormat="1" hidden="1" x14ac:dyDescent="0.2">
      <c r="B40" s="124"/>
      <c r="C40" s="124"/>
      <c r="D40" s="125"/>
      <c r="E40" s="135"/>
      <c r="F40" s="135"/>
      <c r="G40" s="135"/>
    </row>
    <row r="41" spans="2:10" s="131" customFormat="1" hidden="1" x14ac:dyDescent="0.2">
      <c r="B41" s="124" t="s">
        <v>58</v>
      </c>
      <c r="C41" s="124" t="s">
        <v>14</v>
      </c>
      <c r="D41" s="125" t="s">
        <v>15</v>
      </c>
      <c r="E41" s="134">
        <v>2</v>
      </c>
      <c r="F41" s="134">
        <v>4</v>
      </c>
      <c r="G41" s="134">
        <v>33</v>
      </c>
      <c r="H41" s="132">
        <v>8.1199999999999992</v>
      </c>
      <c r="I41" s="132">
        <v>15.87</v>
      </c>
      <c r="J41" s="132">
        <v>24.61</v>
      </c>
    </row>
    <row r="42" spans="2:10" s="131" customFormat="1" hidden="1" x14ac:dyDescent="0.2">
      <c r="B42" s="124" t="s">
        <v>58</v>
      </c>
      <c r="C42" s="124" t="s">
        <v>16</v>
      </c>
      <c r="D42" s="125" t="s">
        <v>17</v>
      </c>
      <c r="E42" s="134">
        <v>1</v>
      </c>
      <c r="F42" s="134">
        <v>3</v>
      </c>
      <c r="G42" s="134">
        <v>6</v>
      </c>
      <c r="H42" s="132">
        <v>6.33</v>
      </c>
      <c r="I42" s="132">
        <v>19.37</v>
      </c>
      <c r="J42" s="132">
        <v>30.23</v>
      </c>
    </row>
    <row r="43" spans="2:10" s="131" customFormat="1" hidden="1" x14ac:dyDescent="0.2">
      <c r="B43" s="124" t="s">
        <v>59</v>
      </c>
      <c r="C43" s="124" t="s">
        <v>51</v>
      </c>
      <c r="D43" s="125" t="s">
        <v>52</v>
      </c>
      <c r="E43" s="134">
        <v>1</v>
      </c>
      <c r="F43" s="134">
        <v>1</v>
      </c>
      <c r="G43" s="134">
        <v>7</v>
      </c>
      <c r="H43" s="132">
        <v>5.24</v>
      </c>
      <c r="I43" s="132">
        <v>16.36</v>
      </c>
      <c r="J43" s="132">
        <v>19.84</v>
      </c>
    </row>
    <row r="44" spans="2:10" s="131" customFormat="1" hidden="1" x14ac:dyDescent="0.2">
      <c r="B44" s="124" t="s">
        <v>60</v>
      </c>
      <c r="C44" s="124" t="s">
        <v>18</v>
      </c>
      <c r="D44" s="125" t="s">
        <v>166</v>
      </c>
      <c r="E44" s="134">
        <v>0</v>
      </c>
      <c r="F44" s="134">
        <v>2</v>
      </c>
      <c r="G44" s="134">
        <v>20</v>
      </c>
      <c r="H44" s="132">
        <v>6.9</v>
      </c>
      <c r="I44" s="132">
        <v>18.3</v>
      </c>
      <c r="J44" s="132">
        <v>31.8</v>
      </c>
    </row>
    <row r="45" spans="2:10" s="131" customFormat="1" hidden="1" x14ac:dyDescent="0.2">
      <c r="B45" s="124" t="s">
        <v>61</v>
      </c>
      <c r="C45" s="124" t="s">
        <v>20</v>
      </c>
      <c r="D45" s="125" t="s">
        <v>63</v>
      </c>
      <c r="E45" s="134">
        <v>1</v>
      </c>
      <c r="F45" s="134">
        <v>42</v>
      </c>
      <c r="G45" s="134">
        <v>79</v>
      </c>
      <c r="H45" s="132">
        <v>6.17</v>
      </c>
      <c r="I45" s="132">
        <v>19.420000000000002</v>
      </c>
      <c r="J45" s="132">
        <v>31.22</v>
      </c>
    </row>
    <row r="46" spans="2:10" s="131" customFormat="1" hidden="1" x14ac:dyDescent="0.2">
      <c r="B46" s="124" t="s">
        <v>61</v>
      </c>
      <c r="C46" s="124" t="s">
        <v>21</v>
      </c>
      <c r="D46" s="125" t="s">
        <v>22</v>
      </c>
      <c r="E46" s="134">
        <v>1</v>
      </c>
      <c r="F46" s="134">
        <v>4</v>
      </c>
      <c r="G46" s="134">
        <v>40</v>
      </c>
      <c r="H46" s="132">
        <v>6.58</v>
      </c>
      <c r="I46" s="132">
        <v>21.42</v>
      </c>
      <c r="J46" s="132">
        <v>39.119999999999997</v>
      </c>
    </row>
    <row r="47" spans="2:10" s="131" customFormat="1" hidden="1" x14ac:dyDescent="0.2">
      <c r="B47" s="124" t="s">
        <v>59</v>
      </c>
      <c r="C47" s="124" t="s">
        <v>23</v>
      </c>
      <c r="D47" s="125" t="s">
        <v>53</v>
      </c>
      <c r="E47" s="134">
        <v>3</v>
      </c>
      <c r="F47" s="134">
        <v>15</v>
      </c>
      <c r="G47" s="134">
        <v>85</v>
      </c>
      <c r="H47" s="132">
        <v>5.72</v>
      </c>
      <c r="I47" s="132">
        <v>18.100000000000001</v>
      </c>
      <c r="J47" s="132">
        <v>29.87</v>
      </c>
    </row>
    <row r="48" spans="2:10" s="131" customFormat="1" hidden="1" x14ac:dyDescent="0.2">
      <c r="B48" s="124" t="s">
        <v>59</v>
      </c>
      <c r="C48" s="124" t="s">
        <v>24</v>
      </c>
      <c r="D48" s="125" t="s">
        <v>29</v>
      </c>
      <c r="E48" s="134">
        <v>3</v>
      </c>
      <c r="F48" s="134">
        <v>14</v>
      </c>
      <c r="G48" s="134">
        <v>47</v>
      </c>
      <c r="H48" s="132">
        <v>5.73</v>
      </c>
      <c r="I48" s="132">
        <v>17.88</v>
      </c>
      <c r="J48" s="132">
        <v>26.53</v>
      </c>
    </row>
    <row r="49" spans="2:10" s="131" customFormat="1" hidden="1" x14ac:dyDescent="0.2">
      <c r="B49" s="124" t="s">
        <v>59</v>
      </c>
      <c r="C49" s="124" t="s">
        <v>25</v>
      </c>
      <c r="D49" s="125" t="s">
        <v>167</v>
      </c>
      <c r="E49" s="134">
        <v>2</v>
      </c>
      <c r="F49" s="134">
        <v>15</v>
      </c>
      <c r="G49" s="134">
        <v>54</v>
      </c>
      <c r="H49" s="132">
        <v>7.1</v>
      </c>
      <c r="I49" s="132">
        <v>23</v>
      </c>
      <c r="J49" s="132">
        <v>36.9</v>
      </c>
    </row>
    <row r="50" spans="2:10" s="131" customFormat="1" hidden="1" x14ac:dyDescent="0.2">
      <c r="B50" s="124" t="s">
        <v>58</v>
      </c>
      <c r="C50" s="124" t="s">
        <v>26</v>
      </c>
      <c r="D50" s="125" t="s">
        <v>64</v>
      </c>
      <c r="E50" s="134">
        <v>1</v>
      </c>
      <c r="F50" s="134">
        <v>3</v>
      </c>
      <c r="G50" s="134">
        <v>29</v>
      </c>
      <c r="H50" s="132">
        <v>5.85</v>
      </c>
      <c r="I50" s="132">
        <v>15.28</v>
      </c>
      <c r="J50" s="132">
        <v>23.13</v>
      </c>
    </row>
    <row r="51" spans="2:10" s="131" customFormat="1" hidden="1" x14ac:dyDescent="0.2">
      <c r="B51" s="124" t="s">
        <v>61</v>
      </c>
      <c r="C51" s="124" t="s">
        <v>27</v>
      </c>
      <c r="D51" s="125" t="s">
        <v>28</v>
      </c>
      <c r="E51" s="134">
        <v>1</v>
      </c>
      <c r="F51" s="134">
        <v>18</v>
      </c>
      <c r="G51" s="134">
        <v>30</v>
      </c>
      <c r="H51" s="132">
        <v>6.15</v>
      </c>
      <c r="I51" s="132">
        <v>15.93</v>
      </c>
      <c r="J51" s="132">
        <v>24.43</v>
      </c>
    </row>
  </sheetData>
  <phoneticPr fontId="0" type="noConversion"/>
  <conditionalFormatting sqref="E17:G29">
    <cfRule type="cellIs" dxfId="6" priority="2" operator="notEqual">
      <formula>E39</formula>
    </cfRule>
  </conditionalFormatting>
  <conditionalFormatting sqref="H17:J29">
    <cfRule type="cellIs" dxfId="5" priority="1" operator="notEqual">
      <formula>H39</formula>
    </cfRule>
  </conditionalFormatting>
  <hyperlinks>
    <hyperlink ref="D7" r:id="rId1"/>
    <hyperlink ref="E35" r:id="rId2"/>
  </hyperlinks>
  <pageMargins left="0.7" right="0.7" top="0.75" bottom="0.75" header="0.3" footer="0.3"/>
  <pageSetup paperSize="9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7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8.85546875" style="9" customWidth="1"/>
    <col min="6" max="7" width="12.85546875" style="9" customWidth="1"/>
    <col min="8" max="8" width="17.85546875" style="9" customWidth="1"/>
    <col min="9" max="9" width="37.28515625" style="9" customWidth="1"/>
    <col min="10" max="10" width="22.57031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72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tr">
        <f>'Category A Calls'!D5</f>
        <v>April 2015</v>
      </c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10" x14ac:dyDescent="0.2">
      <c r="A7" s="1"/>
      <c r="B7" s="1"/>
      <c r="D7" s="107" t="s">
        <v>129</v>
      </c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10" x14ac:dyDescent="0.2">
      <c r="A9" s="1"/>
      <c r="B9" s="1"/>
      <c r="C9" s="2" t="s">
        <v>3</v>
      </c>
      <c r="D9" s="6">
        <f>'Category A Calls'!D9</f>
        <v>42159</v>
      </c>
    </row>
    <row r="10" spans="1:10" x14ac:dyDescent="0.2">
      <c r="A10" s="1"/>
      <c r="B10" s="1"/>
      <c r="C10" s="2" t="s">
        <v>6</v>
      </c>
      <c r="D10" s="6">
        <f>'Category A Calls'!D10</f>
        <v>42502</v>
      </c>
    </row>
    <row r="11" spans="1:10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10" x14ac:dyDescent="0.2">
      <c r="A12" s="1"/>
      <c r="B12" s="1"/>
      <c r="C12" s="2" t="s">
        <v>11</v>
      </c>
      <c r="D12" s="5" t="str">
        <f>'Category A Calls'!D12</f>
        <v>James Thomas, james.thomas5@nhs.net</v>
      </c>
    </row>
    <row r="13" spans="1:10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25</v>
      </c>
      <c r="F14" s="9">
        <v>24</v>
      </c>
      <c r="H14" s="9">
        <v>27</v>
      </c>
      <c r="I14" s="9">
        <v>26</v>
      </c>
    </row>
    <row r="15" spans="1:10" ht="12.75" hidden="1" customHeight="1" x14ac:dyDescent="0.2">
      <c r="A15" s="1"/>
      <c r="B15" s="1"/>
      <c r="C15" s="1"/>
      <c r="D15" s="1"/>
      <c r="E15" s="54" t="s">
        <v>43</v>
      </c>
      <c r="F15" s="79"/>
      <c r="G15" s="79"/>
      <c r="H15" s="34"/>
      <c r="I15" s="34"/>
      <c r="J15" s="35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33" t="s">
        <v>148</v>
      </c>
      <c r="F16" s="34" t="s">
        <v>41</v>
      </c>
      <c r="G16" s="35" t="s">
        <v>42</v>
      </c>
      <c r="H16" s="34" t="s">
        <v>127</v>
      </c>
      <c r="I16" s="34" t="s">
        <v>45</v>
      </c>
      <c r="J16" s="35" t="s">
        <v>44</v>
      </c>
    </row>
    <row r="17" spans="1:10" x14ac:dyDescent="0.2">
      <c r="A17" s="43"/>
      <c r="B17" s="37"/>
      <c r="C17" s="38"/>
      <c r="D17" s="45" t="s">
        <v>9</v>
      </c>
      <c r="E17" s="39">
        <f>SUM(E19:E29)</f>
        <v>526274</v>
      </c>
      <c r="F17" s="40">
        <f>SUM(F19:F29)</f>
        <v>52816</v>
      </c>
      <c r="G17" s="41">
        <f>F17/E17</f>
        <v>0.10035836845445528</v>
      </c>
      <c r="H17" s="40">
        <f>SUM(H19:H29)</f>
        <v>515197</v>
      </c>
      <c r="I17" s="40">
        <f>SUM(I19:I29)</f>
        <v>190568</v>
      </c>
      <c r="J17" s="41">
        <f>I17/H17</f>
        <v>0.36989345823054093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20">
        <f>VLOOKUP($C19,'Latest Month raw data'!$E$6:$AH$16,E$14,0)</f>
        <v>55420</v>
      </c>
      <c r="F19" s="21">
        <f>VLOOKUP($C19,'Latest Month raw data'!$E$6:$AH$16,F$14,0)</f>
        <v>7553</v>
      </c>
      <c r="G19" s="22">
        <f>F19/E19</f>
        <v>0.13628653915553951</v>
      </c>
      <c r="H19" s="21">
        <f>VLOOKUP($C19,'Latest Month raw data'!$E$6:$AH$16,H$14,0)</f>
        <v>47867</v>
      </c>
      <c r="I19" s="21">
        <f>VLOOKUP($C19,'Latest Month raw data'!$E$6:$AH$16,I$14,0)</f>
        <v>16157</v>
      </c>
      <c r="J19" s="22">
        <f>I19/H19</f>
        <v>0.33753943217665616</v>
      </c>
    </row>
    <row r="20" spans="1:10" x14ac:dyDescent="0.2">
      <c r="B20" s="10" t="s">
        <v>58</v>
      </c>
      <c r="C20" s="11" t="s">
        <v>16</v>
      </c>
      <c r="D20" s="46" t="s">
        <v>17</v>
      </c>
      <c r="E20" s="20">
        <f>VLOOKUP($C20,'Latest Month raw data'!$E$6:$AH$16,E$14,0)</f>
        <v>46614</v>
      </c>
      <c r="F20" s="21">
        <f>VLOOKUP($C20,'Latest Month raw data'!$E$6:$AH$16,F$14,0)</f>
        <v>2317</v>
      </c>
      <c r="G20" s="22">
        <f t="shared" ref="G20:G29" si="0">F20/E20</f>
        <v>4.9706096880765438E-2</v>
      </c>
      <c r="H20" s="21">
        <f>VLOOKUP($C20,'Latest Month raw data'!$E$6:$AH$16,H$14,0)</f>
        <v>55072</v>
      </c>
      <c r="I20" s="21">
        <f>VLOOKUP($C20,'Latest Month raw data'!$E$6:$AH$16,I$14,0)</f>
        <v>22565</v>
      </c>
      <c r="J20" s="22">
        <f t="shared" ref="J20:J29" si="1">I20/H20</f>
        <v>0.40973634514816965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20">
        <f>VLOOKUP($C21,'Latest Month raw data'!$E$6:$AH$16,E$14,0)</f>
        <v>1711</v>
      </c>
      <c r="F21" s="21">
        <f>VLOOKUP($C21,'Latest Month raw data'!$E$6:$AH$16,F$14,0)</f>
        <v>189</v>
      </c>
      <c r="G21" s="22">
        <f t="shared" si="0"/>
        <v>0.11046171829339567</v>
      </c>
      <c r="H21" s="21">
        <f>VLOOKUP($C21,'Latest Month raw data'!$E$6:$AH$16,H$14,0)</f>
        <v>1522</v>
      </c>
      <c r="I21" s="21">
        <f>VLOOKUP($C21,'Latest Month raw data'!$E$6:$AH$16,I$14,0)</f>
        <v>757</v>
      </c>
      <c r="J21" s="22">
        <f t="shared" si="1"/>
        <v>0.49737187910643887</v>
      </c>
    </row>
    <row r="22" spans="1:10" x14ac:dyDescent="0.2">
      <c r="B22" s="10" t="s">
        <v>60</v>
      </c>
      <c r="C22" s="11" t="s">
        <v>18</v>
      </c>
      <c r="D22" s="46" t="s">
        <v>19</v>
      </c>
      <c r="E22" s="20">
        <f>VLOOKUP($C22,'Latest Month raw data'!$E$6:$AH$16,E$14,0)</f>
        <v>94999</v>
      </c>
      <c r="F22" s="21">
        <f>VLOOKUP($C22,'Latest Month raw data'!$E$6:$AH$16,F$14,0)</f>
        <v>13133</v>
      </c>
      <c r="G22" s="22">
        <f t="shared" si="0"/>
        <v>0.13824356045853115</v>
      </c>
      <c r="H22" s="21">
        <f>VLOOKUP($C22,'Latest Month raw data'!$E$6:$AH$16,H$14,0)</f>
        <v>81866</v>
      </c>
      <c r="I22" s="21">
        <f>VLOOKUP($C22,'Latest Month raw data'!$E$6:$AH$16,I$14,0)</f>
        <v>27666</v>
      </c>
      <c r="J22" s="22">
        <f t="shared" si="1"/>
        <v>0.33794249138836635</v>
      </c>
    </row>
    <row r="23" spans="1:10" x14ac:dyDescent="0.2">
      <c r="B23" s="10" t="s">
        <v>61</v>
      </c>
      <c r="C23" s="11" t="s">
        <v>20</v>
      </c>
      <c r="D23" s="46" t="s">
        <v>63</v>
      </c>
      <c r="E23" s="20">
        <f>VLOOKUP($C23,'Latest Month raw data'!$E$6:$AH$16,E$14,0)</f>
        <v>19197</v>
      </c>
      <c r="F23" s="21">
        <f>VLOOKUP($C23,'Latest Month raw data'!$E$6:$AH$16,F$14,0)</f>
        <v>1405</v>
      </c>
      <c r="G23" s="22">
        <f t="shared" si="0"/>
        <v>7.3188519039433242E-2</v>
      </c>
      <c r="H23" s="21">
        <f>VLOOKUP($C23,'Latest Month raw data'!$E$6:$AH$16,H$14,0)</f>
        <v>24768</v>
      </c>
      <c r="I23" s="21">
        <f>VLOOKUP($C23,'Latest Month raw data'!$E$6:$AH$16,I$14,0)</f>
        <v>7605</v>
      </c>
      <c r="J23" s="22">
        <f t="shared" si="1"/>
        <v>0.30704941860465118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20">
        <f>VLOOKUP($C24,'Latest Month raw data'!$E$6:$AH$16,E$14,0)</f>
        <v>68356</v>
      </c>
      <c r="F24" s="21">
        <f>VLOOKUP($C24,'Latest Month raw data'!$E$6:$AH$16,F$14,0)</f>
        <v>7184</v>
      </c>
      <c r="G24" s="22">
        <f t="shared" si="0"/>
        <v>0.10509684592427877</v>
      </c>
      <c r="H24" s="21">
        <f>VLOOKUP($C24,'Latest Month raw data'!$E$6:$AH$16,H$14,0)</f>
        <v>68229</v>
      </c>
      <c r="I24" s="21">
        <f>VLOOKUP($C24,'Latest Month raw data'!$E$6:$AH$16,I$14,0)</f>
        <v>19243</v>
      </c>
      <c r="J24" s="22">
        <f t="shared" si="1"/>
        <v>0.28203549810198009</v>
      </c>
    </row>
    <row r="25" spans="1:10" x14ac:dyDescent="0.2">
      <c r="B25" s="10" t="s">
        <v>59</v>
      </c>
      <c r="C25" s="11" t="s">
        <v>23</v>
      </c>
      <c r="D25" s="46" t="s">
        <v>53</v>
      </c>
      <c r="E25" s="20">
        <f>VLOOKUP($C25,'Latest Month raw data'!$E$6:$AH$16,E$14,0)</f>
        <v>37257</v>
      </c>
      <c r="F25" s="21">
        <f>VLOOKUP($C25,'Latest Month raw data'!$E$6:$AH$16,F$14,0)</f>
        <v>2275</v>
      </c>
      <c r="G25" s="22">
        <f t="shared" si="0"/>
        <v>6.1062350699197465E-2</v>
      </c>
      <c r="H25" s="21">
        <f>VLOOKUP($C25,'Latest Month raw data'!$E$6:$AH$16,H$14,0)</f>
        <v>35197</v>
      </c>
      <c r="I25" s="21">
        <f>VLOOKUP($C25,'Latest Month raw data'!$E$6:$AH$16,I$14,0)</f>
        <v>14914</v>
      </c>
      <c r="J25" s="22">
        <f t="shared" si="1"/>
        <v>0.42372929511037871</v>
      </c>
    </row>
    <row r="26" spans="1:10" x14ac:dyDescent="0.2">
      <c r="B26" s="10" t="s">
        <v>59</v>
      </c>
      <c r="C26" s="11" t="s">
        <v>24</v>
      </c>
      <c r="D26" s="46" t="s">
        <v>29</v>
      </c>
      <c r="E26" s="20">
        <f>VLOOKUP($C26,'Latest Month raw data'!$E$6:$AH$16,E$14,0)</f>
        <v>58347</v>
      </c>
      <c r="F26" s="21">
        <f>VLOOKUP($C26,'Latest Month raw data'!$E$6:$AH$16,F$14,0)</f>
        <v>6032</v>
      </c>
      <c r="G26" s="22">
        <f t="shared" si="0"/>
        <v>0.10338149347867071</v>
      </c>
      <c r="H26" s="21">
        <f>VLOOKUP($C26,'Latest Month raw data'!$E$6:$AH$16,H$14,0)</f>
        <v>52315</v>
      </c>
      <c r="I26" s="21">
        <f>VLOOKUP($C26,'Latest Month raw data'!$E$6:$AH$16,I$14,0)</f>
        <v>22378</v>
      </c>
      <c r="J26" s="22">
        <f t="shared" si="1"/>
        <v>0.42775494600019115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20">
        <f>VLOOKUP($C27,'Latest Month raw data'!$E$6:$AH$16,E$14,0)</f>
        <v>47498</v>
      </c>
      <c r="F27" s="21">
        <f>VLOOKUP($C27,'Latest Month raw data'!$E$6:$AH$16,F$14,0)</f>
        <v>6136</v>
      </c>
      <c r="G27" s="22">
        <f t="shared" si="0"/>
        <v>0.12918438671101942</v>
      </c>
      <c r="H27" s="21">
        <f>VLOOKUP($C27,'Latest Month raw data'!$E$6:$AH$16,H$14,0)</f>
        <v>42131</v>
      </c>
      <c r="I27" s="21">
        <f>VLOOKUP($C27,'Latest Month raw data'!$E$6:$AH$16,I$14,0)</f>
        <v>21947</v>
      </c>
      <c r="J27" s="22">
        <f t="shared" si="1"/>
        <v>0.52092283591654598</v>
      </c>
    </row>
    <row r="28" spans="1:10" x14ac:dyDescent="0.2">
      <c r="B28" s="10" t="s">
        <v>58</v>
      </c>
      <c r="C28" s="11" t="s">
        <v>26</v>
      </c>
      <c r="D28" s="46" t="s">
        <v>64</v>
      </c>
      <c r="E28" s="20">
        <f>VLOOKUP($C28,'Latest Month raw data'!$E$6:$AH$16,E$14,0)</f>
        <v>59992</v>
      </c>
      <c r="F28" s="21">
        <f>VLOOKUP($C28,'Latest Month raw data'!$E$6:$AH$16,F$14,0)</f>
        <v>3000</v>
      </c>
      <c r="G28" s="22">
        <f t="shared" si="0"/>
        <v>5.0006667555674088E-2</v>
      </c>
      <c r="H28" s="21">
        <f>VLOOKUP($C28,'Latest Month raw data'!$E$6:$AH$16,H$14,0)</f>
        <v>64957</v>
      </c>
      <c r="I28" s="21">
        <f>VLOOKUP($C28,'Latest Month raw data'!$E$6:$AH$16,I$14,0)</f>
        <v>24456</v>
      </c>
      <c r="J28" s="22">
        <f t="shared" si="1"/>
        <v>0.3764952199147128</v>
      </c>
    </row>
    <row r="29" spans="1:10" x14ac:dyDescent="0.2">
      <c r="B29" s="48" t="s">
        <v>61</v>
      </c>
      <c r="C29" s="49" t="s">
        <v>27</v>
      </c>
      <c r="D29" s="47" t="s">
        <v>28</v>
      </c>
      <c r="E29" s="27">
        <f>VLOOKUP($C29,'Latest Month raw data'!$E$6:$AH$16,E$14,0)</f>
        <v>36883</v>
      </c>
      <c r="F29" s="28">
        <f>VLOOKUP($C29,'Latest Month raw data'!$E$6:$AH$16,F$14,0)</f>
        <v>3592</v>
      </c>
      <c r="G29" s="29">
        <f t="shared" si="0"/>
        <v>9.7389041021608877E-2</v>
      </c>
      <c r="H29" s="28">
        <f>VLOOKUP($C29,'Latest Month raw data'!$E$6:$AH$16,H$14,0)</f>
        <v>41273</v>
      </c>
      <c r="I29" s="28">
        <f>VLOOKUP($C29,'Latest Month raw data'!$E$6:$AH$16,I$14,0)</f>
        <v>12880</v>
      </c>
      <c r="J29" s="29">
        <f t="shared" si="1"/>
        <v>0.31206842245535821</v>
      </c>
    </row>
    <row r="30" spans="1:10" x14ac:dyDescent="0.2">
      <c r="D30" s="78" t="s">
        <v>157</v>
      </c>
    </row>
    <row r="31" spans="1:10" x14ac:dyDescent="0.2">
      <c r="D31" s="9" t="s">
        <v>139</v>
      </c>
    </row>
    <row r="33" spans="2:10" x14ac:dyDescent="0.2">
      <c r="D33" s="9" t="str">
        <f>'Category A Calls'!D33</f>
        <v>r denotes revised from original publication</v>
      </c>
    </row>
    <row r="35" spans="2:10" s="131" customFormat="1" hidden="1" x14ac:dyDescent="0.2">
      <c r="B35" s="120"/>
      <c r="C35" s="120"/>
      <c r="D35" s="121" t="s">
        <v>9</v>
      </c>
      <c r="E35" s="122">
        <v>526489</v>
      </c>
      <c r="F35" s="122">
        <v>49617</v>
      </c>
      <c r="G35" s="123">
        <v>9.4241285193042965E-2</v>
      </c>
      <c r="H35" s="122">
        <v>517964</v>
      </c>
      <c r="I35" s="122">
        <v>189772</v>
      </c>
      <c r="J35" s="123">
        <v>0.36638067510483352</v>
      </c>
    </row>
    <row r="36" spans="2:10" s="131" customFormat="1" hidden="1" x14ac:dyDescent="0.2">
      <c r="B36" s="124"/>
      <c r="C36" s="124"/>
      <c r="D36" s="125"/>
      <c r="E36" s="126"/>
      <c r="F36" s="126"/>
      <c r="G36" s="127"/>
      <c r="H36" s="126"/>
      <c r="I36" s="126"/>
      <c r="J36" s="127"/>
    </row>
    <row r="37" spans="2:10" s="131" customFormat="1" hidden="1" x14ac:dyDescent="0.2">
      <c r="B37" s="124" t="s">
        <v>58</v>
      </c>
      <c r="C37" s="124" t="s">
        <v>14</v>
      </c>
      <c r="D37" s="125" t="s">
        <v>15</v>
      </c>
      <c r="E37" s="128">
        <v>52028</v>
      </c>
      <c r="F37" s="128">
        <v>4030</v>
      </c>
      <c r="G37" s="129">
        <v>7.7458291689090492E-2</v>
      </c>
      <c r="H37" s="128">
        <v>47998</v>
      </c>
      <c r="I37" s="128">
        <v>14683</v>
      </c>
      <c r="J37" s="129">
        <v>0.30590857952414685</v>
      </c>
    </row>
    <row r="38" spans="2:10" s="131" customFormat="1" hidden="1" x14ac:dyDescent="0.2">
      <c r="B38" s="124" t="s">
        <v>58</v>
      </c>
      <c r="C38" s="124" t="s">
        <v>16</v>
      </c>
      <c r="D38" s="125" t="s">
        <v>17</v>
      </c>
      <c r="E38" s="128">
        <v>47284</v>
      </c>
      <c r="F38" s="128">
        <v>2631</v>
      </c>
      <c r="G38" s="129">
        <v>5.564250063446409E-2</v>
      </c>
      <c r="H38" s="128">
        <v>54728</v>
      </c>
      <c r="I38" s="128">
        <v>22417</v>
      </c>
      <c r="J38" s="129">
        <v>0.409607513521415</v>
      </c>
    </row>
    <row r="39" spans="2:10" s="131" customFormat="1" hidden="1" x14ac:dyDescent="0.2">
      <c r="B39" s="124" t="s">
        <v>59</v>
      </c>
      <c r="C39" s="124" t="s">
        <v>51</v>
      </c>
      <c r="D39" s="125" t="s">
        <v>52</v>
      </c>
      <c r="E39" s="128">
        <v>1711</v>
      </c>
      <c r="F39" s="128">
        <v>189</v>
      </c>
      <c r="G39" s="129">
        <v>0.11046171829339567</v>
      </c>
      <c r="H39" s="128">
        <v>1522</v>
      </c>
      <c r="I39" s="128">
        <v>757</v>
      </c>
      <c r="J39" s="129">
        <v>0.49737187910643887</v>
      </c>
    </row>
    <row r="40" spans="2:10" s="131" customFormat="1" hidden="1" x14ac:dyDescent="0.2">
      <c r="B40" s="124" t="s">
        <v>60</v>
      </c>
      <c r="C40" s="124" t="s">
        <v>18</v>
      </c>
      <c r="D40" s="125" t="s">
        <v>19</v>
      </c>
      <c r="E40" s="128">
        <v>95003</v>
      </c>
      <c r="F40" s="128">
        <v>13164</v>
      </c>
      <c r="G40" s="129">
        <v>0.13856404534593644</v>
      </c>
      <c r="H40" s="128">
        <v>81839</v>
      </c>
      <c r="I40" s="128">
        <v>27673</v>
      </c>
      <c r="J40" s="129">
        <v>0.33813951783379564</v>
      </c>
    </row>
    <row r="41" spans="2:10" s="131" customFormat="1" hidden="1" x14ac:dyDescent="0.2">
      <c r="B41" s="124" t="s">
        <v>61</v>
      </c>
      <c r="C41" s="124" t="s">
        <v>20</v>
      </c>
      <c r="D41" s="125" t="s">
        <v>63</v>
      </c>
      <c r="E41" s="128">
        <v>22198</v>
      </c>
      <c r="F41" s="128">
        <v>1405</v>
      </c>
      <c r="G41" s="129">
        <v>6.3293990449590054E-2</v>
      </c>
      <c r="H41" s="128">
        <v>27816</v>
      </c>
      <c r="I41" s="128">
        <v>8445</v>
      </c>
      <c r="J41" s="129">
        <v>0.30360224331320101</v>
      </c>
    </row>
    <row r="42" spans="2:10" s="131" customFormat="1" hidden="1" x14ac:dyDescent="0.2">
      <c r="B42" s="124" t="s">
        <v>61</v>
      </c>
      <c r="C42" s="124" t="s">
        <v>21</v>
      </c>
      <c r="D42" s="125" t="s">
        <v>22</v>
      </c>
      <c r="E42" s="128">
        <v>68356</v>
      </c>
      <c r="F42" s="128">
        <v>7184</v>
      </c>
      <c r="G42" s="129">
        <v>0.10509684592427877</v>
      </c>
      <c r="H42" s="128">
        <v>68229</v>
      </c>
      <c r="I42" s="128">
        <v>19243</v>
      </c>
      <c r="J42" s="129">
        <v>0.28203549810198009</v>
      </c>
    </row>
    <row r="43" spans="2:10" s="131" customFormat="1" hidden="1" x14ac:dyDescent="0.2">
      <c r="B43" s="124" t="s">
        <v>59</v>
      </c>
      <c r="C43" s="124" t="s">
        <v>23</v>
      </c>
      <c r="D43" s="125" t="s">
        <v>53</v>
      </c>
      <c r="E43" s="128">
        <v>37229</v>
      </c>
      <c r="F43" s="128">
        <v>2254</v>
      </c>
      <c r="G43" s="129">
        <v>6.0544199414434986E-2</v>
      </c>
      <c r="H43" s="128">
        <v>35196</v>
      </c>
      <c r="I43" s="128">
        <v>14915</v>
      </c>
      <c r="J43" s="129">
        <v>0.42376974656210931</v>
      </c>
    </row>
    <row r="44" spans="2:10" s="131" customFormat="1" hidden="1" x14ac:dyDescent="0.2">
      <c r="B44" s="124" t="s">
        <v>59</v>
      </c>
      <c r="C44" s="124" t="s">
        <v>24</v>
      </c>
      <c r="D44" s="125" t="s">
        <v>29</v>
      </c>
      <c r="E44" s="128">
        <v>58308</v>
      </c>
      <c r="F44" s="128">
        <v>6032</v>
      </c>
      <c r="G44" s="129">
        <v>0.1034506414214173</v>
      </c>
      <c r="H44" s="128">
        <v>52276</v>
      </c>
      <c r="I44" s="128">
        <v>22356</v>
      </c>
      <c r="J44" s="129">
        <v>0.42765322518937943</v>
      </c>
    </row>
    <row r="45" spans="2:10" s="131" customFormat="1" hidden="1" x14ac:dyDescent="0.2">
      <c r="B45" s="124" t="s">
        <v>59</v>
      </c>
      <c r="C45" s="124" t="s">
        <v>25</v>
      </c>
      <c r="D45" s="125" t="s">
        <v>30</v>
      </c>
      <c r="E45" s="128">
        <v>47498</v>
      </c>
      <c r="F45" s="128">
        <v>6136</v>
      </c>
      <c r="G45" s="129">
        <v>0.12918438671101942</v>
      </c>
      <c r="H45" s="128">
        <v>42131</v>
      </c>
      <c r="I45" s="128">
        <v>21947</v>
      </c>
      <c r="J45" s="129">
        <v>0.52092283591654598</v>
      </c>
    </row>
    <row r="46" spans="2:10" s="131" customFormat="1" hidden="1" x14ac:dyDescent="0.2">
      <c r="B46" s="124" t="s">
        <v>58</v>
      </c>
      <c r="C46" s="124" t="s">
        <v>26</v>
      </c>
      <c r="D46" s="125" t="s">
        <v>64</v>
      </c>
      <c r="E46" s="128">
        <v>59991</v>
      </c>
      <c r="F46" s="128">
        <v>3000</v>
      </c>
      <c r="G46" s="129">
        <v>5.0007501125168774E-2</v>
      </c>
      <c r="H46" s="128">
        <v>64956</v>
      </c>
      <c r="I46" s="128">
        <v>24456</v>
      </c>
      <c r="J46" s="129">
        <v>0.37650101607241826</v>
      </c>
    </row>
    <row r="47" spans="2:10" s="131" customFormat="1" hidden="1" x14ac:dyDescent="0.2">
      <c r="B47" s="124" t="s">
        <v>61</v>
      </c>
      <c r="C47" s="124" t="s">
        <v>27</v>
      </c>
      <c r="D47" s="125" t="s">
        <v>28</v>
      </c>
      <c r="E47" s="128">
        <v>36883</v>
      </c>
      <c r="F47" s="128">
        <v>3592</v>
      </c>
      <c r="G47" s="129">
        <v>9.7389041021608877E-2</v>
      </c>
      <c r="H47" s="128">
        <v>41273</v>
      </c>
      <c r="I47" s="128">
        <v>12880</v>
      </c>
      <c r="J47" s="129">
        <v>0.31206842245535821</v>
      </c>
    </row>
  </sheetData>
  <phoneticPr fontId="0" type="noConversion"/>
  <conditionalFormatting sqref="E17:F29 H17:I29">
    <cfRule type="cellIs" dxfId="4" priority="2" operator="notEqual">
      <formula>E35</formula>
    </cfRule>
  </conditionalFormatting>
  <conditionalFormatting sqref="G17:G29 J17:J29">
    <cfRule type="cellIs" dxfId="3" priority="1" operator="notEqual">
      <formula>G35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  <ignoredErrors>
    <ignoredError sqref="G17:G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46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4.85546875" style="9" customWidth="1"/>
    <col min="6" max="16384" width="9.140625" style="9"/>
  </cols>
  <sheetData>
    <row r="1" spans="1:5" s="51" customFormat="1" ht="18" hidden="1" customHeight="1" x14ac:dyDescent="0.25">
      <c r="A1" s="1"/>
      <c r="B1" s="1"/>
      <c r="C1" s="1"/>
      <c r="D1" s="1"/>
    </row>
    <row r="2" spans="1:5" ht="15.75" x14ac:dyDescent="0.25">
      <c r="A2" s="1"/>
      <c r="B2" s="1"/>
      <c r="C2" s="2" t="s">
        <v>0</v>
      </c>
      <c r="D2" s="50" t="s">
        <v>62</v>
      </c>
    </row>
    <row r="3" spans="1:5" ht="15.75" x14ac:dyDescent="0.25">
      <c r="A3" s="1"/>
      <c r="B3" s="1"/>
      <c r="C3" s="2"/>
      <c r="D3" s="50" t="s">
        <v>49</v>
      </c>
    </row>
    <row r="4" spans="1:5" ht="12.75" customHeight="1" x14ac:dyDescent="0.2">
      <c r="A4" s="1"/>
      <c r="B4" s="1"/>
      <c r="C4" s="2"/>
      <c r="D4" s="4"/>
    </row>
    <row r="5" spans="1:5" ht="12.75" customHeight="1" x14ac:dyDescent="0.2">
      <c r="A5" s="1"/>
      <c r="B5" s="1"/>
      <c r="C5" s="2" t="s">
        <v>1</v>
      </c>
      <c r="D5" s="5" t="str">
        <f>'Category A Calls'!D5</f>
        <v>April 2015</v>
      </c>
    </row>
    <row r="6" spans="1:5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5" x14ac:dyDescent="0.2">
      <c r="A7" s="1"/>
      <c r="B7" s="1"/>
      <c r="D7" s="107" t="s">
        <v>129</v>
      </c>
    </row>
    <row r="8" spans="1:5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5" x14ac:dyDescent="0.2">
      <c r="A9" s="1"/>
      <c r="B9" s="1"/>
      <c r="C9" s="2" t="s">
        <v>3</v>
      </c>
      <c r="D9" s="6">
        <f>'Category A Calls'!D9</f>
        <v>42159</v>
      </c>
    </row>
    <row r="10" spans="1:5" x14ac:dyDescent="0.2">
      <c r="A10" s="1"/>
      <c r="B10" s="1"/>
      <c r="C10" s="2" t="s">
        <v>6</v>
      </c>
      <c r="D10" s="6">
        <f>'Category A Calls'!D10</f>
        <v>42502</v>
      </c>
    </row>
    <row r="11" spans="1:5" ht="12.75" hidden="1" customHeight="1" x14ac:dyDescent="0.2">
      <c r="A11" s="1"/>
      <c r="B11" s="1"/>
      <c r="C11" s="2" t="s">
        <v>10</v>
      </c>
      <c r="D11" s="5" t="str">
        <f>'Category A Calls'!D11</f>
        <v>Published</v>
      </c>
    </row>
    <row r="12" spans="1:5" x14ac:dyDescent="0.2">
      <c r="A12" s="1"/>
      <c r="B12" s="1"/>
      <c r="C12" s="2" t="s">
        <v>11</v>
      </c>
      <c r="D12" s="5" t="str">
        <f>'Category A Calls'!D12</f>
        <v>James Thomas, james.thomas5@nhs.net</v>
      </c>
    </row>
    <row r="13" spans="1:5" x14ac:dyDescent="0.2">
      <c r="A13" s="1"/>
      <c r="B13" s="1"/>
      <c r="C13" s="1"/>
      <c r="D13" s="1"/>
    </row>
    <row r="14" spans="1:5" ht="12.75" hidden="1" customHeight="1" x14ac:dyDescent="0.2">
      <c r="A14" s="1"/>
      <c r="B14" s="7"/>
      <c r="C14" s="7"/>
      <c r="D14" s="7"/>
      <c r="E14" s="9">
        <v>28</v>
      </c>
    </row>
    <row r="15" spans="1:5" ht="12.75" hidden="1" customHeight="1" x14ac:dyDescent="0.2">
      <c r="A15" s="1"/>
      <c r="B15" s="1"/>
      <c r="C15" s="1"/>
      <c r="D15" s="1"/>
      <c r="E15" s="52"/>
    </row>
    <row r="16" spans="1:5" s="3" customFormat="1" ht="78" customHeight="1" x14ac:dyDescent="0.2">
      <c r="B16" s="33" t="s">
        <v>57</v>
      </c>
      <c r="C16" s="44" t="s">
        <v>4</v>
      </c>
      <c r="D16" s="44" t="s">
        <v>5</v>
      </c>
      <c r="E16" s="35" t="s">
        <v>145</v>
      </c>
    </row>
    <row r="17" spans="1:5" x14ac:dyDescent="0.2">
      <c r="A17" s="43"/>
      <c r="B17" s="37"/>
      <c r="C17" s="38"/>
      <c r="D17" s="45" t="s">
        <v>9</v>
      </c>
      <c r="E17" s="93">
        <f>SUM(E19:E29)</f>
        <v>375855</v>
      </c>
    </row>
    <row r="18" spans="1:5" ht="12.75" hidden="1" customHeight="1" x14ac:dyDescent="0.2">
      <c r="B18" s="10"/>
      <c r="C18" s="11"/>
      <c r="D18" s="46"/>
      <c r="E18" s="55"/>
    </row>
    <row r="19" spans="1:5" x14ac:dyDescent="0.2">
      <c r="B19" s="10" t="s">
        <v>58</v>
      </c>
      <c r="C19" s="11" t="s">
        <v>14</v>
      </c>
      <c r="D19" s="46" t="s">
        <v>15</v>
      </c>
      <c r="E19" s="16">
        <f>VLOOKUP($C19,'Latest Month raw data'!$E$6:$AH$16,E$14,0)</f>
        <v>36055</v>
      </c>
    </row>
    <row r="20" spans="1:5" x14ac:dyDescent="0.2">
      <c r="B20" s="10" t="s">
        <v>58</v>
      </c>
      <c r="C20" s="11" t="s">
        <v>16</v>
      </c>
      <c r="D20" s="46" t="s">
        <v>17</v>
      </c>
      <c r="E20" s="16">
        <f>VLOOKUP($C20,'Latest Month raw data'!$E$6:$AH$16,E$14,0)</f>
        <v>38932</v>
      </c>
    </row>
    <row r="21" spans="1:5" ht="18" x14ac:dyDescent="0.25">
      <c r="A21" s="51"/>
      <c r="B21" s="10" t="s">
        <v>59</v>
      </c>
      <c r="C21" s="11" t="s">
        <v>51</v>
      </c>
      <c r="D21" s="46" t="s">
        <v>52</v>
      </c>
      <c r="E21" s="16">
        <f>VLOOKUP($C21,'Latest Month raw data'!$E$6:$AH$16,E$14,0)</f>
        <v>1203</v>
      </c>
    </row>
    <row r="22" spans="1:5" x14ac:dyDescent="0.2">
      <c r="B22" s="10" t="s">
        <v>60</v>
      </c>
      <c r="C22" s="11" t="s">
        <v>18</v>
      </c>
      <c r="D22" s="46" t="s">
        <v>19</v>
      </c>
      <c r="E22" s="16">
        <f>VLOOKUP($C22,'Latest Month raw data'!$E$6:$AH$16,E$14,0)</f>
        <v>61582</v>
      </c>
    </row>
    <row r="23" spans="1:5" x14ac:dyDescent="0.2">
      <c r="B23" s="10" t="s">
        <v>61</v>
      </c>
      <c r="C23" s="11" t="s">
        <v>20</v>
      </c>
      <c r="D23" s="46" t="s">
        <v>63</v>
      </c>
      <c r="E23" s="16">
        <f>VLOOKUP($C23,'Latest Month raw data'!$E$6:$AH$16,E$14,0)</f>
        <v>20633</v>
      </c>
    </row>
    <row r="24" spans="1:5" ht="18" x14ac:dyDescent="0.25">
      <c r="A24" s="51"/>
      <c r="B24" s="10" t="s">
        <v>61</v>
      </c>
      <c r="C24" s="11" t="s">
        <v>21</v>
      </c>
      <c r="D24" s="46" t="s">
        <v>22</v>
      </c>
      <c r="E24" s="16">
        <f>VLOOKUP($C24,'Latest Month raw data'!$E$6:$AH$16,E$14,0)</f>
        <v>56925</v>
      </c>
    </row>
    <row r="25" spans="1:5" x14ac:dyDescent="0.2">
      <c r="B25" s="10" t="s">
        <v>59</v>
      </c>
      <c r="C25" s="11" t="s">
        <v>23</v>
      </c>
      <c r="D25" s="46" t="s">
        <v>53</v>
      </c>
      <c r="E25" s="16">
        <f>VLOOKUP($C25,'Latest Month raw data'!$E$6:$AH$16,E$14,0)</f>
        <v>20396</v>
      </c>
    </row>
    <row r="26" spans="1:5" x14ac:dyDescent="0.2">
      <c r="B26" s="10" t="s">
        <v>59</v>
      </c>
      <c r="C26" s="11" t="s">
        <v>24</v>
      </c>
      <c r="D26" s="46" t="s">
        <v>29</v>
      </c>
      <c r="E26" s="16">
        <f>VLOOKUP($C26,'Latest Month raw data'!$E$6:$AH$16,E$14,0)</f>
        <v>31141</v>
      </c>
    </row>
    <row r="27" spans="1:5" ht="18" x14ac:dyDescent="0.25">
      <c r="A27" s="51"/>
      <c r="B27" s="10" t="s">
        <v>59</v>
      </c>
      <c r="C27" s="11" t="s">
        <v>25</v>
      </c>
      <c r="D27" s="46" t="s">
        <v>30</v>
      </c>
      <c r="E27" s="16">
        <f>VLOOKUP($C27,'Latest Month raw data'!$E$6:$AH$16,E$14,0)</f>
        <v>30913</v>
      </c>
    </row>
    <row r="28" spans="1:5" x14ac:dyDescent="0.2">
      <c r="B28" s="10" t="s">
        <v>58</v>
      </c>
      <c r="C28" s="11" t="s">
        <v>26</v>
      </c>
      <c r="D28" s="46" t="s">
        <v>64</v>
      </c>
      <c r="E28" s="16">
        <f>VLOOKUP($C28,'Latest Month raw data'!$E$6:$AH$16,E$14,0)</f>
        <v>44888</v>
      </c>
    </row>
    <row r="29" spans="1:5" x14ac:dyDescent="0.2">
      <c r="B29" s="48" t="s">
        <v>61</v>
      </c>
      <c r="C29" s="49" t="s">
        <v>27</v>
      </c>
      <c r="D29" s="47" t="s">
        <v>28</v>
      </c>
      <c r="E29" s="56">
        <f>VLOOKUP($C29,'Latest Month raw data'!$E$6:$AH$16,E$14,0)</f>
        <v>33187</v>
      </c>
    </row>
    <row r="30" spans="1:5" s="99" customFormat="1" x14ac:dyDescent="0.2">
      <c r="A30" s="78"/>
      <c r="B30" s="98"/>
      <c r="C30" s="78"/>
      <c r="D30" s="9" t="s">
        <v>159</v>
      </c>
    </row>
    <row r="31" spans="1:5" s="99" customFormat="1" x14ac:dyDescent="0.2">
      <c r="A31" s="78"/>
      <c r="C31" s="78"/>
      <c r="D31" s="78" t="s">
        <v>144</v>
      </c>
    </row>
    <row r="32" spans="1:5" s="99" customFormat="1" x14ac:dyDescent="0.2">
      <c r="A32" s="78"/>
      <c r="C32" s="78"/>
    </row>
    <row r="33" spans="2:5" x14ac:dyDescent="0.2">
      <c r="D33" s="9" t="str">
        <f>'Category A Calls'!D33</f>
        <v>r denotes revised from original publication</v>
      </c>
    </row>
    <row r="34" spans="2:5" s="131" customFormat="1" hidden="1" x14ac:dyDescent="0.2">
      <c r="B34" s="120"/>
      <c r="C34" s="120"/>
      <c r="D34" s="121" t="s">
        <v>9</v>
      </c>
      <c r="E34" s="122">
        <v>377812</v>
      </c>
    </row>
    <row r="35" spans="2:5" s="131" customFormat="1" hidden="1" x14ac:dyDescent="0.2">
      <c r="B35" s="124"/>
      <c r="C35" s="124"/>
      <c r="D35" s="125"/>
      <c r="E35" s="126"/>
    </row>
    <row r="36" spans="2:5" s="131" customFormat="1" hidden="1" x14ac:dyDescent="0.2">
      <c r="B36" s="124" t="s">
        <v>58</v>
      </c>
      <c r="C36" s="124" t="s">
        <v>14</v>
      </c>
      <c r="D36" s="125" t="s">
        <v>15</v>
      </c>
      <c r="E36" s="128">
        <v>33851</v>
      </c>
    </row>
    <row r="37" spans="2:5" s="131" customFormat="1" hidden="1" x14ac:dyDescent="0.2">
      <c r="B37" s="124" t="s">
        <v>58</v>
      </c>
      <c r="C37" s="124" t="s">
        <v>16</v>
      </c>
      <c r="D37" s="125" t="s">
        <v>17</v>
      </c>
      <c r="E37" s="128">
        <v>38726</v>
      </c>
    </row>
    <row r="38" spans="2:5" s="131" customFormat="1" hidden="1" x14ac:dyDescent="0.2">
      <c r="B38" s="124" t="s">
        <v>59</v>
      </c>
      <c r="C38" s="124" t="s">
        <v>51</v>
      </c>
      <c r="D38" s="125" t="s">
        <v>52</v>
      </c>
      <c r="E38" s="128">
        <v>1203</v>
      </c>
    </row>
    <row r="39" spans="2:5" s="131" customFormat="1" hidden="1" x14ac:dyDescent="0.2">
      <c r="B39" s="124" t="s">
        <v>60</v>
      </c>
      <c r="C39" s="124" t="s">
        <v>18</v>
      </c>
      <c r="D39" s="125" t="s">
        <v>19</v>
      </c>
      <c r="E39" s="128">
        <v>61535</v>
      </c>
    </row>
    <row r="40" spans="2:5" s="131" customFormat="1" hidden="1" x14ac:dyDescent="0.2">
      <c r="B40" s="124" t="s">
        <v>61</v>
      </c>
      <c r="C40" s="124" t="s">
        <v>20</v>
      </c>
      <c r="D40" s="125" t="s">
        <v>63</v>
      </c>
      <c r="E40" s="128">
        <v>20633</v>
      </c>
    </row>
    <row r="41" spans="2:5" s="131" customFormat="1" hidden="1" x14ac:dyDescent="0.2">
      <c r="B41" s="124" t="s">
        <v>61</v>
      </c>
      <c r="C41" s="124" t="s">
        <v>21</v>
      </c>
      <c r="D41" s="125" t="s">
        <v>22</v>
      </c>
      <c r="E41" s="128">
        <v>56925</v>
      </c>
    </row>
    <row r="42" spans="2:5" s="131" customFormat="1" hidden="1" x14ac:dyDescent="0.2">
      <c r="B42" s="124" t="s">
        <v>59</v>
      </c>
      <c r="C42" s="124" t="s">
        <v>23</v>
      </c>
      <c r="D42" s="125" t="s">
        <v>53</v>
      </c>
      <c r="E42" s="128">
        <v>21370</v>
      </c>
    </row>
    <row r="43" spans="2:5" s="131" customFormat="1" hidden="1" x14ac:dyDescent="0.2">
      <c r="B43" s="124" t="s">
        <v>59</v>
      </c>
      <c r="C43" s="124" t="s">
        <v>24</v>
      </c>
      <c r="D43" s="125" t="s">
        <v>29</v>
      </c>
      <c r="E43" s="128">
        <v>31124</v>
      </c>
    </row>
    <row r="44" spans="2:5" s="131" customFormat="1" hidden="1" x14ac:dyDescent="0.2">
      <c r="B44" s="124" t="s">
        <v>59</v>
      </c>
      <c r="C44" s="124" t="s">
        <v>25</v>
      </c>
      <c r="D44" s="125" t="s">
        <v>30</v>
      </c>
      <c r="E44" s="128">
        <v>34371</v>
      </c>
    </row>
    <row r="45" spans="2:5" s="131" customFormat="1" hidden="1" x14ac:dyDescent="0.2">
      <c r="B45" s="124" t="s">
        <v>58</v>
      </c>
      <c r="C45" s="124" t="s">
        <v>26</v>
      </c>
      <c r="D45" s="125" t="s">
        <v>64</v>
      </c>
      <c r="E45" s="128">
        <v>44887</v>
      </c>
    </row>
    <row r="46" spans="2:5" s="131" customFormat="1" hidden="1" x14ac:dyDescent="0.2">
      <c r="B46" s="124" t="s">
        <v>61</v>
      </c>
      <c r="C46" s="124" t="s">
        <v>27</v>
      </c>
      <c r="D46" s="125" t="s">
        <v>28</v>
      </c>
      <c r="E46" s="128">
        <v>33187</v>
      </c>
    </row>
  </sheetData>
  <phoneticPr fontId="0" type="noConversion"/>
  <conditionalFormatting sqref="E17:E29">
    <cfRule type="cellIs" dxfId="2" priority="1" operator="notEqual">
      <formula>E34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"/>
  <sheetViews>
    <sheetView workbookViewId="0"/>
  </sheetViews>
  <sheetFormatPr defaultRowHeight="12.75" x14ac:dyDescent="0.2"/>
  <cols>
    <col min="1" max="1" width="13.5703125" style="86" bestFit="1" customWidth="1"/>
    <col min="2" max="2" width="19.28515625" style="86" bestFit="1" customWidth="1"/>
    <col min="3" max="3" width="16" style="86" bestFit="1" customWidth="1"/>
    <col min="4" max="4" width="64.140625" style="86" bestFit="1" customWidth="1"/>
    <col min="5" max="5" width="10.140625" style="86" bestFit="1" customWidth="1"/>
    <col min="6" max="6" width="73.7109375" style="86" bestFit="1" customWidth="1"/>
    <col min="7" max="31" width="9" style="86" customWidth="1"/>
    <col min="32" max="32" width="8.85546875" style="86" customWidth="1"/>
    <col min="33" max="33" width="30.7109375" customWidth="1"/>
    <col min="34" max="34" width="35.5703125" bestFit="1" customWidth="1"/>
    <col min="35" max="256" width="9.140625" style="86"/>
    <col min="257" max="257" width="13.5703125" style="86" bestFit="1" customWidth="1"/>
    <col min="258" max="258" width="19.28515625" style="86" bestFit="1" customWidth="1"/>
    <col min="259" max="259" width="16" style="86" bestFit="1" customWidth="1"/>
    <col min="260" max="260" width="64.140625" style="86" bestFit="1" customWidth="1"/>
    <col min="261" max="261" width="10.140625" style="86" bestFit="1" customWidth="1"/>
    <col min="262" max="262" width="73.7109375" style="86" bestFit="1" customWidth="1"/>
    <col min="263" max="287" width="9" style="86" customWidth="1"/>
    <col min="288" max="288" width="8.85546875" style="86" customWidth="1"/>
    <col min="289" max="289" width="255.7109375" style="86" bestFit="1" customWidth="1"/>
    <col min="290" max="290" width="35.5703125" style="86" bestFit="1" customWidth="1"/>
    <col min="291" max="512" width="9.140625" style="86"/>
    <col min="513" max="513" width="13.5703125" style="86" bestFit="1" customWidth="1"/>
    <col min="514" max="514" width="19.28515625" style="86" bestFit="1" customWidth="1"/>
    <col min="515" max="515" width="16" style="86" bestFit="1" customWidth="1"/>
    <col min="516" max="516" width="64.140625" style="86" bestFit="1" customWidth="1"/>
    <col min="517" max="517" width="10.140625" style="86" bestFit="1" customWidth="1"/>
    <col min="518" max="518" width="73.7109375" style="86" bestFit="1" customWidth="1"/>
    <col min="519" max="543" width="9" style="86" customWidth="1"/>
    <col min="544" max="544" width="8.85546875" style="86" customWidth="1"/>
    <col min="545" max="545" width="255.7109375" style="86" bestFit="1" customWidth="1"/>
    <col min="546" max="546" width="35.5703125" style="86" bestFit="1" customWidth="1"/>
    <col min="547" max="768" width="9.140625" style="86"/>
    <col min="769" max="769" width="13.5703125" style="86" bestFit="1" customWidth="1"/>
    <col min="770" max="770" width="19.28515625" style="86" bestFit="1" customWidth="1"/>
    <col min="771" max="771" width="16" style="86" bestFit="1" customWidth="1"/>
    <col min="772" max="772" width="64.140625" style="86" bestFit="1" customWidth="1"/>
    <col min="773" max="773" width="10.140625" style="86" bestFit="1" customWidth="1"/>
    <col min="774" max="774" width="73.7109375" style="86" bestFit="1" customWidth="1"/>
    <col min="775" max="799" width="9" style="86" customWidth="1"/>
    <col min="800" max="800" width="8.85546875" style="86" customWidth="1"/>
    <col min="801" max="801" width="255.7109375" style="86" bestFit="1" customWidth="1"/>
    <col min="802" max="802" width="35.5703125" style="86" bestFit="1" customWidth="1"/>
    <col min="803" max="1024" width="9.140625" style="86"/>
    <col min="1025" max="1025" width="13.5703125" style="86" bestFit="1" customWidth="1"/>
    <col min="1026" max="1026" width="19.28515625" style="86" bestFit="1" customWidth="1"/>
    <col min="1027" max="1027" width="16" style="86" bestFit="1" customWidth="1"/>
    <col min="1028" max="1028" width="64.140625" style="86" bestFit="1" customWidth="1"/>
    <col min="1029" max="1029" width="10.140625" style="86" bestFit="1" customWidth="1"/>
    <col min="1030" max="1030" width="73.7109375" style="86" bestFit="1" customWidth="1"/>
    <col min="1031" max="1055" width="9" style="86" customWidth="1"/>
    <col min="1056" max="1056" width="8.85546875" style="86" customWidth="1"/>
    <col min="1057" max="1057" width="255.7109375" style="86" bestFit="1" customWidth="1"/>
    <col min="1058" max="1058" width="35.5703125" style="86" bestFit="1" customWidth="1"/>
    <col min="1059" max="1280" width="9.140625" style="86"/>
    <col min="1281" max="1281" width="13.5703125" style="86" bestFit="1" customWidth="1"/>
    <col min="1282" max="1282" width="19.28515625" style="86" bestFit="1" customWidth="1"/>
    <col min="1283" max="1283" width="16" style="86" bestFit="1" customWidth="1"/>
    <col min="1284" max="1284" width="64.140625" style="86" bestFit="1" customWidth="1"/>
    <col min="1285" max="1285" width="10.140625" style="86" bestFit="1" customWidth="1"/>
    <col min="1286" max="1286" width="73.7109375" style="86" bestFit="1" customWidth="1"/>
    <col min="1287" max="1311" width="9" style="86" customWidth="1"/>
    <col min="1312" max="1312" width="8.85546875" style="86" customWidth="1"/>
    <col min="1313" max="1313" width="255.7109375" style="86" bestFit="1" customWidth="1"/>
    <col min="1314" max="1314" width="35.5703125" style="86" bestFit="1" customWidth="1"/>
    <col min="1315" max="1536" width="9.140625" style="86"/>
    <col min="1537" max="1537" width="13.5703125" style="86" bestFit="1" customWidth="1"/>
    <col min="1538" max="1538" width="19.28515625" style="86" bestFit="1" customWidth="1"/>
    <col min="1539" max="1539" width="16" style="86" bestFit="1" customWidth="1"/>
    <col min="1540" max="1540" width="64.140625" style="86" bestFit="1" customWidth="1"/>
    <col min="1541" max="1541" width="10.140625" style="86" bestFit="1" customWidth="1"/>
    <col min="1542" max="1542" width="73.7109375" style="86" bestFit="1" customWidth="1"/>
    <col min="1543" max="1567" width="9" style="86" customWidth="1"/>
    <col min="1568" max="1568" width="8.85546875" style="86" customWidth="1"/>
    <col min="1569" max="1569" width="255.7109375" style="86" bestFit="1" customWidth="1"/>
    <col min="1570" max="1570" width="35.5703125" style="86" bestFit="1" customWidth="1"/>
    <col min="1571" max="1792" width="9.140625" style="86"/>
    <col min="1793" max="1793" width="13.5703125" style="86" bestFit="1" customWidth="1"/>
    <col min="1794" max="1794" width="19.28515625" style="86" bestFit="1" customWidth="1"/>
    <col min="1795" max="1795" width="16" style="86" bestFit="1" customWidth="1"/>
    <col min="1796" max="1796" width="64.140625" style="86" bestFit="1" customWidth="1"/>
    <col min="1797" max="1797" width="10.140625" style="86" bestFit="1" customWidth="1"/>
    <col min="1798" max="1798" width="73.7109375" style="86" bestFit="1" customWidth="1"/>
    <col min="1799" max="1823" width="9" style="86" customWidth="1"/>
    <col min="1824" max="1824" width="8.85546875" style="86" customWidth="1"/>
    <col min="1825" max="1825" width="255.7109375" style="86" bestFit="1" customWidth="1"/>
    <col min="1826" max="1826" width="35.5703125" style="86" bestFit="1" customWidth="1"/>
    <col min="1827" max="2048" width="9.140625" style="86"/>
    <col min="2049" max="2049" width="13.5703125" style="86" bestFit="1" customWidth="1"/>
    <col min="2050" max="2050" width="19.28515625" style="86" bestFit="1" customWidth="1"/>
    <col min="2051" max="2051" width="16" style="86" bestFit="1" customWidth="1"/>
    <col min="2052" max="2052" width="64.140625" style="86" bestFit="1" customWidth="1"/>
    <col min="2053" max="2053" width="10.140625" style="86" bestFit="1" customWidth="1"/>
    <col min="2054" max="2054" width="73.7109375" style="86" bestFit="1" customWidth="1"/>
    <col min="2055" max="2079" width="9" style="86" customWidth="1"/>
    <col min="2080" max="2080" width="8.85546875" style="86" customWidth="1"/>
    <col min="2081" max="2081" width="255.7109375" style="86" bestFit="1" customWidth="1"/>
    <col min="2082" max="2082" width="35.5703125" style="86" bestFit="1" customWidth="1"/>
    <col min="2083" max="2304" width="9.140625" style="86"/>
    <col min="2305" max="2305" width="13.5703125" style="86" bestFit="1" customWidth="1"/>
    <col min="2306" max="2306" width="19.28515625" style="86" bestFit="1" customWidth="1"/>
    <col min="2307" max="2307" width="16" style="86" bestFit="1" customWidth="1"/>
    <col min="2308" max="2308" width="64.140625" style="86" bestFit="1" customWidth="1"/>
    <col min="2309" max="2309" width="10.140625" style="86" bestFit="1" customWidth="1"/>
    <col min="2310" max="2310" width="73.7109375" style="86" bestFit="1" customWidth="1"/>
    <col min="2311" max="2335" width="9" style="86" customWidth="1"/>
    <col min="2336" max="2336" width="8.85546875" style="86" customWidth="1"/>
    <col min="2337" max="2337" width="255.7109375" style="86" bestFit="1" customWidth="1"/>
    <col min="2338" max="2338" width="35.5703125" style="86" bestFit="1" customWidth="1"/>
    <col min="2339" max="2560" width="9.140625" style="86"/>
    <col min="2561" max="2561" width="13.5703125" style="86" bestFit="1" customWidth="1"/>
    <col min="2562" max="2562" width="19.28515625" style="86" bestFit="1" customWidth="1"/>
    <col min="2563" max="2563" width="16" style="86" bestFit="1" customWidth="1"/>
    <col min="2564" max="2564" width="64.140625" style="86" bestFit="1" customWidth="1"/>
    <col min="2565" max="2565" width="10.140625" style="86" bestFit="1" customWidth="1"/>
    <col min="2566" max="2566" width="73.7109375" style="86" bestFit="1" customWidth="1"/>
    <col min="2567" max="2591" width="9" style="86" customWidth="1"/>
    <col min="2592" max="2592" width="8.85546875" style="86" customWidth="1"/>
    <col min="2593" max="2593" width="255.7109375" style="86" bestFit="1" customWidth="1"/>
    <col min="2594" max="2594" width="35.5703125" style="86" bestFit="1" customWidth="1"/>
    <col min="2595" max="2816" width="9.140625" style="86"/>
    <col min="2817" max="2817" width="13.5703125" style="86" bestFit="1" customWidth="1"/>
    <col min="2818" max="2818" width="19.28515625" style="86" bestFit="1" customWidth="1"/>
    <col min="2819" max="2819" width="16" style="86" bestFit="1" customWidth="1"/>
    <col min="2820" max="2820" width="64.140625" style="86" bestFit="1" customWidth="1"/>
    <col min="2821" max="2821" width="10.140625" style="86" bestFit="1" customWidth="1"/>
    <col min="2822" max="2822" width="73.7109375" style="86" bestFit="1" customWidth="1"/>
    <col min="2823" max="2847" width="9" style="86" customWidth="1"/>
    <col min="2848" max="2848" width="8.85546875" style="86" customWidth="1"/>
    <col min="2849" max="2849" width="255.7109375" style="86" bestFit="1" customWidth="1"/>
    <col min="2850" max="2850" width="35.5703125" style="86" bestFit="1" customWidth="1"/>
    <col min="2851" max="3072" width="9.140625" style="86"/>
    <col min="3073" max="3073" width="13.5703125" style="86" bestFit="1" customWidth="1"/>
    <col min="3074" max="3074" width="19.28515625" style="86" bestFit="1" customWidth="1"/>
    <col min="3075" max="3075" width="16" style="86" bestFit="1" customWidth="1"/>
    <col min="3076" max="3076" width="64.140625" style="86" bestFit="1" customWidth="1"/>
    <col min="3077" max="3077" width="10.140625" style="86" bestFit="1" customWidth="1"/>
    <col min="3078" max="3078" width="73.7109375" style="86" bestFit="1" customWidth="1"/>
    <col min="3079" max="3103" width="9" style="86" customWidth="1"/>
    <col min="3104" max="3104" width="8.85546875" style="86" customWidth="1"/>
    <col min="3105" max="3105" width="255.7109375" style="86" bestFit="1" customWidth="1"/>
    <col min="3106" max="3106" width="35.5703125" style="86" bestFit="1" customWidth="1"/>
    <col min="3107" max="3328" width="9.140625" style="86"/>
    <col min="3329" max="3329" width="13.5703125" style="86" bestFit="1" customWidth="1"/>
    <col min="3330" max="3330" width="19.28515625" style="86" bestFit="1" customWidth="1"/>
    <col min="3331" max="3331" width="16" style="86" bestFit="1" customWidth="1"/>
    <col min="3332" max="3332" width="64.140625" style="86" bestFit="1" customWidth="1"/>
    <col min="3333" max="3333" width="10.140625" style="86" bestFit="1" customWidth="1"/>
    <col min="3334" max="3334" width="73.7109375" style="86" bestFit="1" customWidth="1"/>
    <col min="3335" max="3359" width="9" style="86" customWidth="1"/>
    <col min="3360" max="3360" width="8.85546875" style="86" customWidth="1"/>
    <col min="3361" max="3361" width="255.7109375" style="86" bestFit="1" customWidth="1"/>
    <col min="3362" max="3362" width="35.5703125" style="86" bestFit="1" customWidth="1"/>
    <col min="3363" max="3584" width="9.140625" style="86"/>
    <col min="3585" max="3585" width="13.5703125" style="86" bestFit="1" customWidth="1"/>
    <col min="3586" max="3586" width="19.28515625" style="86" bestFit="1" customWidth="1"/>
    <col min="3587" max="3587" width="16" style="86" bestFit="1" customWidth="1"/>
    <col min="3588" max="3588" width="64.140625" style="86" bestFit="1" customWidth="1"/>
    <col min="3589" max="3589" width="10.140625" style="86" bestFit="1" customWidth="1"/>
    <col min="3590" max="3590" width="73.7109375" style="86" bestFit="1" customWidth="1"/>
    <col min="3591" max="3615" width="9" style="86" customWidth="1"/>
    <col min="3616" max="3616" width="8.85546875" style="86" customWidth="1"/>
    <col min="3617" max="3617" width="255.7109375" style="86" bestFit="1" customWidth="1"/>
    <col min="3618" max="3618" width="35.5703125" style="86" bestFit="1" customWidth="1"/>
    <col min="3619" max="3840" width="9.140625" style="86"/>
    <col min="3841" max="3841" width="13.5703125" style="86" bestFit="1" customWidth="1"/>
    <col min="3842" max="3842" width="19.28515625" style="86" bestFit="1" customWidth="1"/>
    <col min="3843" max="3843" width="16" style="86" bestFit="1" customWidth="1"/>
    <col min="3844" max="3844" width="64.140625" style="86" bestFit="1" customWidth="1"/>
    <col min="3845" max="3845" width="10.140625" style="86" bestFit="1" customWidth="1"/>
    <col min="3846" max="3846" width="73.7109375" style="86" bestFit="1" customWidth="1"/>
    <col min="3847" max="3871" width="9" style="86" customWidth="1"/>
    <col min="3872" max="3872" width="8.85546875" style="86" customWidth="1"/>
    <col min="3873" max="3873" width="255.7109375" style="86" bestFit="1" customWidth="1"/>
    <col min="3874" max="3874" width="35.5703125" style="86" bestFit="1" customWidth="1"/>
    <col min="3875" max="4096" width="9.140625" style="86"/>
    <col min="4097" max="4097" width="13.5703125" style="86" bestFit="1" customWidth="1"/>
    <col min="4098" max="4098" width="19.28515625" style="86" bestFit="1" customWidth="1"/>
    <col min="4099" max="4099" width="16" style="86" bestFit="1" customWidth="1"/>
    <col min="4100" max="4100" width="64.140625" style="86" bestFit="1" customWidth="1"/>
    <col min="4101" max="4101" width="10.140625" style="86" bestFit="1" customWidth="1"/>
    <col min="4102" max="4102" width="73.7109375" style="86" bestFit="1" customWidth="1"/>
    <col min="4103" max="4127" width="9" style="86" customWidth="1"/>
    <col min="4128" max="4128" width="8.85546875" style="86" customWidth="1"/>
    <col min="4129" max="4129" width="255.7109375" style="86" bestFit="1" customWidth="1"/>
    <col min="4130" max="4130" width="35.5703125" style="86" bestFit="1" customWidth="1"/>
    <col min="4131" max="4352" width="9.140625" style="86"/>
    <col min="4353" max="4353" width="13.5703125" style="86" bestFit="1" customWidth="1"/>
    <col min="4354" max="4354" width="19.28515625" style="86" bestFit="1" customWidth="1"/>
    <col min="4355" max="4355" width="16" style="86" bestFit="1" customWidth="1"/>
    <col min="4356" max="4356" width="64.140625" style="86" bestFit="1" customWidth="1"/>
    <col min="4357" max="4357" width="10.140625" style="86" bestFit="1" customWidth="1"/>
    <col min="4358" max="4358" width="73.7109375" style="86" bestFit="1" customWidth="1"/>
    <col min="4359" max="4383" width="9" style="86" customWidth="1"/>
    <col min="4384" max="4384" width="8.85546875" style="86" customWidth="1"/>
    <col min="4385" max="4385" width="255.7109375" style="86" bestFit="1" customWidth="1"/>
    <col min="4386" max="4386" width="35.5703125" style="86" bestFit="1" customWidth="1"/>
    <col min="4387" max="4608" width="9.140625" style="86"/>
    <col min="4609" max="4609" width="13.5703125" style="86" bestFit="1" customWidth="1"/>
    <col min="4610" max="4610" width="19.28515625" style="86" bestFit="1" customWidth="1"/>
    <col min="4611" max="4611" width="16" style="86" bestFit="1" customWidth="1"/>
    <col min="4612" max="4612" width="64.140625" style="86" bestFit="1" customWidth="1"/>
    <col min="4613" max="4613" width="10.140625" style="86" bestFit="1" customWidth="1"/>
    <col min="4614" max="4614" width="73.7109375" style="86" bestFit="1" customWidth="1"/>
    <col min="4615" max="4639" width="9" style="86" customWidth="1"/>
    <col min="4640" max="4640" width="8.85546875" style="86" customWidth="1"/>
    <col min="4641" max="4641" width="255.7109375" style="86" bestFit="1" customWidth="1"/>
    <col min="4642" max="4642" width="35.5703125" style="86" bestFit="1" customWidth="1"/>
    <col min="4643" max="4864" width="9.140625" style="86"/>
    <col min="4865" max="4865" width="13.5703125" style="86" bestFit="1" customWidth="1"/>
    <col min="4866" max="4866" width="19.28515625" style="86" bestFit="1" customWidth="1"/>
    <col min="4867" max="4867" width="16" style="86" bestFit="1" customWidth="1"/>
    <col min="4868" max="4868" width="64.140625" style="86" bestFit="1" customWidth="1"/>
    <col min="4869" max="4869" width="10.140625" style="86" bestFit="1" customWidth="1"/>
    <col min="4870" max="4870" width="73.7109375" style="86" bestFit="1" customWidth="1"/>
    <col min="4871" max="4895" width="9" style="86" customWidth="1"/>
    <col min="4896" max="4896" width="8.85546875" style="86" customWidth="1"/>
    <col min="4897" max="4897" width="255.7109375" style="86" bestFit="1" customWidth="1"/>
    <col min="4898" max="4898" width="35.5703125" style="86" bestFit="1" customWidth="1"/>
    <col min="4899" max="5120" width="9.140625" style="86"/>
    <col min="5121" max="5121" width="13.5703125" style="86" bestFit="1" customWidth="1"/>
    <col min="5122" max="5122" width="19.28515625" style="86" bestFit="1" customWidth="1"/>
    <col min="5123" max="5123" width="16" style="86" bestFit="1" customWidth="1"/>
    <col min="5124" max="5124" width="64.140625" style="86" bestFit="1" customWidth="1"/>
    <col min="5125" max="5125" width="10.140625" style="86" bestFit="1" customWidth="1"/>
    <col min="5126" max="5126" width="73.7109375" style="86" bestFit="1" customWidth="1"/>
    <col min="5127" max="5151" width="9" style="86" customWidth="1"/>
    <col min="5152" max="5152" width="8.85546875" style="86" customWidth="1"/>
    <col min="5153" max="5153" width="255.7109375" style="86" bestFit="1" customWidth="1"/>
    <col min="5154" max="5154" width="35.5703125" style="86" bestFit="1" customWidth="1"/>
    <col min="5155" max="5376" width="9.140625" style="86"/>
    <col min="5377" max="5377" width="13.5703125" style="86" bestFit="1" customWidth="1"/>
    <col min="5378" max="5378" width="19.28515625" style="86" bestFit="1" customWidth="1"/>
    <col min="5379" max="5379" width="16" style="86" bestFit="1" customWidth="1"/>
    <col min="5380" max="5380" width="64.140625" style="86" bestFit="1" customWidth="1"/>
    <col min="5381" max="5381" width="10.140625" style="86" bestFit="1" customWidth="1"/>
    <col min="5382" max="5382" width="73.7109375" style="86" bestFit="1" customWidth="1"/>
    <col min="5383" max="5407" width="9" style="86" customWidth="1"/>
    <col min="5408" max="5408" width="8.85546875" style="86" customWidth="1"/>
    <col min="5409" max="5409" width="255.7109375" style="86" bestFit="1" customWidth="1"/>
    <col min="5410" max="5410" width="35.5703125" style="86" bestFit="1" customWidth="1"/>
    <col min="5411" max="5632" width="9.140625" style="86"/>
    <col min="5633" max="5633" width="13.5703125" style="86" bestFit="1" customWidth="1"/>
    <col min="5634" max="5634" width="19.28515625" style="86" bestFit="1" customWidth="1"/>
    <col min="5635" max="5635" width="16" style="86" bestFit="1" customWidth="1"/>
    <col min="5636" max="5636" width="64.140625" style="86" bestFit="1" customWidth="1"/>
    <col min="5637" max="5637" width="10.140625" style="86" bestFit="1" customWidth="1"/>
    <col min="5638" max="5638" width="73.7109375" style="86" bestFit="1" customWidth="1"/>
    <col min="5639" max="5663" width="9" style="86" customWidth="1"/>
    <col min="5664" max="5664" width="8.85546875" style="86" customWidth="1"/>
    <col min="5665" max="5665" width="255.7109375" style="86" bestFit="1" customWidth="1"/>
    <col min="5666" max="5666" width="35.5703125" style="86" bestFit="1" customWidth="1"/>
    <col min="5667" max="5888" width="9.140625" style="86"/>
    <col min="5889" max="5889" width="13.5703125" style="86" bestFit="1" customWidth="1"/>
    <col min="5890" max="5890" width="19.28515625" style="86" bestFit="1" customWidth="1"/>
    <col min="5891" max="5891" width="16" style="86" bestFit="1" customWidth="1"/>
    <col min="5892" max="5892" width="64.140625" style="86" bestFit="1" customWidth="1"/>
    <col min="5893" max="5893" width="10.140625" style="86" bestFit="1" customWidth="1"/>
    <col min="5894" max="5894" width="73.7109375" style="86" bestFit="1" customWidth="1"/>
    <col min="5895" max="5919" width="9" style="86" customWidth="1"/>
    <col min="5920" max="5920" width="8.85546875" style="86" customWidth="1"/>
    <col min="5921" max="5921" width="255.7109375" style="86" bestFit="1" customWidth="1"/>
    <col min="5922" max="5922" width="35.5703125" style="86" bestFit="1" customWidth="1"/>
    <col min="5923" max="6144" width="9.140625" style="86"/>
    <col min="6145" max="6145" width="13.5703125" style="86" bestFit="1" customWidth="1"/>
    <col min="6146" max="6146" width="19.28515625" style="86" bestFit="1" customWidth="1"/>
    <col min="6147" max="6147" width="16" style="86" bestFit="1" customWidth="1"/>
    <col min="6148" max="6148" width="64.140625" style="86" bestFit="1" customWidth="1"/>
    <col min="6149" max="6149" width="10.140625" style="86" bestFit="1" customWidth="1"/>
    <col min="6150" max="6150" width="73.7109375" style="86" bestFit="1" customWidth="1"/>
    <col min="6151" max="6175" width="9" style="86" customWidth="1"/>
    <col min="6176" max="6176" width="8.85546875" style="86" customWidth="1"/>
    <col min="6177" max="6177" width="255.7109375" style="86" bestFit="1" customWidth="1"/>
    <col min="6178" max="6178" width="35.5703125" style="86" bestFit="1" customWidth="1"/>
    <col min="6179" max="6400" width="9.140625" style="86"/>
    <col min="6401" max="6401" width="13.5703125" style="86" bestFit="1" customWidth="1"/>
    <col min="6402" max="6402" width="19.28515625" style="86" bestFit="1" customWidth="1"/>
    <col min="6403" max="6403" width="16" style="86" bestFit="1" customWidth="1"/>
    <col min="6404" max="6404" width="64.140625" style="86" bestFit="1" customWidth="1"/>
    <col min="6405" max="6405" width="10.140625" style="86" bestFit="1" customWidth="1"/>
    <col min="6406" max="6406" width="73.7109375" style="86" bestFit="1" customWidth="1"/>
    <col min="6407" max="6431" width="9" style="86" customWidth="1"/>
    <col min="6432" max="6432" width="8.85546875" style="86" customWidth="1"/>
    <col min="6433" max="6433" width="255.7109375" style="86" bestFit="1" customWidth="1"/>
    <col min="6434" max="6434" width="35.5703125" style="86" bestFit="1" customWidth="1"/>
    <col min="6435" max="6656" width="9.140625" style="86"/>
    <col min="6657" max="6657" width="13.5703125" style="86" bestFit="1" customWidth="1"/>
    <col min="6658" max="6658" width="19.28515625" style="86" bestFit="1" customWidth="1"/>
    <col min="6659" max="6659" width="16" style="86" bestFit="1" customWidth="1"/>
    <col min="6660" max="6660" width="64.140625" style="86" bestFit="1" customWidth="1"/>
    <col min="6661" max="6661" width="10.140625" style="86" bestFit="1" customWidth="1"/>
    <col min="6662" max="6662" width="73.7109375" style="86" bestFit="1" customWidth="1"/>
    <col min="6663" max="6687" width="9" style="86" customWidth="1"/>
    <col min="6688" max="6688" width="8.85546875" style="86" customWidth="1"/>
    <col min="6689" max="6689" width="255.7109375" style="86" bestFit="1" customWidth="1"/>
    <col min="6690" max="6690" width="35.5703125" style="86" bestFit="1" customWidth="1"/>
    <col min="6691" max="6912" width="9.140625" style="86"/>
    <col min="6913" max="6913" width="13.5703125" style="86" bestFit="1" customWidth="1"/>
    <col min="6914" max="6914" width="19.28515625" style="86" bestFit="1" customWidth="1"/>
    <col min="6915" max="6915" width="16" style="86" bestFit="1" customWidth="1"/>
    <col min="6916" max="6916" width="64.140625" style="86" bestFit="1" customWidth="1"/>
    <col min="6917" max="6917" width="10.140625" style="86" bestFit="1" customWidth="1"/>
    <col min="6918" max="6918" width="73.7109375" style="86" bestFit="1" customWidth="1"/>
    <col min="6919" max="6943" width="9" style="86" customWidth="1"/>
    <col min="6944" max="6944" width="8.85546875" style="86" customWidth="1"/>
    <col min="6945" max="6945" width="255.7109375" style="86" bestFit="1" customWidth="1"/>
    <col min="6946" max="6946" width="35.5703125" style="86" bestFit="1" customWidth="1"/>
    <col min="6947" max="7168" width="9.140625" style="86"/>
    <col min="7169" max="7169" width="13.5703125" style="86" bestFit="1" customWidth="1"/>
    <col min="7170" max="7170" width="19.28515625" style="86" bestFit="1" customWidth="1"/>
    <col min="7171" max="7171" width="16" style="86" bestFit="1" customWidth="1"/>
    <col min="7172" max="7172" width="64.140625" style="86" bestFit="1" customWidth="1"/>
    <col min="7173" max="7173" width="10.140625" style="86" bestFit="1" customWidth="1"/>
    <col min="7174" max="7174" width="73.7109375" style="86" bestFit="1" customWidth="1"/>
    <col min="7175" max="7199" width="9" style="86" customWidth="1"/>
    <col min="7200" max="7200" width="8.85546875" style="86" customWidth="1"/>
    <col min="7201" max="7201" width="255.7109375" style="86" bestFit="1" customWidth="1"/>
    <col min="7202" max="7202" width="35.5703125" style="86" bestFit="1" customWidth="1"/>
    <col min="7203" max="7424" width="9.140625" style="86"/>
    <col min="7425" max="7425" width="13.5703125" style="86" bestFit="1" customWidth="1"/>
    <col min="7426" max="7426" width="19.28515625" style="86" bestFit="1" customWidth="1"/>
    <col min="7427" max="7427" width="16" style="86" bestFit="1" customWidth="1"/>
    <col min="7428" max="7428" width="64.140625" style="86" bestFit="1" customWidth="1"/>
    <col min="7429" max="7429" width="10.140625" style="86" bestFit="1" customWidth="1"/>
    <col min="7430" max="7430" width="73.7109375" style="86" bestFit="1" customWidth="1"/>
    <col min="7431" max="7455" width="9" style="86" customWidth="1"/>
    <col min="7456" max="7456" width="8.85546875" style="86" customWidth="1"/>
    <col min="7457" max="7457" width="255.7109375" style="86" bestFit="1" customWidth="1"/>
    <col min="7458" max="7458" width="35.5703125" style="86" bestFit="1" customWidth="1"/>
    <col min="7459" max="7680" width="9.140625" style="86"/>
    <col min="7681" max="7681" width="13.5703125" style="86" bestFit="1" customWidth="1"/>
    <col min="7682" max="7682" width="19.28515625" style="86" bestFit="1" customWidth="1"/>
    <col min="7683" max="7683" width="16" style="86" bestFit="1" customWidth="1"/>
    <col min="7684" max="7684" width="64.140625" style="86" bestFit="1" customWidth="1"/>
    <col min="7685" max="7685" width="10.140625" style="86" bestFit="1" customWidth="1"/>
    <col min="7686" max="7686" width="73.7109375" style="86" bestFit="1" customWidth="1"/>
    <col min="7687" max="7711" width="9" style="86" customWidth="1"/>
    <col min="7712" max="7712" width="8.85546875" style="86" customWidth="1"/>
    <col min="7713" max="7713" width="255.7109375" style="86" bestFit="1" customWidth="1"/>
    <col min="7714" max="7714" width="35.5703125" style="86" bestFit="1" customWidth="1"/>
    <col min="7715" max="7936" width="9.140625" style="86"/>
    <col min="7937" max="7937" width="13.5703125" style="86" bestFit="1" customWidth="1"/>
    <col min="7938" max="7938" width="19.28515625" style="86" bestFit="1" customWidth="1"/>
    <col min="7939" max="7939" width="16" style="86" bestFit="1" customWidth="1"/>
    <col min="7940" max="7940" width="64.140625" style="86" bestFit="1" customWidth="1"/>
    <col min="7941" max="7941" width="10.140625" style="86" bestFit="1" customWidth="1"/>
    <col min="7942" max="7942" width="73.7109375" style="86" bestFit="1" customWidth="1"/>
    <col min="7943" max="7967" width="9" style="86" customWidth="1"/>
    <col min="7968" max="7968" width="8.85546875" style="86" customWidth="1"/>
    <col min="7969" max="7969" width="255.7109375" style="86" bestFit="1" customWidth="1"/>
    <col min="7970" max="7970" width="35.5703125" style="86" bestFit="1" customWidth="1"/>
    <col min="7971" max="8192" width="9.140625" style="86"/>
    <col min="8193" max="8193" width="13.5703125" style="86" bestFit="1" customWidth="1"/>
    <col min="8194" max="8194" width="19.28515625" style="86" bestFit="1" customWidth="1"/>
    <col min="8195" max="8195" width="16" style="86" bestFit="1" customWidth="1"/>
    <col min="8196" max="8196" width="64.140625" style="86" bestFit="1" customWidth="1"/>
    <col min="8197" max="8197" width="10.140625" style="86" bestFit="1" customWidth="1"/>
    <col min="8198" max="8198" width="73.7109375" style="86" bestFit="1" customWidth="1"/>
    <col min="8199" max="8223" width="9" style="86" customWidth="1"/>
    <col min="8224" max="8224" width="8.85546875" style="86" customWidth="1"/>
    <col min="8225" max="8225" width="255.7109375" style="86" bestFit="1" customWidth="1"/>
    <col min="8226" max="8226" width="35.5703125" style="86" bestFit="1" customWidth="1"/>
    <col min="8227" max="8448" width="9.140625" style="86"/>
    <col min="8449" max="8449" width="13.5703125" style="86" bestFit="1" customWidth="1"/>
    <col min="8450" max="8450" width="19.28515625" style="86" bestFit="1" customWidth="1"/>
    <col min="8451" max="8451" width="16" style="86" bestFit="1" customWidth="1"/>
    <col min="8452" max="8452" width="64.140625" style="86" bestFit="1" customWidth="1"/>
    <col min="8453" max="8453" width="10.140625" style="86" bestFit="1" customWidth="1"/>
    <col min="8454" max="8454" width="73.7109375" style="86" bestFit="1" customWidth="1"/>
    <col min="8455" max="8479" width="9" style="86" customWidth="1"/>
    <col min="8480" max="8480" width="8.85546875" style="86" customWidth="1"/>
    <col min="8481" max="8481" width="255.7109375" style="86" bestFit="1" customWidth="1"/>
    <col min="8482" max="8482" width="35.5703125" style="86" bestFit="1" customWidth="1"/>
    <col min="8483" max="8704" width="9.140625" style="86"/>
    <col min="8705" max="8705" width="13.5703125" style="86" bestFit="1" customWidth="1"/>
    <col min="8706" max="8706" width="19.28515625" style="86" bestFit="1" customWidth="1"/>
    <col min="8707" max="8707" width="16" style="86" bestFit="1" customWidth="1"/>
    <col min="8708" max="8708" width="64.140625" style="86" bestFit="1" customWidth="1"/>
    <col min="8709" max="8709" width="10.140625" style="86" bestFit="1" customWidth="1"/>
    <col min="8710" max="8710" width="73.7109375" style="86" bestFit="1" customWidth="1"/>
    <col min="8711" max="8735" width="9" style="86" customWidth="1"/>
    <col min="8736" max="8736" width="8.85546875" style="86" customWidth="1"/>
    <col min="8737" max="8737" width="255.7109375" style="86" bestFit="1" customWidth="1"/>
    <col min="8738" max="8738" width="35.5703125" style="86" bestFit="1" customWidth="1"/>
    <col min="8739" max="8960" width="9.140625" style="86"/>
    <col min="8961" max="8961" width="13.5703125" style="86" bestFit="1" customWidth="1"/>
    <col min="8962" max="8962" width="19.28515625" style="86" bestFit="1" customWidth="1"/>
    <col min="8963" max="8963" width="16" style="86" bestFit="1" customWidth="1"/>
    <col min="8964" max="8964" width="64.140625" style="86" bestFit="1" customWidth="1"/>
    <col min="8965" max="8965" width="10.140625" style="86" bestFit="1" customWidth="1"/>
    <col min="8966" max="8966" width="73.7109375" style="86" bestFit="1" customWidth="1"/>
    <col min="8967" max="8991" width="9" style="86" customWidth="1"/>
    <col min="8992" max="8992" width="8.85546875" style="86" customWidth="1"/>
    <col min="8993" max="8993" width="255.7109375" style="86" bestFit="1" customWidth="1"/>
    <col min="8994" max="8994" width="35.5703125" style="86" bestFit="1" customWidth="1"/>
    <col min="8995" max="9216" width="9.140625" style="86"/>
    <col min="9217" max="9217" width="13.5703125" style="86" bestFit="1" customWidth="1"/>
    <col min="9218" max="9218" width="19.28515625" style="86" bestFit="1" customWidth="1"/>
    <col min="9219" max="9219" width="16" style="86" bestFit="1" customWidth="1"/>
    <col min="9220" max="9220" width="64.140625" style="86" bestFit="1" customWidth="1"/>
    <col min="9221" max="9221" width="10.140625" style="86" bestFit="1" customWidth="1"/>
    <col min="9222" max="9222" width="73.7109375" style="86" bestFit="1" customWidth="1"/>
    <col min="9223" max="9247" width="9" style="86" customWidth="1"/>
    <col min="9248" max="9248" width="8.85546875" style="86" customWidth="1"/>
    <col min="9249" max="9249" width="255.7109375" style="86" bestFit="1" customWidth="1"/>
    <col min="9250" max="9250" width="35.5703125" style="86" bestFit="1" customWidth="1"/>
    <col min="9251" max="9472" width="9.140625" style="86"/>
    <col min="9473" max="9473" width="13.5703125" style="86" bestFit="1" customWidth="1"/>
    <col min="9474" max="9474" width="19.28515625" style="86" bestFit="1" customWidth="1"/>
    <col min="9475" max="9475" width="16" style="86" bestFit="1" customWidth="1"/>
    <col min="9476" max="9476" width="64.140625" style="86" bestFit="1" customWidth="1"/>
    <col min="9477" max="9477" width="10.140625" style="86" bestFit="1" customWidth="1"/>
    <col min="9478" max="9478" width="73.7109375" style="86" bestFit="1" customWidth="1"/>
    <col min="9479" max="9503" width="9" style="86" customWidth="1"/>
    <col min="9504" max="9504" width="8.85546875" style="86" customWidth="1"/>
    <col min="9505" max="9505" width="255.7109375" style="86" bestFit="1" customWidth="1"/>
    <col min="9506" max="9506" width="35.5703125" style="86" bestFit="1" customWidth="1"/>
    <col min="9507" max="9728" width="9.140625" style="86"/>
    <col min="9729" max="9729" width="13.5703125" style="86" bestFit="1" customWidth="1"/>
    <col min="9730" max="9730" width="19.28515625" style="86" bestFit="1" customWidth="1"/>
    <col min="9731" max="9731" width="16" style="86" bestFit="1" customWidth="1"/>
    <col min="9732" max="9732" width="64.140625" style="86" bestFit="1" customWidth="1"/>
    <col min="9733" max="9733" width="10.140625" style="86" bestFit="1" customWidth="1"/>
    <col min="9734" max="9734" width="73.7109375" style="86" bestFit="1" customWidth="1"/>
    <col min="9735" max="9759" width="9" style="86" customWidth="1"/>
    <col min="9760" max="9760" width="8.85546875" style="86" customWidth="1"/>
    <col min="9761" max="9761" width="255.7109375" style="86" bestFit="1" customWidth="1"/>
    <col min="9762" max="9762" width="35.5703125" style="86" bestFit="1" customWidth="1"/>
    <col min="9763" max="9984" width="9.140625" style="86"/>
    <col min="9985" max="9985" width="13.5703125" style="86" bestFit="1" customWidth="1"/>
    <col min="9986" max="9986" width="19.28515625" style="86" bestFit="1" customWidth="1"/>
    <col min="9987" max="9987" width="16" style="86" bestFit="1" customWidth="1"/>
    <col min="9988" max="9988" width="64.140625" style="86" bestFit="1" customWidth="1"/>
    <col min="9989" max="9989" width="10.140625" style="86" bestFit="1" customWidth="1"/>
    <col min="9990" max="9990" width="73.7109375" style="86" bestFit="1" customWidth="1"/>
    <col min="9991" max="10015" width="9" style="86" customWidth="1"/>
    <col min="10016" max="10016" width="8.85546875" style="86" customWidth="1"/>
    <col min="10017" max="10017" width="255.7109375" style="86" bestFit="1" customWidth="1"/>
    <col min="10018" max="10018" width="35.5703125" style="86" bestFit="1" customWidth="1"/>
    <col min="10019" max="10240" width="9.140625" style="86"/>
    <col min="10241" max="10241" width="13.5703125" style="86" bestFit="1" customWidth="1"/>
    <col min="10242" max="10242" width="19.28515625" style="86" bestFit="1" customWidth="1"/>
    <col min="10243" max="10243" width="16" style="86" bestFit="1" customWidth="1"/>
    <col min="10244" max="10244" width="64.140625" style="86" bestFit="1" customWidth="1"/>
    <col min="10245" max="10245" width="10.140625" style="86" bestFit="1" customWidth="1"/>
    <col min="10246" max="10246" width="73.7109375" style="86" bestFit="1" customWidth="1"/>
    <col min="10247" max="10271" width="9" style="86" customWidth="1"/>
    <col min="10272" max="10272" width="8.85546875" style="86" customWidth="1"/>
    <col min="10273" max="10273" width="255.7109375" style="86" bestFit="1" customWidth="1"/>
    <col min="10274" max="10274" width="35.5703125" style="86" bestFit="1" customWidth="1"/>
    <col min="10275" max="10496" width="9.140625" style="86"/>
    <col min="10497" max="10497" width="13.5703125" style="86" bestFit="1" customWidth="1"/>
    <col min="10498" max="10498" width="19.28515625" style="86" bestFit="1" customWidth="1"/>
    <col min="10499" max="10499" width="16" style="86" bestFit="1" customWidth="1"/>
    <col min="10500" max="10500" width="64.140625" style="86" bestFit="1" customWidth="1"/>
    <col min="10501" max="10501" width="10.140625" style="86" bestFit="1" customWidth="1"/>
    <col min="10502" max="10502" width="73.7109375" style="86" bestFit="1" customWidth="1"/>
    <col min="10503" max="10527" width="9" style="86" customWidth="1"/>
    <col min="10528" max="10528" width="8.85546875" style="86" customWidth="1"/>
    <col min="10529" max="10529" width="255.7109375" style="86" bestFit="1" customWidth="1"/>
    <col min="10530" max="10530" width="35.5703125" style="86" bestFit="1" customWidth="1"/>
    <col min="10531" max="10752" width="9.140625" style="86"/>
    <col min="10753" max="10753" width="13.5703125" style="86" bestFit="1" customWidth="1"/>
    <col min="10754" max="10754" width="19.28515625" style="86" bestFit="1" customWidth="1"/>
    <col min="10755" max="10755" width="16" style="86" bestFit="1" customWidth="1"/>
    <col min="10756" max="10756" width="64.140625" style="86" bestFit="1" customWidth="1"/>
    <col min="10757" max="10757" width="10.140625" style="86" bestFit="1" customWidth="1"/>
    <col min="10758" max="10758" width="73.7109375" style="86" bestFit="1" customWidth="1"/>
    <col min="10759" max="10783" width="9" style="86" customWidth="1"/>
    <col min="10784" max="10784" width="8.85546875" style="86" customWidth="1"/>
    <col min="10785" max="10785" width="255.7109375" style="86" bestFit="1" customWidth="1"/>
    <col min="10786" max="10786" width="35.5703125" style="86" bestFit="1" customWidth="1"/>
    <col min="10787" max="11008" width="9.140625" style="86"/>
    <col min="11009" max="11009" width="13.5703125" style="86" bestFit="1" customWidth="1"/>
    <col min="11010" max="11010" width="19.28515625" style="86" bestFit="1" customWidth="1"/>
    <col min="11011" max="11011" width="16" style="86" bestFit="1" customWidth="1"/>
    <col min="11012" max="11012" width="64.140625" style="86" bestFit="1" customWidth="1"/>
    <col min="11013" max="11013" width="10.140625" style="86" bestFit="1" customWidth="1"/>
    <col min="11014" max="11014" width="73.7109375" style="86" bestFit="1" customWidth="1"/>
    <col min="11015" max="11039" width="9" style="86" customWidth="1"/>
    <col min="11040" max="11040" width="8.85546875" style="86" customWidth="1"/>
    <col min="11041" max="11041" width="255.7109375" style="86" bestFit="1" customWidth="1"/>
    <col min="11042" max="11042" width="35.5703125" style="86" bestFit="1" customWidth="1"/>
    <col min="11043" max="11264" width="9.140625" style="86"/>
    <col min="11265" max="11265" width="13.5703125" style="86" bestFit="1" customWidth="1"/>
    <col min="11266" max="11266" width="19.28515625" style="86" bestFit="1" customWidth="1"/>
    <col min="11267" max="11267" width="16" style="86" bestFit="1" customWidth="1"/>
    <col min="11268" max="11268" width="64.140625" style="86" bestFit="1" customWidth="1"/>
    <col min="11269" max="11269" width="10.140625" style="86" bestFit="1" customWidth="1"/>
    <col min="11270" max="11270" width="73.7109375" style="86" bestFit="1" customWidth="1"/>
    <col min="11271" max="11295" width="9" style="86" customWidth="1"/>
    <col min="11296" max="11296" width="8.85546875" style="86" customWidth="1"/>
    <col min="11297" max="11297" width="255.7109375" style="86" bestFit="1" customWidth="1"/>
    <col min="11298" max="11298" width="35.5703125" style="86" bestFit="1" customWidth="1"/>
    <col min="11299" max="11520" width="9.140625" style="86"/>
    <col min="11521" max="11521" width="13.5703125" style="86" bestFit="1" customWidth="1"/>
    <col min="11522" max="11522" width="19.28515625" style="86" bestFit="1" customWidth="1"/>
    <col min="11523" max="11523" width="16" style="86" bestFit="1" customWidth="1"/>
    <col min="11524" max="11524" width="64.140625" style="86" bestFit="1" customWidth="1"/>
    <col min="11525" max="11525" width="10.140625" style="86" bestFit="1" customWidth="1"/>
    <col min="11526" max="11526" width="73.7109375" style="86" bestFit="1" customWidth="1"/>
    <col min="11527" max="11551" width="9" style="86" customWidth="1"/>
    <col min="11552" max="11552" width="8.85546875" style="86" customWidth="1"/>
    <col min="11553" max="11553" width="255.7109375" style="86" bestFit="1" customWidth="1"/>
    <col min="11554" max="11554" width="35.5703125" style="86" bestFit="1" customWidth="1"/>
    <col min="11555" max="11776" width="9.140625" style="86"/>
    <col min="11777" max="11777" width="13.5703125" style="86" bestFit="1" customWidth="1"/>
    <col min="11778" max="11778" width="19.28515625" style="86" bestFit="1" customWidth="1"/>
    <col min="11779" max="11779" width="16" style="86" bestFit="1" customWidth="1"/>
    <col min="11780" max="11780" width="64.140625" style="86" bestFit="1" customWidth="1"/>
    <col min="11781" max="11781" width="10.140625" style="86" bestFit="1" customWidth="1"/>
    <col min="11782" max="11782" width="73.7109375" style="86" bestFit="1" customWidth="1"/>
    <col min="11783" max="11807" width="9" style="86" customWidth="1"/>
    <col min="11808" max="11808" width="8.85546875" style="86" customWidth="1"/>
    <col min="11809" max="11809" width="255.7109375" style="86" bestFit="1" customWidth="1"/>
    <col min="11810" max="11810" width="35.5703125" style="86" bestFit="1" customWidth="1"/>
    <col min="11811" max="12032" width="9.140625" style="86"/>
    <col min="12033" max="12033" width="13.5703125" style="86" bestFit="1" customWidth="1"/>
    <col min="12034" max="12034" width="19.28515625" style="86" bestFit="1" customWidth="1"/>
    <col min="12035" max="12035" width="16" style="86" bestFit="1" customWidth="1"/>
    <col min="12036" max="12036" width="64.140625" style="86" bestFit="1" customWidth="1"/>
    <col min="12037" max="12037" width="10.140625" style="86" bestFit="1" customWidth="1"/>
    <col min="12038" max="12038" width="73.7109375" style="86" bestFit="1" customWidth="1"/>
    <col min="12039" max="12063" width="9" style="86" customWidth="1"/>
    <col min="12064" max="12064" width="8.85546875" style="86" customWidth="1"/>
    <col min="12065" max="12065" width="255.7109375" style="86" bestFit="1" customWidth="1"/>
    <col min="12066" max="12066" width="35.5703125" style="86" bestFit="1" customWidth="1"/>
    <col min="12067" max="12288" width="9.140625" style="86"/>
    <col min="12289" max="12289" width="13.5703125" style="86" bestFit="1" customWidth="1"/>
    <col min="12290" max="12290" width="19.28515625" style="86" bestFit="1" customWidth="1"/>
    <col min="12291" max="12291" width="16" style="86" bestFit="1" customWidth="1"/>
    <col min="12292" max="12292" width="64.140625" style="86" bestFit="1" customWidth="1"/>
    <col min="12293" max="12293" width="10.140625" style="86" bestFit="1" customWidth="1"/>
    <col min="12294" max="12294" width="73.7109375" style="86" bestFit="1" customWidth="1"/>
    <col min="12295" max="12319" width="9" style="86" customWidth="1"/>
    <col min="12320" max="12320" width="8.85546875" style="86" customWidth="1"/>
    <col min="12321" max="12321" width="255.7109375" style="86" bestFit="1" customWidth="1"/>
    <col min="12322" max="12322" width="35.5703125" style="86" bestFit="1" customWidth="1"/>
    <col min="12323" max="12544" width="9.140625" style="86"/>
    <col min="12545" max="12545" width="13.5703125" style="86" bestFit="1" customWidth="1"/>
    <col min="12546" max="12546" width="19.28515625" style="86" bestFit="1" customWidth="1"/>
    <col min="12547" max="12547" width="16" style="86" bestFit="1" customWidth="1"/>
    <col min="12548" max="12548" width="64.140625" style="86" bestFit="1" customWidth="1"/>
    <col min="12549" max="12549" width="10.140625" style="86" bestFit="1" customWidth="1"/>
    <col min="12550" max="12550" width="73.7109375" style="86" bestFit="1" customWidth="1"/>
    <col min="12551" max="12575" width="9" style="86" customWidth="1"/>
    <col min="12576" max="12576" width="8.85546875" style="86" customWidth="1"/>
    <col min="12577" max="12577" width="255.7109375" style="86" bestFit="1" customWidth="1"/>
    <col min="12578" max="12578" width="35.5703125" style="86" bestFit="1" customWidth="1"/>
    <col min="12579" max="12800" width="9.140625" style="86"/>
    <col min="12801" max="12801" width="13.5703125" style="86" bestFit="1" customWidth="1"/>
    <col min="12802" max="12802" width="19.28515625" style="86" bestFit="1" customWidth="1"/>
    <col min="12803" max="12803" width="16" style="86" bestFit="1" customWidth="1"/>
    <col min="12804" max="12804" width="64.140625" style="86" bestFit="1" customWidth="1"/>
    <col min="12805" max="12805" width="10.140625" style="86" bestFit="1" customWidth="1"/>
    <col min="12806" max="12806" width="73.7109375" style="86" bestFit="1" customWidth="1"/>
    <col min="12807" max="12831" width="9" style="86" customWidth="1"/>
    <col min="12832" max="12832" width="8.85546875" style="86" customWidth="1"/>
    <col min="12833" max="12833" width="255.7109375" style="86" bestFit="1" customWidth="1"/>
    <col min="12834" max="12834" width="35.5703125" style="86" bestFit="1" customWidth="1"/>
    <col min="12835" max="13056" width="9.140625" style="86"/>
    <col min="13057" max="13057" width="13.5703125" style="86" bestFit="1" customWidth="1"/>
    <col min="13058" max="13058" width="19.28515625" style="86" bestFit="1" customWidth="1"/>
    <col min="13059" max="13059" width="16" style="86" bestFit="1" customWidth="1"/>
    <col min="13060" max="13060" width="64.140625" style="86" bestFit="1" customWidth="1"/>
    <col min="13061" max="13061" width="10.140625" style="86" bestFit="1" customWidth="1"/>
    <col min="13062" max="13062" width="73.7109375" style="86" bestFit="1" customWidth="1"/>
    <col min="13063" max="13087" width="9" style="86" customWidth="1"/>
    <col min="13088" max="13088" width="8.85546875" style="86" customWidth="1"/>
    <col min="13089" max="13089" width="255.7109375" style="86" bestFit="1" customWidth="1"/>
    <col min="13090" max="13090" width="35.5703125" style="86" bestFit="1" customWidth="1"/>
    <col min="13091" max="13312" width="9.140625" style="86"/>
    <col min="13313" max="13313" width="13.5703125" style="86" bestFit="1" customWidth="1"/>
    <col min="13314" max="13314" width="19.28515625" style="86" bestFit="1" customWidth="1"/>
    <col min="13315" max="13315" width="16" style="86" bestFit="1" customWidth="1"/>
    <col min="13316" max="13316" width="64.140625" style="86" bestFit="1" customWidth="1"/>
    <col min="13317" max="13317" width="10.140625" style="86" bestFit="1" customWidth="1"/>
    <col min="13318" max="13318" width="73.7109375" style="86" bestFit="1" customWidth="1"/>
    <col min="13319" max="13343" width="9" style="86" customWidth="1"/>
    <col min="13344" max="13344" width="8.85546875" style="86" customWidth="1"/>
    <col min="13345" max="13345" width="255.7109375" style="86" bestFit="1" customWidth="1"/>
    <col min="13346" max="13346" width="35.5703125" style="86" bestFit="1" customWidth="1"/>
    <col min="13347" max="13568" width="9.140625" style="86"/>
    <col min="13569" max="13569" width="13.5703125" style="86" bestFit="1" customWidth="1"/>
    <col min="13570" max="13570" width="19.28515625" style="86" bestFit="1" customWidth="1"/>
    <col min="13571" max="13571" width="16" style="86" bestFit="1" customWidth="1"/>
    <col min="13572" max="13572" width="64.140625" style="86" bestFit="1" customWidth="1"/>
    <col min="13573" max="13573" width="10.140625" style="86" bestFit="1" customWidth="1"/>
    <col min="13574" max="13574" width="73.7109375" style="86" bestFit="1" customWidth="1"/>
    <col min="13575" max="13599" width="9" style="86" customWidth="1"/>
    <col min="13600" max="13600" width="8.85546875" style="86" customWidth="1"/>
    <col min="13601" max="13601" width="255.7109375" style="86" bestFit="1" customWidth="1"/>
    <col min="13602" max="13602" width="35.5703125" style="86" bestFit="1" customWidth="1"/>
    <col min="13603" max="13824" width="9.140625" style="86"/>
    <col min="13825" max="13825" width="13.5703125" style="86" bestFit="1" customWidth="1"/>
    <col min="13826" max="13826" width="19.28515625" style="86" bestFit="1" customWidth="1"/>
    <col min="13827" max="13827" width="16" style="86" bestFit="1" customWidth="1"/>
    <col min="13828" max="13828" width="64.140625" style="86" bestFit="1" customWidth="1"/>
    <col min="13829" max="13829" width="10.140625" style="86" bestFit="1" customWidth="1"/>
    <col min="13830" max="13830" width="73.7109375" style="86" bestFit="1" customWidth="1"/>
    <col min="13831" max="13855" width="9" style="86" customWidth="1"/>
    <col min="13856" max="13856" width="8.85546875" style="86" customWidth="1"/>
    <col min="13857" max="13857" width="255.7109375" style="86" bestFit="1" customWidth="1"/>
    <col min="13858" max="13858" width="35.5703125" style="86" bestFit="1" customWidth="1"/>
    <col min="13859" max="14080" width="9.140625" style="86"/>
    <col min="14081" max="14081" width="13.5703125" style="86" bestFit="1" customWidth="1"/>
    <col min="14082" max="14082" width="19.28515625" style="86" bestFit="1" customWidth="1"/>
    <col min="14083" max="14083" width="16" style="86" bestFit="1" customWidth="1"/>
    <col min="14084" max="14084" width="64.140625" style="86" bestFit="1" customWidth="1"/>
    <col min="14085" max="14085" width="10.140625" style="86" bestFit="1" customWidth="1"/>
    <col min="14086" max="14086" width="73.7109375" style="86" bestFit="1" customWidth="1"/>
    <col min="14087" max="14111" width="9" style="86" customWidth="1"/>
    <col min="14112" max="14112" width="8.85546875" style="86" customWidth="1"/>
    <col min="14113" max="14113" width="255.7109375" style="86" bestFit="1" customWidth="1"/>
    <col min="14114" max="14114" width="35.5703125" style="86" bestFit="1" customWidth="1"/>
    <col min="14115" max="14336" width="9.140625" style="86"/>
    <col min="14337" max="14337" width="13.5703125" style="86" bestFit="1" customWidth="1"/>
    <col min="14338" max="14338" width="19.28515625" style="86" bestFit="1" customWidth="1"/>
    <col min="14339" max="14339" width="16" style="86" bestFit="1" customWidth="1"/>
    <col min="14340" max="14340" width="64.140625" style="86" bestFit="1" customWidth="1"/>
    <col min="14341" max="14341" width="10.140625" style="86" bestFit="1" customWidth="1"/>
    <col min="14342" max="14342" width="73.7109375" style="86" bestFit="1" customWidth="1"/>
    <col min="14343" max="14367" width="9" style="86" customWidth="1"/>
    <col min="14368" max="14368" width="8.85546875" style="86" customWidth="1"/>
    <col min="14369" max="14369" width="255.7109375" style="86" bestFit="1" customWidth="1"/>
    <col min="14370" max="14370" width="35.5703125" style="86" bestFit="1" customWidth="1"/>
    <col min="14371" max="14592" width="9.140625" style="86"/>
    <col min="14593" max="14593" width="13.5703125" style="86" bestFit="1" customWidth="1"/>
    <col min="14594" max="14594" width="19.28515625" style="86" bestFit="1" customWidth="1"/>
    <col min="14595" max="14595" width="16" style="86" bestFit="1" customWidth="1"/>
    <col min="14596" max="14596" width="64.140625" style="86" bestFit="1" customWidth="1"/>
    <col min="14597" max="14597" width="10.140625" style="86" bestFit="1" customWidth="1"/>
    <col min="14598" max="14598" width="73.7109375" style="86" bestFit="1" customWidth="1"/>
    <col min="14599" max="14623" width="9" style="86" customWidth="1"/>
    <col min="14624" max="14624" width="8.85546875" style="86" customWidth="1"/>
    <col min="14625" max="14625" width="255.7109375" style="86" bestFit="1" customWidth="1"/>
    <col min="14626" max="14626" width="35.5703125" style="86" bestFit="1" customWidth="1"/>
    <col min="14627" max="14848" width="9.140625" style="86"/>
    <col min="14849" max="14849" width="13.5703125" style="86" bestFit="1" customWidth="1"/>
    <col min="14850" max="14850" width="19.28515625" style="86" bestFit="1" customWidth="1"/>
    <col min="14851" max="14851" width="16" style="86" bestFit="1" customWidth="1"/>
    <col min="14852" max="14852" width="64.140625" style="86" bestFit="1" customWidth="1"/>
    <col min="14853" max="14853" width="10.140625" style="86" bestFit="1" customWidth="1"/>
    <col min="14854" max="14854" width="73.7109375" style="86" bestFit="1" customWidth="1"/>
    <col min="14855" max="14879" width="9" style="86" customWidth="1"/>
    <col min="14880" max="14880" width="8.85546875" style="86" customWidth="1"/>
    <col min="14881" max="14881" width="255.7109375" style="86" bestFit="1" customWidth="1"/>
    <col min="14882" max="14882" width="35.5703125" style="86" bestFit="1" customWidth="1"/>
    <col min="14883" max="15104" width="9.140625" style="86"/>
    <col min="15105" max="15105" width="13.5703125" style="86" bestFit="1" customWidth="1"/>
    <col min="15106" max="15106" width="19.28515625" style="86" bestFit="1" customWidth="1"/>
    <col min="15107" max="15107" width="16" style="86" bestFit="1" customWidth="1"/>
    <col min="15108" max="15108" width="64.140625" style="86" bestFit="1" customWidth="1"/>
    <col min="15109" max="15109" width="10.140625" style="86" bestFit="1" customWidth="1"/>
    <col min="15110" max="15110" width="73.7109375" style="86" bestFit="1" customWidth="1"/>
    <col min="15111" max="15135" width="9" style="86" customWidth="1"/>
    <col min="15136" max="15136" width="8.85546875" style="86" customWidth="1"/>
    <col min="15137" max="15137" width="255.7109375" style="86" bestFit="1" customWidth="1"/>
    <col min="15138" max="15138" width="35.5703125" style="86" bestFit="1" customWidth="1"/>
    <col min="15139" max="15360" width="9.140625" style="86"/>
    <col min="15361" max="15361" width="13.5703125" style="86" bestFit="1" customWidth="1"/>
    <col min="15362" max="15362" width="19.28515625" style="86" bestFit="1" customWidth="1"/>
    <col min="15363" max="15363" width="16" style="86" bestFit="1" customWidth="1"/>
    <col min="15364" max="15364" width="64.140625" style="86" bestFit="1" customWidth="1"/>
    <col min="15365" max="15365" width="10.140625" style="86" bestFit="1" customWidth="1"/>
    <col min="15366" max="15366" width="73.7109375" style="86" bestFit="1" customWidth="1"/>
    <col min="15367" max="15391" width="9" style="86" customWidth="1"/>
    <col min="15392" max="15392" width="8.85546875" style="86" customWidth="1"/>
    <col min="15393" max="15393" width="255.7109375" style="86" bestFit="1" customWidth="1"/>
    <col min="15394" max="15394" width="35.5703125" style="86" bestFit="1" customWidth="1"/>
    <col min="15395" max="15616" width="9.140625" style="86"/>
    <col min="15617" max="15617" width="13.5703125" style="86" bestFit="1" customWidth="1"/>
    <col min="15618" max="15618" width="19.28515625" style="86" bestFit="1" customWidth="1"/>
    <col min="15619" max="15619" width="16" style="86" bestFit="1" customWidth="1"/>
    <col min="15620" max="15620" width="64.140625" style="86" bestFit="1" customWidth="1"/>
    <col min="15621" max="15621" width="10.140625" style="86" bestFit="1" customWidth="1"/>
    <col min="15622" max="15622" width="73.7109375" style="86" bestFit="1" customWidth="1"/>
    <col min="15623" max="15647" width="9" style="86" customWidth="1"/>
    <col min="15648" max="15648" width="8.85546875" style="86" customWidth="1"/>
    <col min="15649" max="15649" width="255.7109375" style="86" bestFit="1" customWidth="1"/>
    <col min="15650" max="15650" width="35.5703125" style="86" bestFit="1" customWidth="1"/>
    <col min="15651" max="15872" width="9.140625" style="86"/>
    <col min="15873" max="15873" width="13.5703125" style="86" bestFit="1" customWidth="1"/>
    <col min="15874" max="15874" width="19.28515625" style="86" bestFit="1" customWidth="1"/>
    <col min="15875" max="15875" width="16" style="86" bestFit="1" customWidth="1"/>
    <col min="15876" max="15876" width="64.140625" style="86" bestFit="1" customWidth="1"/>
    <col min="15877" max="15877" width="10.140625" style="86" bestFit="1" customWidth="1"/>
    <col min="15878" max="15878" width="73.7109375" style="86" bestFit="1" customWidth="1"/>
    <col min="15879" max="15903" width="9" style="86" customWidth="1"/>
    <col min="15904" max="15904" width="8.85546875" style="86" customWidth="1"/>
    <col min="15905" max="15905" width="255.7109375" style="86" bestFit="1" customWidth="1"/>
    <col min="15906" max="15906" width="35.5703125" style="86" bestFit="1" customWidth="1"/>
    <col min="15907" max="16128" width="9.140625" style="86"/>
    <col min="16129" max="16129" width="13.5703125" style="86" bestFit="1" customWidth="1"/>
    <col min="16130" max="16130" width="19.28515625" style="86" bestFit="1" customWidth="1"/>
    <col min="16131" max="16131" width="16" style="86" bestFit="1" customWidth="1"/>
    <col min="16132" max="16132" width="64.140625" style="86" bestFit="1" customWidth="1"/>
    <col min="16133" max="16133" width="10.140625" style="86" bestFit="1" customWidth="1"/>
    <col min="16134" max="16134" width="73.7109375" style="86" bestFit="1" customWidth="1"/>
    <col min="16135" max="16159" width="9" style="86" customWidth="1"/>
    <col min="16160" max="16160" width="8.85546875" style="86" customWidth="1"/>
    <col min="16161" max="16161" width="255.7109375" style="86" bestFit="1" customWidth="1"/>
    <col min="16162" max="16162" width="35.5703125" style="86" bestFit="1" customWidth="1"/>
    <col min="16163" max="16384" width="9.140625" style="86"/>
  </cols>
  <sheetData>
    <row r="1" spans="1:16384" customFormat="1" x14ac:dyDescent="0.2">
      <c r="A1" t="s">
        <v>74</v>
      </c>
    </row>
    <row r="2" spans="1:16384" customFormat="1" x14ac:dyDescent="0.2"/>
    <row r="3" spans="1:16384" s="90" customFormat="1" ht="14.25" x14ac:dyDescent="0.2">
      <c r="A3" s="89" t="s">
        <v>75</v>
      </c>
      <c r="B3" s="89" t="s">
        <v>163</v>
      </c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90" customFormat="1" x14ac:dyDescent="0.2"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90" customFormat="1" ht="42.75" x14ac:dyDescent="0.2">
      <c r="A5" s="89" t="s">
        <v>76</v>
      </c>
      <c r="B5" s="89" t="s">
        <v>77</v>
      </c>
      <c r="C5" s="89" t="s">
        <v>78</v>
      </c>
      <c r="D5" s="89" t="s">
        <v>79</v>
      </c>
      <c r="E5" s="89" t="s">
        <v>80</v>
      </c>
      <c r="F5" s="89" t="s">
        <v>81</v>
      </c>
      <c r="G5" s="91" t="s">
        <v>82</v>
      </c>
      <c r="H5" s="91" t="s">
        <v>83</v>
      </c>
      <c r="I5" s="91" t="s">
        <v>84</v>
      </c>
      <c r="J5" s="91" t="s">
        <v>85</v>
      </c>
      <c r="K5" s="91" t="s">
        <v>86</v>
      </c>
      <c r="L5" s="91" t="s">
        <v>87</v>
      </c>
      <c r="M5" s="91" t="s">
        <v>88</v>
      </c>
      <c r="N5" s="91" t="s">
        <v>89</v>
      </c>
      <c r="O5" s="91" t="s">
        <v>90</v>
      </c>
      <c r="P5" s="91" t="s">
        <v>91</v>
      </c>
      <c r="Q5" s="91" t="s">
        <v>92</v>
      </c>
      <c r="R5" s="91" t="s">
        <v>93</v>
      </c>
      <c r="S5" s="91" t="s">
        <v>94</v>
      </c>
      <c r="T5" s="91" t="s">
        <v>95</v>
      </c>
      <c r="U5" s="91" t="s">
        <v>96</v>
      </c>
      <c r="V5" s="91" t="s">
        <v>97</v>
      </c>
      <c r="W5" s="91" t="s">
        <v>98</v>
      </c>
      <c r="X5" s="91" t="s">
        <v>99</v>
      </c>
      <c r="Y5" s="91" t="s">
        <v>100</v>
      </c>
      <c r="Z5" s="91" t="s">
        <v>101</v>
      </c>
      <c r="AA5" s="91" t="s">
        <v>102</v>
      </c>
      <c r="AB5" s="91" t="s">
        <v>103</v>
      </c>
      <c r="AC5" s="91" t="s">
        <v>104</v>
      </c>
      <c r="AD5" s="91" t="s">
        <v>105</v>
      </c>
      <c r="AE5" s="91" t="s">
        <v>106</v>
      </c>
      <c r="AF5" s="91" t="s">
        <v>107</v>
      </c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16384" customFormat="1" ht="14.25" x14ac:dyDescent="0.2">
      <c r="A6" s="87" t="s">
        <v>161</v>
      </c>
      <c r="B6" s="87" t="s">
        <v>162</v>
      </c>
      <c r="C6" s="87" t="s">
        <v>59</v>
      </c>
      <c r="D6" s="87" t="s">
        <v>108</v>
      </c>
      <c r="E6" s="87" t="s">
        <v>51</v>
      </c>
      <c r="F6" s="87" t="s">
        <v>109</v>
      </c>
      <c r="G6" s="88">
        <v>24</v>
      </c>
      <c r="H6" s="88">
        <v>32</v>
      </c>
      <c r="I6" s="88">
        <v>9.1</v>
      </c>
      <c r="J6" s="88">
        <v>459</v>
      </c>
      <c r="K6" s="88">
        <v>617</v>
      </c>
      <c r="L6" s="88">
        <v>532</v>
      </c>
      <c r="M6" s="88">
        <v>554</v>
      </c>
      <c r="N6" s="88">
        <v>23</v>
      </c>
      <c r="O6" s="88">
        <v>1872</v>
      </c>
      <c r="P6" s="88">
        <v>11</v>
      </c>
      <c r="Q6" s="88">
        <v>189</v>
      </c>
      <c r="R6" s="88">
        <v>15</v>
      </c>
      <c r="S6" s="88">
        <v>431</v>
      </c>
      <c r="T6" s="88">
        <v>19</v>
      </c>
      <c r="U6" s="88">
        <v>1872</v>
      </c>
      <c r="V6" s="88">
        <v>1</v>
      </c>
      <c r="W6" s="88">
        <v>1</v>
      </c>
      <c r="X6" s="88">
        <v>7</v>
      </c>
      <c r="Y6" s="88">
        <v>5.24</v>
      </c>
      <c r="Z6" s="88">
        <v>16.36</v>
      </c>
      <c r="AA6" s="88">
        <v>19.84</v>
      </c>
      <c r="AB6" s="88">
        <v>189</v>
      </c>
      <c r="AC6" s="88">
        <v>1711</v>
      </c>
      <c r="AD6" s="88">
        <v>757</v>
      </c>
      <c r="AE6" s="88">
        <v>1522</v>
      </c>
      <c r="AF6" s="88">
        <v>1203</v>
      </c>
    </row>
    <row r="7" spans="1:16384" customFormat="1" ht="14.25" x14ac:dyDescent="0.2">
      <c r="A7" s="87" t="s">
        <v>161</v>
      </c>
      <c r="B7" s="87" t="s">
        <v>162</v>
      </c>
      <c r="C7" s="87" t="s">
        <v>60</v>
      </c>
      <c r="D7" s="87" t="s">
        <v>110</v>
      </c>
      <c r="E7" s="87" t="s">
        <v>18</v>
      </c>
      <c r="F7" s="87" t="s">
        <v>111</v>
      </c>
      <c r="G7" s="88">
        <v>755</v>
      </c>
      <c r="H7" s="88">
        <v>1081</v>
      </c>
      <c r="I7" s="88">
        <v>13</v>
      </c>
      <c r="J7" s="88">
        <v>24228</v>
      </c>
      <c r="K7" s="88">
        <v>37018</v>
      </c>
      <c r="L7" s="88">
        <v>35882</v>
      </c>
      <c r="M7" s="88">
        <v>37880</v>
      </c>
      <c r="N7" s="88">
        <v>71</v>
      </c>
      <c r="O7" s="88">
        <v>118439</v>
      </c>
      <c r="P7" s="88">
        <v>370</v>
      </c>
      <c r="Q7" s="88">
        <v>13133</v>
      </c>
      <c r="R7" s="88">
        <v>1257</v>
      </c>
      <c r="S7" s="88">
        <v>14907</v>
      </c>
      <c r="T7" s="88">
        <v>1078</v>
      </c>
      <c r="U7" s="88">
        <v>118439</v>
      </c>
      <c r="V7" s="88">
        <v>0</v>
      </c>
      <c r="W7" s="88">
        <v>2</v>
      </c>
      <c r="X7" s="88">
        <v>20</v>
      </c>
      <c r="Y7" s="88">
        <v>6.9</v>
      </c>
      <c r="Z7" s="88">
        <v>17.7</v>
      </c>
      <c r="AA7" s="88">
        <v>28.7</v>
      </c>
      <c r="AB7" s="88">
        <v>13133</v>
      </c>
      <c r="AC7" s="88">
        <v>94999</v>
      </c>
      <c r="AD7" s="88">
        <v>27666</v>
      </c>
      <c r="AE7" s="88">
        <v>81866</v>
      </c>
      <c r="AF7" s="88">
        <v>61582</v>
      </c>
    </row>
    <row r="8" spans="1:16384" customFormat="1" ht="14.25" x14ac:dyDescent="0.2">
      <c r="A8" s="87" t="s">
        <v>161</v>
      </c>
      <c r="B8" s="87" t="s">
        <v>162</v>
      </c>
      <c r="C8" s="87" t="s">
        <v>61</v>
      </c>
      <c r="D8" s="87" t="s">
        <v>112</v>
      </c>
      <c r="E8" s="87" t="s">
        <v>20</v>
      </c>
      <c r="F8" s="87" t="s">
        <v>113</v>
      </c>
      <c r="G8" s="88">
        <v>714</v>
      </c>
      <c r="H8" s="88">
        <v>975</v>
      </c>
      <c r="I8" s="88">
        <v>13.200000000000001</v>
      </c>
      <c r="J8" s="88">
        <v>10509</v>
      </c>
      <c r="K8" s="88">
        <v>13619</v>
      </c>
      <c r="L8" s="88">
        <v>13871</v>
      </c>
      <c r="M8" s="88">
        <v>14487</v>
      </c>
      <c r="N8" s="88">
        <v>293</v>
      </c>
      <c r="O8" s="88">
        <v>39088</v>
      </c>
      <c r="P8" s="88">
        <v>199</v>
      </c>
      <c r="Q8" s="88">
        <v>1405</v>
      </c>
      <c r="R8" s="88">
        <v>223</v>
      </c>
      <c r="S8" s="88">
        <v>4889</v>
      </c>
      <c r="T8" s="88">
        <v>133</v>
      </c>
      <c r="U8" s="88">
        <v>39088</v>
      </c>
      <c r="V8" s="88">
        <v>1</v>
      </c>
      <c r="W8" s="88">
        <v>42</v>
      </c>
      <c r="X8" s="88">
        <v>79</v>
      </c>
      <c r="Y8" s="88">
        <v>6.25</v>
      </c>
      <c r="Z8" s="88">
        <v>20.75</v>
      </c>
      <c r="AA8" s="88">
        <v>34.950000000000003</v>
      </c>
      <c r="AB8" s="88">
        <v>1405</v>
      </c>
      <c r="AC8" s="88">
        <v>19197</v>
      </c>
      <c r="AD8" s="88">
        <v>7605</v>
      </c>
      <c r="AE8" s="88">
        <v>24768</v>
      </c>
      <c r="AF8" s="88">
        <v>20633</v>
      </c>
    </row>
    <row r="9" spans="1:16384" customFormat="1" ht="14.25" x14ac:dyDescent="0.2">
      <c r="A9" s="87" t="s">
        <v>161</v>
      </c>
      <c r="B9" s="87" t="s">
        <v>162</v>
      </c>
      <c r="C9" s="87" t="s">
        <v>61</v>
      </c>
      <c r="D9" s="87" t="s">
        <v>112</v>
      </c>
      <c r="E9" s="87" t="s">
        <v>21</v>
      </c>
      <c r="F9" s="87" t="s">
        <v>114</v>
      </c>
      <c r="G9" s="88">
        <v>1717</v>
      </c>
      <c r="H9" s="88">
        <v>2411</v>
      </c>
      <c r="I9" s="88">
        <v>14.5</v>
      </c>
      <c r="J9" s="88">
        <v>24059</v>
      </c>
      <c r="K9" s="88">
        <v>33355</v>
      </c>
      <c r="L9" s="88">
        <v>33173</v>
      </c>
      <c r="M9" s="88">
        <v>35561</v>
      </c>
      <c r="N9" s="88">
        <v>647</v>
      </c>
      <c r="O9" s="88">
        <v>101988</v>
      </c>
      <c r="P9" s="88">
        <v>233</v>
      </c>
      <c r="Q9" s="88">
        <v>7184</v>
      </c>
      <c r="R9" s="88">
        <v>459</v>
      </c>
      <c r="S9" s="88">
        <v>14289</v>
      </c>
      <c r="T9" s="88">
        <v>536</v>
      </c>
      <c r="U9" s="88">
        <v>101988</v>
      </c>
      <c r="V9" s="88">
        <v>1</v>
      </c>
      <c r="W9" s="88">
        <v>4</v>
      </c>
      <c r="X9" s="88">
        <v>40</v>
      </c>
      <c r="Y9" s="88">
        <v>6.58</v>
      </c>
      <c r="Z9" s="88">
        <v>21.42</v>
      </c>
      <c r="AA9" s="88">
        <v>39.119999999999997</v>
      </c>
      <c r="AB9" s="88">
        <v>7184</v>
      </c>
      <c r="AC9" s="88">
        <v>68356</v>
      </c>
      <c r="AD9" s="88">
        <v>19243</v>
      </c>
      <c r="AE9" s="88">
        <v>68229</v>
      </c>
      <c r="AF9" s="88">
        <v>56925</v>
      </c>
    </row>
    <row r="10" spans="1:16384" customFormat="1" ht="14.25" x14ac:dyDescent="0.2">
      <c r="A10" s="87" t="s">
        <v>161</v>
      </c>
      <c r="B10" s="87" t="s">
        <v>162</v>
      </c>
      <c r="C10" s="87" t="s">
        <v>61</v>
      </c>
      <c r="D10" s="87" t="s">
        <v>112</v>
      </c>
      <c r="E10" s="87" t="s">
        <v>27</v>
      </c>
      <c r="F10" s="87" t="s">
        <v>115</v>
      </c>
      <c r="G10" s="88">
        <v>1160</v>
      </c>
      <c r="H10" s="88">
        <v>1548</v>
      </c>
      <c r="I10" s="88">
        <v>12.94</v>
      </c>
      <c r="J10" s="88">
        <v>15809</v>
      </c>
      <c r="K10" s="88">
        <v>21759</v>
      </c>
      <c r="L10" s="88">
        <v>22360</v>
      </c>
      <c r="M10" s="88">
        <v>23244</v>
      </c>
      <c r="N10" s="88">
        <v>622</v>
      </c>
      <c r="O10" s="88">
        <v>68510</v>
      </c>
      <c r="P10" s="88">
        <v>61</v>
      </c>
      <c r="Q10" s="88">
        <v>3592</v>
      </c>
      <c r="R10" s="88">
        <v>359</v>
      </c>
      <c r="S10" s="88">
        <v>10761</v>
      </c>
      <c r="T10" s="88">
        <v>1114</v>
      </c>
      <c r="U10" s="88">
        <v>68510</v>
      </c>
      <c r="V10" s="88">
        <v>1</v>
      </c>
      <c r="W10" s="88">
        <v>18</v>
      </c>
      <c r="X10" s="88">
        <v>30</v>
      </c>
      <c r="Y10" s="88">
        <v>5.74</v>
      </c>
      <c r="Z10" s="88">
        <v>14.41</v>
      </c>
      <c r="AA10" s="88">
        <v>21.45</v>
      </c>
      <c r="AB10" s="88">
        <v>3592</v>
      </c>
      <c r="AC10" s="88">
        <v>36883</v>
      </c>
      <c r="AD10" s="88">
        <v>12880</v>
      </c>
      <c r="AE10" s="88">
        <v>41273</v>
      </c>
      <c r="AF10" s="88">
        <v>33187</v>
      </c>
    </row>
    <row r="11" spans="1:16384" customFormat="1" ht="14.25" x14ac:dyDescent="0.2">
      <c r="A11" s="87" t="s">
        <v>161</v>
      </c>
      <c r="B11" s="87" t="s">
        <v>162</v>
      </c>
      <c r="C11" s="87" t="s">
        <v>58</v>
      </c>
      <c r="D11" s="87" t="s">
        <v>116</v>
      </c>
      <c r="E11" s="87" t="s">
        <v>14</v>
      </c>
      <c r="F11" s="87" t="s">
        <v>117</v>
      </c>
      <c r="G11" s="88">
        <v>828</v>
      </c>
      <c r="H11" s="88">
        <v>1102</v>
      </c>
      <c r="I11" s="88">
        <v>13.283333333000002</v>
      </c>
      <c r="J11" s="88">
        <v>15114</v>
      </c>
      <c r="K11" s="88">
        <v>20240</v>
      </c>
      <c r="L11" s="88">
        <v>20034</v>
      </c>
      <c r="M11" s="88">
        <v>21299</v>
      </c>
      <c r="N11" s="88">
        <v>66</v>
      </c>
      <c r="O11" s="88">
        <v>64991</v>
      </c>
      <c r="P11" s="88">
        <v>302</v>
      </c>
      <c r="Q11" s="88">
        <v>7553</v>
      </c>
      <c r="R11" s="88">
        <v>668</v>
      </c>
      <c r="S11" s="88">
        <v>14108</v>
      </c>
      <c r="T11" s="88">
        <v>294</v>
      </c>
      <c r="U11" s="88">
        <v>64991</v>
      </c>
      <c r="V11" s="88">
        <v>2</v>
      </c>
      <c r="W11" s="88">
        <v>4</v>
      </c>
      <c r="X11" s="88">
        <v>33</v>
      </c>
      <c r="Y11" s="88">
        <v>8.120000000000001</v>
      </c>
      <c r="Z11" s="88">
        <v>15.780000000000001</v>
      </c>
      <c r="AA11" s="88">
        <v>24.44</v>
      </c>
      <c r="AB11" s="88">
        <v>7553</v>
      </c>
      <c r="AC11" s="88">
        <v>55420</v>
      </c>
      <c r="AD11" s="88">
        <v>16157</v>
      </c>
      <c r="AE11" s="88">
        <v>47867</v>
      </c>
      <c r="AF11" s="88">
        <v>36055</v>
      </c>
    </row>
    <row r="12" spans="1:16384" customFormat="1" ht="14.25" x14ac:dyDescent="0.2">
      <c r="A12" s="87" t="s">
        <v>161</v>
      </c>
      <c r="B12" s="87" t="s">
        <v>162</v>
      </c>
      <c r="C12" s="87" t="s">
        <v>58</v>
      </c>
      <c r="D12" s="87" t="s">
        <v>116</v>
      </c>
      <c r="E12" s="87" t="s">
        <v>26</v>
      </c>
      <c r="F12" s="87" t="s">
        <v>118</v>
      </c>
      <c r="G12" s="88">
        <v>1513</v>
      </c>
      <c r="H12" s="88">
        <v>1864</v>
      </c>
      <c r="I12" s="88">
        <v>11.02</v>
      </c>
      <c r="J12" s="88">
        <v>23060</v>
      </c>
      <c r="K12" s="88">
        <v>30019</v>
      </c>
      <c r="L12" s="88">
        <v>31129</v>
      </c>
      <c r="M12" s="88">
        <v>31883</v>
      </c>
      <c r="N12" s="88">
        <v>360</v>
      </c>
      <c r="O12" s="88">
        <v>97015</v>
      </c>
      <c r="P12" s="88">
        <v>324</v>
      </c>
      <c r="Q12" s="88">
        <v>3000</v>
      </c>
      <c r="R12" s="88">
        <v>1216</v>
      </c>
      <c r="S12" s="88">
        <v>21103</v>
      </c>
      <c r="T12" s="88">
        <v>0</v>
      </c>
      <c r="U12" s="88">
        <v>97015</v>
      </c>
      <c r="V12" s="88">
        <v>1</v>
      </c>
      <c r="W12" s="88">
        <v>3</v>
      </c>
      <c r="X12" s="88">
        <v>29</v>
      </c>
      <c r="Y12" s="88">
        <v>5.8500000000000005</v>
      </c>
      <c r="Z12" s="88">
        <v>15.280000000000001</v>
      </c>
      <c r="AA12" s="88">
        <v>23.13</v>
      </c>
      <c r="AB12" s="88">
        <v>3000</v>
      </c>
      <c r="AC12" s="88">
        <v>59992</v>
      </c>
      <c r="AD12" s="88">
        <v>24456</v>
      </c>
      <c r="AE12" s="88">
        <v>64957</v>
      </c>
      <c r="AF12" s="88">
        <v>44888</v>
      </c>
    </row>
    <row r="13" spans="1:16384" customFormat="1" ht="14.25" x14ac:dyDescent="0.2">
      <c r="A13" s="87" t="s">
        <v>161</v>
      </c>
      <c r="B13" s="87" t="s">
        <v>162</v>
      </c>
      <c r="C13" s="87" t="s">
        <v>58</v>
      </c>
      <c r="D13" s="87" t="s">
        <v>116</v>
      </c>
      <c r="E13" s="87" t="s">
        <v>16</v>
      </c>
      <c r="F13" s="87" t="s">
        <v>119</v>
      </c>
      <c r="G13" s="88">
        <v>1039</v>
      </c>
      <c r="H13" s="88">
        <v>1303</v>
      </c>
      <c r="I13" s="88">
        <v>13.5</v>
      </c>
      <c r="J13" s="88">
        <v>16752</v>
      </c>
      <c r="K13" s="88">
        <v>23463</v>
      </c>
      <c r="L13" s="88">
        <v>23597</v>
      </c>
      <c r="M13" s="88">
        <v>24699</v>
      </c>
      <c r="N13" s="88">
        <v>119</v>
      </c>
      <c r="O13" s="88">
        <v>54599</v>
      </c>
      <c r="P13" s="88">
        <v>220</v>
      </c>
      <c r="Q13" s="88">
        <v>2317</v>
      </c>
      <c r="R13" s="88">
        <v>964</v>
      </c>
      <c r="S13" s="88">
        <v>17794</v>
      </c>
      <c r="T13" s="88">
        <v>207</v>
      </c>
      <c r="U13" s="88">
        <v>54599</v>
      </c>
      <c r="V13" s="88">
        <v>1</v>
      </c>
      <c r="W13" s="88">
        <v>3</v>
      </c>
      <c r="X13" s="88">
        <v>6</v>
      </c>
      <c r="Y13" s="88">
        <v>6.37</v>
      </c>
      <c r="Z13" s="88">
        <v>19.02</v>
      </c>
      <c r="AA13" s="88">
        <v>28.43</v>
      </c>
      <c r="AB13" s="88">
        <v>2317</v>
      </c>
      <c r="AC13" s="88">
        <v>46614</v>
      </c>
      <c r="AD13" s="88">
        <v>22565</v>
      </c>
      <c r="AE13" s="88">
        <v>55072</v>
      </c>
      <c r="AF13" s="88">
        <v>38932</v>
      </c>
    </row>
    <row r="14" spans="1:16384" customFormat="1" ht="14.25" x14ac:dyDescent="0.2">
      <c r="A14" s="87" t="s">
        <v>161</v>
      </c>
      <c r="B14" s="87" t="s">
        <v>162</v>
      </c>
      <c r="C14" s="87" t="s">
        <v>59</v>
      </c>
      <c r="D14" s="87" t="s">
        <v>108</v>
      </c>
      <c r="E14" s="87" t="s">
        <v>24</v>
      </c>
      <c r="F14" s="87" t="s">
        <v>120</v>
      </c>
      <c r="G14" s="88">
        <v>904</v>
      </c>
      <c r="H14" s="88">
        <v>1187</v>
      </c>
      <c r="I14" s="88">
        <v>13.93</v>
      </c>
      <c r="J14" s="88">
        <v>15830</v>
      </c>
      <c r="K14" s="88">
        <v>21178</v>
      </c>
      <c r="L14" s="88">
        <v>21557</v>
      </c>
      <c r="M14" s="88">
        <v>22365</v>
      </c>
      <c r="N14" s="88">
        <v>215</v>
      </c>
      <c r="O14" s="88">
        <v>48795</v>
      </c>
      <c r="P14" s="88">
        <v>502</v>
      </c>
      <c r="Q14" s="88">
        <v>6032</v>
      </c>
      <c r="R14" s="88">
        <v>860</v>
      </c>
      <c r="S14" s="88">
        <v>19767</v>
      </c>
      <c r="T14" s="88">
        <v>0</v>
      </c>
      <c r="U14" s="88">
        <v>48795</v>
      </c>
      <c r="V14" s="88">
        <v>3</v>
      </c>
      <c r="W14" s="88">
        <v>14</v>
      </c>
      <c r="X14" s="88">
        <v>47</v>
      </c>
      <c r="Y14" s="88">
        <v>5.72</v>
      </c>
      <c r="Z14" s="88">
        <v>17.88</v>
      </c>
      <c r="AA14" s="88">
        <v>26.53</v>
      </c>
      <c r="AB14" s="88">
        <v>6032</v>
      </c>
      <c r="AC14" s="88">
        <v>58347</v>
      </c>
      <c r="AD14" s="88">
        <v>22378</v>
      </c>
      <c r="AE14" s="88">
        <v>52315</v>
      </c>
      <c r="AF14" s="88">
        <v>31141</v>
      </c>
    </row>
    <row r="15" spans="1:16384" customFormat="1" ht="14.25" x14ac:dyDescent="0.2">
      <c r="A15" s="87" t="s">
        <v>161</v>
      </c>
      <c r="B15" s="87" t="s">
        <v>162</v>
      </c>
      <c r="C15" s="87" t="s">
        <v>59</v>
      </c>
      <c r="D15" s="87" t="s">
        <v>108</v>
      </c>
      <c r="E15" s="87" t="s">
        <v>23</v>
      </c>
      <c r="F15" s="87" t="s">
        <v>121</v>
      </c>
      <c r="G15" s="88">
        <v>831</v>
      </c>
      <c r="H15" s="88">
        <v>1081</v>
      </c>
      <c r="I15" s="88">
        <v>13.48</v>
      </c>
      <c r="J15" s="88">
        <v>10006</v>
      </c>
      <c r="K15" s="88">
        <v>13043</v>
      </c>
      <c r="L15" s="88">
        <v>13383</v>
      </c>
      <c r="M15" s="88">
        <v>13980</v>
      </c>
      <c r="N15" s="88">
        <v>335</v>
      </c>
      <c r="O15" s="88">
        <v>40601</v>
      </c>
      <c r="P15" s="88">
        <v>290</v>
      </c>
      <c r="Q15" s="88">
        <v>2275</v>
      </c>
      <c r="R15" s="88">
        <v>760</v>
      </c>
      <c r="S15" s="88">
        <v>14533</v>
      </c>
      <c r="T15" s="88">
        <v>885</v>
      </c>
      <c r="U15" s="88">
        <v>40601</v>
      </c>
      <c r="V15" s="88">
        <v>3</v>
      </c>
      <c r="W15" s="88">
        <v>5</v>
      </c>
      <c r="X15" s="88">
        <v>68</v>
      </c>
      <c r="Y15" s="88">
        <v>5.7700000000000005</v>
      </c>
      <c r="Z15" s="88">
        <v>18.100000000000001</v>
      </c>
      <c r="AA15" s="88">
        <v>29.45</v>
      </c>
      <c r="AB15" s="88">
        <v>2275</v>
      </c>
      <c r="AC15" s="88">
        <v>37257</v>
      </c>
      <c r="AD15" s="88">
        <v>14914</v>
      </c>
      <c r="AE15" s="88">
        <v>35197</v>
      </c>
      <c r="AF15" s="88">
        <v>20396</v>
      </c>
    </row>
    <row r="16" spans="1:16384" customFormat="1" ht="14.25" x14ac:dyDescent="0.2">
      <c r="A16" s="87" t="s">
        <v>161</v>
      </c>
      <c r="B16" s="87" t="s">
        <v>162</v>
      </c>
      <c r="C16" s="87" t="s">
        <v>59</v>
      </c>
      <c r="D16" s="87" t="s">
        <v>108</v>
      </c>
      <c r="E16" s="87" t="s">
        <v>25</v>
      </c>
      <c r="F16" s="87" t="s">
        <v>122</v>
      </c>
      <c r="G16" s="88">
        <v>1045</v>
      </c>
      <c r="H16" s="88">
        <v>1322</v>
      </c>
      <c r="I16" s="88">
        <v>13</v>
      </c>
      <c r="J16" s="88">
        <v>15834</v>
      </c>
      <c r="K16" s="88">
        <v>23184</v>
      </c>
      <c r="L16" s="88">
        <v>22678</v>
      </c>
      <c r="M16" s="88">
        <v>24475</v>
      </c>
      <c r="N16" s="88">
        <v>531</v>
      </c>
      <c r="O16" s="88">
        <v>71811</v>
      </c>
      <c r="P16" s="88">
        <v>857</v>
      </c>
      <c r="Q16" s="88">
        <v>6136</v>
      </c>
      <c r="R16" s="88">
        <v>1322</v>
      </c>
      <c r="S16" s="88">
        <v>22470</v>
      </c>
      <c r="T16" s="88">
        <v>0</v>
      </c>
      <c r="U16" s="88">
        <v>71811</v>
      </c>
      <c r="V16" s="88">
        <v>2</v>
      </c>
      <c r="W16" s="88">
        <v>15</v>
      </c>
      <c r="X16" s="88">
        <v>54</v>
      </c>
      <c r="Y16" s="88">
        <v>6.8</v>
      </c>
      <c r="Z16" s="88">
        <v>22.2</v>
      </c>
      <c r="AA16" s="88">
        <v>33.6</v>
      </c>
      <c r="AB16" s="88">
        <v>6136</v>
      </c>
      <c r="AC16" s="88">
        <v>47498</v>
      </c>
      <c r="AD16" s="88">
        <v>21947</v>
      </c>
      <c r="AE16" s="88">
        <v>42131</v>
      </c>
      <c r="AF16" s="88">
        <v>30913</v>
      </c>
    </row>
    <row r="19" customFormat="1" x14ac:dyDescent="0.2"/>
    <row r="20" customFormat="1" x14ac:dyDescent="0.2"/>
    <row r="21" customFormat="1" x14ac:dyDescent="0.2"/>
    <row r="22" customFormat="1" x14ac:dyDescent="0.2"/>
    <row r="23" customFormat="1" x14ac:dyDescent="0.2"/>
    <row r="24" customFormat="1" x14ac:dyDescent="0.2"/>
    <row r="25" customFormat="1" x14ac:dyDescent="0.2"/>
    <row r="26" customFormat="1" x14ac:dyDescent="0.2"/>
    <row r="27" customFormat="1" x14ac:dyDescent="0.2"/>
    <row r="28" customFormat="1" x14ac:dyDescent="0.2"/>
    <row r="29" customFormat="1" x14ac:dyDescent="0.2"/>
    <row r="30" customFormat="1" x14ac:dyDescent="0.2"/>
    <row r="31" customFormat="1" x14ac:dyDescent="0.2"/>
    <row r="3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Emergency Journeys</vt:lpstr>
      <vt:lpstr>Latest Month raw data</vt:lpstr>
      <vt:lpstr>'Calls closed without transport'!Print_Titles</vt:lpstr>
      <vt:lpstr>'Category A Calls'!Print_Titles</vt:lpstr>
      <vt:lpstr>'Re-contact Rate'!Print_Titles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Thomas, Ashley</cp:lastModifiedBy>
  <cp:lastPrinted>2015-04-23T10:38:30Z</cp:lastPrinted>
  <dcterms:created xsi:type="dcterms:W3CDTF">2003-08-01T14:12:13Z</dcterms:created>
  <dcterms:modified xsi:type="dcterms:W3CDTF">2016-05-12T14:47:53Z</dcterms:modified>
</cp:coreProperties>
</file>