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35" windowWidth="15330" windowHeight="6690" tabRatio="777"/>
  </bookViews>
  <sheets>
    <sheet name="Category A Calls" sheetId="10" r:id="rId1"/>
    <sheet name="Call Abandonment" sheetId="11" r:id="rId2"/>
    <sheet name="Re-contact Rate" sheetId="12" r:id="rId3"/>
    <sheet name="Frequent caller procedure" sheetId="13" r:id="rId4"/>
    <sheet name="Timeliness" sheetId="14" r:id="rId5"/>
    <sheet name="Calls closed without transport" sheetId="15" r:id="rId6"/>
    <sheet name="Transported Incidents" sheetId="16" r:id="rId7"/>
    <sheet name="Latest Month raw data" sheetId="19" state="hidden" r:id="rId8"/>
  </sheets>
  <externalReferences>
    <externalReference r:id="rId9"/>
  </externalReferences>
  <definedNames>
    <definedName name="_xlnm.Print_Titles" localSheetId="5">'Calls closed without transport'!$C:$C</definedName>
    <definedName name="_xlnm.Print_Titles" localSheetId="0">'Category A Calls'!$C:$C</definedName>
    <definedName name="_xlnm.Print_Titles" localSheetId="2">'Re-contact Rate'!$C:$C</definedName>
    <definedName name="Recover">[1]Macro1!$A$45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B47" i="16" l="1"/>
  <c r="D46" i="15"/>
  <c r="B51" i="14"/>
  <c r="D48" i="13"/>
  <c r="D46" i="12"/>
  <c r="D46" i="11"/>
  <c r="M29" i="10" l="1"/>
  <c r="L29" i="10"/>
  <c r="J29" i="10"/>
  <c r="I29" i="10"/>
  <c r="H29" i="10"/>
  <c r="F29" i="10"/>
  <c r="E29" i="10"/>
  <c r="M28" i="10"/>
  <c r="L28" i="10"/>
  <c r="J28" i="10"/>
  <c r="I28" i="10"/>
  <c r="H28" i="10"/>
  <c r="F28" i="10"/>
  <c r="E28" i="10"/>
  <c r="M27" i="10"/>
  <c r="L27" i="10"/>
  <c r="J27" i="10"/>
  <c r="I27" i="10"/>
  <c r="H27" i="10"/>
  <c r="F27" i="10"/>
  <c r="E27" i="10"/>
  <c r="M26" i="10"/>
  <c r="L26" i="10"/>
  <c r="J26" i="10"/>
  <c r="I26" i="10"/>
  <c r="H26" i="10"/>
  <c r="F26" i="10"/>
  <c r="E26" i="10"/>
  <c r="M25" i="10"/>
  <c r="L25" i="10"/>
  <c r="J25" i="10"/>
  <c r="I25" i="10"/>
  <c r="H25" i="10"/>
  <c r="F25" i="10"/>
  <c r="E25" i="10"/>
  <c r="M24" i="10"/>
  <c r="L24" i="10"/>
  <c r="J24" i="10"/>
  <c r="I24" i="10"/>
  <c r="H24" i="10"/>
  <c r="F24" i="10"/>
  <c r="E24" i="10"/>
  <c r="M23" i="10"/>
  <c r="L23" i="10"/>
  <c r="J23" i="10"/>
  <c r="I23" i="10"/>
  <c r="H23" i="10"/>
  <c r="F23" i="10"/>
  <c r="E23" i="10"/>
  <c r="M22" i="10"/>
  <c r="L22" i="10"/>
  <c r="J22" i="10"/>
  <c r="I22" i="10"/>
  <c r="H22" i="10"/>
  <c r="F22" i="10"/>
  <c r="E22" i="10"/>
  <c r="M21" i="10"/>
  <c r="L21" i="10"/>
  <c r="J21" i="10"/>
  <c r="I21" i="10"/>
  <c r="H21" i="10"/>
  <c r="F21" i="10"/>
  <c r="E21" i="10"/>
  <c r="M20" i="10"/>
  <c r="L20" i="10"/>
  <c r="J20" i="10"/>
  <c r="I20" i="10"/>
  <c r="H20" i="10"/>
  <c r="F20" i="10"/>
  <c r="E20" i="10"/>
  <c r="M19" i="10"/>
  <c r="L19" i="10"/>
  <c r="J19" i="10"/>
  <c r="I19" i="10"/>
  <c r="H19" i="10"/>
  <c r="F19" i="10"/>
  <c r="E19" i="10"/>
  <c r="F29" i="11"/>
  <c r="E29" i="11"/>
  <c r="F28" i="11"/>
  <c r="E2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I29" i="12"/>
  <c r="H29" i="12"/>
  <c r="F29" i="12"/>
  <c r="E29" i="12"/>
  <c r="I28" i="12"/>
  <c r="H28" i="12"/>
  <c r="F28" i="12"/>
  <c r="E28" i="12"/>
  <c r="I27" i="12"/>
  <c r="H27" i="12"/>
  <c r="F27" i="12"/>
  <c r="E27" i="12"/>
  <c r="I26" i="12"/>
  <c r="H26" i="12"/>
  <c r="F26" i="12"/>
  <c r="E26" i="12"/>
  <c r="I25" i="12"/>
  <c r="H25" i="12"/>
  <c r="F25" i="12"/>
  <c r="E25" i="12"/>
  <c r="I24" i="12"/>
  <c r="H24" i="12"/>
  <c r="F24" i="12"/>
  <c r="E24" i="12"/>
  <c r="I23" i="12"/>
  <c r="H23" i="12"/>
  <c r="F23" i="12"/>
  <c r="E23" i="12"/>
  <c r="I22" i="12"/>
  <c r="H22" i="12"/>
  <c r="F22" i="12"/>
  <c r="E22" i="12"/>
  <c r="I21" i="12"/>
  <c r="H21" i="12"/>
  <c r="F21" i="12"/>
  <c r="E21" i="12"/>
  <c r="I20" i="12"/>
  <c r="H20" i="12"/>
  <c r="F20" i="12"/>
  <c r="E20" i="12"/>
  <c r="I19" i="12"/>
  <c r="H19" i="12"/>
  <c r="F19" i="12"/>
  <c r="E19" i="12"/>
  <c r="F29" i="13"/>
  <c r="E29" i="13"/>
  <c r="F28" i="13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F20" i="13"/>
  <c r="E20" i="13"/>
  <c r="F19" i="13"/>
  <c r="E19" i="13"/>
  <c r="J29" i="14"/>
  <c r="I29" i="14"/>
  <c r="H29" i="14"/>
  <c r="G29" i="14"/>
  <c r="F29" i="14"/>
  <c r="E29" i="14"/>
  <c r="J28" i="14"/>
  <c r="I28" i="14"/>
  <c r="H28" i="14"/>
  <c r="G28" i="14"/>
  <c r="F28" i="14"/>
  <c r="E28" i="14"/>
  <c r="J27" i="14"/>
  <c r="I27" i="14"/>
  <c r="H27" i="14"/>
  <c r="G27" i="14"/>
  <c r="F27" i="14"/>
  <c r="E27" i="14"/>
  <c r="J26" i="14"/>
  <c r="I26" i="14"/>
  <c r="H26" i="14"/>
  <c r="G26" i="14"/>
  <c r="F26" i="14"/>
  <c r="E26" i="14"/>
  <c r="J25" i="14"/>
  <c r="I25" i="14"/>
  <c r="H25" i="14"/>
  <c r="G25" i="14"/>
  <c r="F25" i="14"/>
  <c r="E25" i="14"/>
  <c r="J24" i="14"/>
  <c r="I24" i="14"/>
  <c r="H24" i="14"/>
  <c r="G24" i="14"/>
  <c r="F24" i="14"/>
  <c r="E24" i="14"/>
  <c r="J23" i="14"/>
  <c r="I23" i="14"/>
  <c r="H23" i="14"/>
  <c r="G23" i="14"/>
  <c r="F23" i="14"/>
  <c r="E23" i="14"/>
  <c r="J22" i="14"/>
  <c r="I22" i="14"/>
  <c r="H22" i="14"/>
  <c r="G22" i="14"/>
  <c r="F22" i="14"/>
  <c r="E22" i="14"/>
  <c r="J21" i="14"/>
  <c r="I21" i="14"/>
  <c r="H21" i="14"/>
  <c r="G21" i="14"/>
  <c r="F21" i="14"/>
  <c r="E21" i="14"/>
  <c r="J20" i="14"/>
  <c r="I20" i="14"/>
  <c r="H20" i="14"/>
  <c r="G20" i="14"/>
  <c r="F20" i="14"/>
  <c r="E20" i="14"/>
  <c r="J19" i="14"/>
  <c r="I19" i="14"/>
  <c r="H19" i="14"/>
  <c r="G19" i="14"/>
  <c r="F19" i="14"/>
  <c r="E19" i="14"/>
  <c r="I29" i="15"/>
  <c r="H29" i="15"/>
  <c r="F29" i="15"/>
  <c r="E29" i="15"/>
  <c r="I28" i="15"/>
  <c r="H28" i="15"/>
  <c r="F28" i="15"/>
  <c r="E28" i="15"/>
  <c r="I27" i="15"/>
  <c r="H27" i="15"/>
  <c r="F27" i="15"/>
  <c r="E27" i="15"/>
  <c r="I26" i="15"/>
  <c r="H26" i="15"/>
  <c r="F26" i="15"/>
  <c r="E26" i="15"/>
  <c r="I25" i="15"/>
  <c r="H25" i="15"/>
  <c r="F25" i="15"/>
  <c r="E25" i="15"/>
  <c r="I24" i="15"/>
  <c r="H24" i="15"/>
  <c r="F24" i="15"/>
  <c r="E24" i="15"/>
  <c r="I23" i="15"/>
  <c r="H23" i="15"/>
  <c r="F23" i="15"/>
  <c r="E23" i="15"/>
  <c r="I22" i="15"/>
  <c r="H22" i="15"/>
  <c r="F22" i="15"/>
  <c r="E22" i="15"/>
  <c r="I21" i="15"/>
  <c r="H21" i="15"/>
  <c r="F21" i="15"/>
  <c r="E21" i="15"/>
  <c r="I20" i="15"/>
  <c r="H20" i="15"/>
  <c r="F20" i="15"/>
  <c r="E20" i="15"/>
  <c r="I19" i="15"/>
  <c r="H19" i="15"/>
  <c r="F19" i="15"/>
  <c r="E19" i="15"/>
  <c r="E29" i="16"/>
  <c r="E28" i="16"/>
  <c r="E27" i="16"/>
  <c r="E26" i="16"/>
  <c r="E25" i="16"/>
  <c r="E24" i="16"/>
  <c r="E23" i="16"/>
  <c r="E22" i="16"/>
  <c r="E21" i="16"/>
  <c r="E20" i="16"/>
  <c r="E19" i="16"/>
  <c r="D12" i="16"/>
  <c r="D12" i="15"/>
  <c r="D12" i="14"/>
  <c r="D12" i="13"/>
  <c r="D12" i="12"/>
  <c r="D11" i="11"/>
  <c r="D12" i="11"/>
  <c r="E30" i="13" l="1"/>
  <c r="F30" i="13" l="1"/>
  <c r="G21" i="11" l="1"/>
  <c r="G20" i="11"/>
  <c r="G20" i="13"/>
  <c r="G22" i="11" l="1"/>
  <c r="G23" i="11"/>
  <c r="G24" i="11"/>
  <c r="G25" i="11"/>
  <c r="G26" i="11"/>
  <c r="G27" i="11"/>
  <c r="G28" i="11"/>
  <c r="G29" i="11"/>
  <c r="G18" i="11"/>
  <c r="G19" i="11"/>
  <c r="D11" i="16"/>
  <c r="D10" i="16"/>
  <c r="D9" i="16"/>
  <c r="D8" i="16"/>
  <c r="D6" i="16"/>
  <c r="D5" i="16"/>
  <c r="D11" i="15"/>
  <c r="D10" i="15"/>
  <c r="D9" i="15"/>
  <c r="D8" i="15"/>
  <c r="D6" i="15"/>
  <c r="D5" i="15"/>
  <c r="D11" i="14"/>
  <c r="D10" i="14"/>
  <c r="D9" i="14"/>
  <c r="D8" i="14"/>
  <c r="D6" i="14"/>
  <c r="D5" i="14"/>
  <c r="D11" i="13"/>
  <c r="D10" i="13"/>
  <c r="D9" i="13"/>
  <c r="D8" i="13"/>
  <c r="D6" i="13"/>
  <c r="D5" i="13"/>
  <c r="D11" i="12"/>
  <c r="D10" i="12"/>
  <c r="D9" i="12"/>
  <c r="D8" i="12"/>
  <c r="D6" i="12"/>
  <c r="D5" i="12"/>
  <c r="D6" i="11"/>
  <c r="D8" i="11"/>
  <c r="D9" i="11"/>
  <c r="D10" i="11"/>
  <c r="D5" i="11"/>
  <c r="G30" i="13" l="1"/>
  <c r="G24" i="13" l="1"/>
  <c r="J19" i="12"/>
  <c r="G25" i="12"/>
  <c r="F17" i="11"/>
  <c r="K22" i="10"/>
  <c r="G29" i="10"/>
  <c r="G29" i="13" l="1"/>
  <c r="G29" i="15"/>
  <c r="N21" i="10"/>
  <c r="G21" i="12"/>
  <c r="G23" i="12"/>
  <c r="G27" i="12"/>
  <c r="G29" i="12"/>
  <c r="J20" i="12"/>
  <c r="G23" i="13"/>
  <c r="J20" i="15"/>
  <c r="J22" i="15"/>
  <c r="J26" i="15"/>
  <c r="J28" i="15"/>
  <c r="I17" i="12"/>
  <c r="J25" i="12"/>
  <c r="J27" i="12"/>
  <c r="J29" i="12"/>
  <c r="G22" i="13"/>
  <c r="G26" i="13"/>
  <c r="K29" i="10"/>
  <c r="J23" i="12"/>
  <c r="J24" i="12"/>
  <c r="J26" i="12"/>
  <c r="G21" i="13"/>
  <c r="G25" i="13"/>
  <c r="G28" i="15"/>
  <c r="J25" i="15"/>
  <c r="J27" i="15"/>
  <c r="E17" i="15"/>
  <c r="J19" i="15"/>
  <c r="J29" i="15"/>
  <c r="E17" i="11"/>
  <c r="G17" i="11" s="1"/>
  <c r="G21" i="15"/>
  <c r="G23" i="15"/>
  <c r="G25" i="15"/>
  <c r="G27" i="15"/>
  <c r="J24" i="15"/>
  <c r="J28" i="12"/>
  <c r="F17" i="15"/>
  <c r="G26" i="15"/>
  <c r="E17" i="16"/>
  <c r="I17" i="15"/>
  <c r="G20" i="15"/>
  <c r="G22" i="15"/>
  <c r="G24" i="15"/>
  <c r="H17" i="15"/>
  <c r="J23" i="15"/>
  <c r="G28" i="13"/>
  <c r="E17" i="13"/>
  <c r="F17" i="13"/>
  <c r="G27" i="13"/>
  <c r="G20" i="12"/>
  <c r="G22" i="12"/>
  <c r="G24" i="12"/>
  <c r="G26" i="12"/>
  <c r="G28" i="12"/>
  <c r="J21" i="12"/>
  <c r="H17" i="12"/>
  <c r="E17" i="12"/>
  <c r="J22" i="12"/>
  <c r="G22" i="10"/>
  <c r="G26" i="10"/>
  <c r="G27" i="10"/>
  <c r="N25" i="10"/>
  <c r="L17" i="10"/>
  <c r="N20" i="10"/>
  <c r="N24" i="10"/>
  <c r="N28" i="10"/>
  <c r="G19" i="10"/>
  <c r="G23" i="10"/>
  <c r="G25" i="10"/>
  <c r="K24" i="10"/>
  <c r="N22" i="10"/>
  <c r="N26" i="10"/>
  <c r="K27" i="10"/>
  <c r="G21" i="10"/>
  <c r="K21" i="10"/>
  <c r="K25" i="10"/>
  <c r="K26" i="10"/>
  <c r="G20" i="10"/>
  <c r="K19" i="10"/>
  <c r="E17" i="10"/>
  <c r="G24" i="10"/>
  <c r="I17" i="10"/>
  <c r="K20" i="10"/>
  <c r="K23" i="10"/>
  <c r="F17" i="10"/>
  <c r="G28" i="10"/>
  <c r="K28" i="10"/>
  <c r="N19" i="10"/>
  <c r="N23" i="10"/>
  <c r="N27" i="10"/>
  <c r="N29" i="10"/>
  <c r="G19" i="12"/>
  <c r="J17" i="10"/>
  <c r="J21" i="15"/>
  <c r="G19" i="13"/>
  <c r="M17" i="10"/>
  <c r="G19" i="15"/>
  <c r="F17" i="12"/>
  <c r="J17" i="12" l="1"/>
  <c r="G17" i="13"/>
  <c r="N17" i="10"/>
  <c r="G17" i="15"/>
  <c r="J17" i="15"/>
  <c r="G17" i="12"/>
  <c r="G17" i="10"/>
  <c r="K17" i="10"/>
</calcChain>
</file>

<file path=xl/sharedStrings.xml><?xml version="1.0" encoding="utf-8"?>
<sst xmlns="http://schemas.openxmlformats.org/spreadsheetml/2006/main" count="527" uniqueCount="167">
  <si>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</si>
  <si>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</si>
  <si>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</si>
  <si>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</si>
  <si>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</si>
  <si>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</si>
  <si>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</si>
  <si>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</si>
  <si>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</si>
  <si>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</si>
  <si>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</si>
  <si>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</si>
  <si>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</si>
  <si>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</si>
  <si>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</si>
  <si>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</si>
  <si>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</si>
  <si>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</si>
  <si>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</si>
  <si>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</si>
  <si>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</si>
  <si>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</si>
  <si>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</si>
  <si>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</si>
  <si>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</si>
  <si>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</si>
  <si>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</si>
  <si>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</si>
  <si>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</si>
  <si>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</si>
  <si>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</si>
  <si>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Category A calls</t>
  </si>
  <si>
    <t>Call Abandonment</t>
  </si>
  <si>
    <t>Re-Contact Rate Following Discharge of Care</t>
  </si>
  <si>
    <t>Calls closed with telephone advice where re-contact occurs within 24 hours</t>
  </si>
  <si>
    <t>Patients treated and discharged on scene where re-contact occurs within 24 hours</t>
  </si>
  <si>
    <t>Call from patients for whom a locally agreed frequent caller procedure is in place</t>
  </si>
  <si>
    <t>Proportion of calls from patients for whom a locally agreed frequent caller procedure is in place</t>
  </si>
  <si>
    <t>Median</t>
  </si>
  <si>
    <t>95th Percentile</t>
  </si>
  <si>
    <t>99th Percentile</t>
  </si>
  <si>
    <t>Number of calls resolved by telephone advice</t>
  </si>
  <si>
    <t>Proportion of calls closed by telephone advice</t>
  </si>
  <si>
    <t>Ambulance calls closed with telephone advice or managed without transport to A&amp;E (where clinically appropriate)</t>
  </si>
  <si>
    <t>Proportion of incidents managed without need for transport to Accident and Emergency department</t>
  </si>
  <si>
    <t>Number of patients discharged after treatment at the scene or onward referral to an alternative care pathway and those with a patient journey to a destination other than Type 1 or 2 A&amp;E</t>
  </si>
  <si>
    <t>Proportion of calls abandoned before being answered</t>
  </si>
  <si>
    <t>Proportion of patients who re-contacted following dischange of care, by telephone within 24 hours</t>
  </si>
  <si>
    <t>Proportion of patients who re-contacted following treatment and discharge at the scene, within 24 hours</t>
  </si>
  <si>
    <t>Number of calls abandoned before being answered</t>
  </si>
  <si>
    <t>R1F</t>
  </si>
  <si>
    <t>Isle of Wight NHS Trust</t>
  </si>
  <si>
    <t>South Central Ambulance Service NHS Foundation Trust</t>
  </si>
  <si>
    <t>Number of Red 1 calls resulting in an emergency response within 8 minutes</t>
  </si>
  <si>
    <t>Number of Red 2 calls resulting in an emergency response within 8 minutes</t>
  </si>
  <si>
    <t>Number of Category A calls resulting in an ambulance arriving at the scene of the incident within 19 minutes</t>
  </si>
  <si>
    <t>Commissioning Region</t>
  </si>
  <si>
    <t>Y55</t>
  </si>
  <si>
    <t>Y57</t>
  </si>
  <si>
    <t>Y56</t>
  </si>
  <si>
    <t>Y54</t>
  </si>
  <si>
    <t>Ambulance Quality Indicators: Systems Indicators</t>
  </si>
  <si>
    <t>North East Ambulance Service NHS Foundation Trust</t>
  </si>
  <si>
    <t>West Midlands Ambulance Service NHS Foundation Trust</t>
  </si>
  <si>
    <t>Proportion of Red 1 calls responded to within 8 minutes</t>
  </si>
  <si>
    <t>Proportion of Red 2 calls responded to within 8 minutes</t>
  </si>
  <si>
    <t>Proportion of Category A calls responded to within 19 minutes</t>
  </si>
  <si>
    <t>- denotes not available.</t>
  </si>
  <si>
    <t>Time to answer call and time to arrival</t>
  </si>
  <si>
    <t>Calls abandoned</t>
  </si>
  <si>
    <t>Re-contacts after calls closed and discharges</t>
  </si>
  <si>
    <t>Calls closed without transport</t>
  </si>
  <si>
    <t>Unify2 data collection - AmbSYS, NHS England</t>
  </si>
  <si>
    <t>AmbSYS - Ambulance Systems Indicators</t>
  </si>
  <si>
    <t>Year:2014-15</t>
  </si>
  <si>
    <t>Year</t>
  </si>
  <si>
    <t>Period Name</t>
  </si>
  <si>
    <t>Parent org code</t>
  </si>
  <si>
    <t>Parent name</t>
  </si>
  <si>
    <t>Org Code</t>
  </si>
  <si>
    <t>Org Name</t>
  </si>
  <si>
    <t>HQU03_1_1_3 SUM</t>
  </si>
  <si>
    <t>HQU03_1_1_4 SUM</t>
  </si>
  <si>
    <t>HQU03_1_1_5 SUM</t>
  </si>
  <si>
    <t>HQU03_1_1_6 SUM</t>
  </si>
  <si>
    <t>HQU03_1_1_7 SUM</t>
  </si>
  <si>
    <t>HQU03_1_2_1 SUM</t>
  </si>
  <si>
    <t>HQU03_1_2_2 SUM</t>
  </si>
  <si>
    <t>SQU03_1_1_1 SUM</t>
  </si>
  <si>
    <t>SQU03_1_1_2 SUM</t>
  </si>
  <si>
    <t>SQU03_2_1_1 SUM</t>
  </si>
  <si>
    <t>SQU03_2_1_2 SUM</t>
  </si>
  <si>
    <t>SQU03_2_2_1 SUM</t>
  </si>
  <si>
    <t>SQU03_2_2_2 SUM</t>
  </si>
  <si>
    <t>SQU03_2_3_1 SUM</t>
  </si>
  <si>
    <t>SQU03_2_3_2 SUM</t>
  </si>
  <si>
    <t>SQU03_8_1_1_50 SUM</t>
  </si>
  <si>
    <t>SQU03_8_1_1_95 SUM</t>
  </si>
  <si>
    <t>SQU03_8_1_1_99 SUM</t>
  </si>
  <si>
    <t>SQU03_9_1_1_50 SUM</t>
  </si>
  <si>
    <t>SQU03_9_1_1_95 SUM</t>
  </si>
  <si>
    <t>SQU03_9_1_1_99 SUM</t>
  </si>
  <si>
    <t>SQU03_10_1_1 SUM</t>
  </si>
  <si>
    <t>SQU03_10_1_2 SUM</t>
  </si>
  <si>
    <t>SQU03_10_2_1 SUM</t>
  </si>
  <si>
    <t>SQU03_10_2_2 SUM</t>
  </si>
  <si>
    <t>Asi Srs17 1 1 1 SUM</t>
  </si>
  <si>
    <t>SOUTH OF ENGLAND COMMISSIONING REGION</t>
  </si>
  <si>
    <t>ISLE OF WIGHT NHS TRUST</t>
  </si>
  <si>
    <t>LONDON COMMISSIONING REGION</t>
  </si>
  <si>
    <t>LONDON AMBULANCE SERVICE NHS TRUST</t>
  </si>
  <si>
    <t>NORTH OF ENGLAND COMMISSIONING REGION</t>
  </si>
  <si>
    <t>NORTH EAST AMBULANCE SERVICE NHS FOUNDATION TRUST</t>
  </si>
  <si>
    <t>NORTH WEST AMBULANCE SERVICE NHS TRUST</t>
  </si>
  <si>
    <t>YORKSHIRE AMBULANCE SERVICE NHS TRUST</t>
  </si>
  <si>
    <t>MIDLANDS AND EAST OF ENGLAND COMMISSIONING REGION</t>
  </si>
  <si>
    <t>EAST MIDLANDS AMBULANCE SERVICE NHS TRUST</t>
  </si>
  <si>
    <t>WEST MIDLANDS AMBULANCE SERVICE NHS FOUNDATION TRUST</t>
  </si>
  <si>
    <t>EAST OF ENGLAND AMBULANCE SERVICE NHS TRUST</t>
  </si>
  <si>
    <t>SOUTH EAST COAST AMBULANCE SERVICE NHS FOUNDATION TRUST</t>
  </si>
  <si>
    <t>SOUTH CENTRAL AMBULANCE SERVICE NHS FOUNDATION TRUST</t>
  </si>
  <si>
    <t>SOUTH WESTERN AMBULANCE SERVICE NHS FOUNDATION TRUST</t>
  </si>
  <si>
    <t>An example, to explain the term "percentile":</t>
  </si>
  <si>
    <t>A 95th percentile of 10 minutes means that 95% of emergency responses arrived in less than 10 minutes, and 5% arrived in more than 10 minutes.</t>
  </si>
  <si>
    <t>A 95th percentile of 10 minutes, for time to arrival, means that 95% of professionals arrived in less than 10 minutes, and 5% arrived in more than 10 minutes.</t>
  </si>
  <si>
    <r>
      <t>All Red 1 calls resulting in an emergency response</t>
    </r>
    <r>
      <rPr>
        <vertAlign val="superscript"/>
        <sz val="8.5"/>
        <rFont val="Arial"/>
        <family val="2"/>
      </rPr>
      <t>1</t>
    </r>
  </si>
  <si>
    <r>
      <t>All emergency calls that receive a face-to-face response from the ambulance service</t>
    </r>
    <r>
      <rPr>
        <vertAlign val="superscript"/>
        <sz val="10"/>
        <rFont val="Arial"/>
        <family val="2"/>
      </rPr>
      <t>1</t>
    </r>
  </si>
  <si>
    <r>
      <t>95th centile of time from Call Connect of a Red 1 call to an emergency response arriving at the scene of the incident</t>
    </r>
    <r>
      <rPr>
        <vertAlign val="superscript"/>
        <sz val="10"/>
        <rFont val="Arial"/>
        <family val="2"/>
      </rPr>
      <t>1</t>
    </r>
  </si>
  <si>
    <t>http://bit.ly/NHSAQI</t>
  </si>
  <si>
    <r>
      <t>London Ambulance Service NHS Trust</t>
    </r>
    <r>
      <rPr>
        <vertAlign val="superscript"/>
        <sz val="8.5"/>
        <rFont val="Arial"/>
        <family val="2"/>
      </rPr>
      <t>2</t>
    </r>
  </si>
  <si>
    <r>
      <t>South Western Ambulance Service NHS Foundation Trust</t>
    </r>
    <r>
      <rPr>
        <vertAlign val="superscript"/>
        <sz val="8.5"/>
        <rFont val="Arial"/>
        <family val="2"/>
      </rPr>
      <t>2</t>
    </r>
  </si>
  <si>
    <t>Frequent callers</t>
  </si>
  <si>
    <t>Category A responses</t>
  </si>
  <si>
    <t xml:space="preserve">    </t>
  </si>
  <si>
    <t xml:space="preserve">    earlier months for the 8 minute Red 2 and 19 minute Category A measures. See the 30 April 2015 Statistical Note,</t>
  </si>
  <si>
    <t xml:space="preserve">     page 2, at</t>
  </si>
  <si>
    <t>2. From 10 February 2015 onwards, data for South Western and London are inconsistent with other Services and</t>
  </si>
  <si>
    <r>
      <t>Ambulance calls presented to switchboard</t>
    </r>
    <r>
      <rPr>
        <vertAlign val="superscript"/>
        <sz val="8.5"/>
        <rFont val="Arial"/>
        <family val="2"/>
      </rPr>
      <t>3</t>
    </r>
  </si>
  <si>
    <t>3. Excludes calls that have been passed from 111.</t>
  </si>
  <si>
    <r>
      <t>Emergency calls closed with telephone advice</t>
    </r>
    <r>
      <rPr>
        <vertAlign val="superscript"/>
        <sz val="8.5"/>
        <rFont val="Arial"/>
        <family val="2"/>
      </rPr>
      <t>3</t>
    </r>
  </si>
  <si>
    <r>
      <t>Patients treated and discharged on scene</t>
    </r>
    <r>
      <rPr>
        <vertAlign val="superscript"/>
        <sz val="8.5"/>
        <rFont val="Arial"/>
        <family val="2"/>
      </rPr>
      <t>3</t>
    </r>
  </si>
  <si>
    <r>
      <t>Number of ambulance calls presented to switchboard</t>
    </r>
    <r>
      <rPr>
        <vertAlign val="superscript"/>
        <sz val="8.5"/>
        <rFont val="Arial"/>
        <family val="2"/>
      </rPr>
      <t>3</t>
    </r>
  </si>
  <si>
    <r>
      <t>Time to answer call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(in seconds)</t>
    </r>
  </si>
  <si>
    <t>1. All calls in this table include calls that have been passed from 111.</t>
  </si>
  <si>
    <t>3. All calls in this table exclude calls that have been passed from 111.</t>
  </si>
  <si>
    <r>
      <t>All emergency calls that receive a telephone or face-to-face response from the ambulance service</t>
    </r>
    <r>
      <rPr>
        <vertAlign val="superscript"/>
        <sz val="10"/>
        <rFont val="Arial"/>
        <family val="2"/>
      </rPr>
      <t>3</t>
    </r>
  </si>
  <si>
    <r>
      <t>All Red 2 calls resulting in an emergency response</t>
    </r>
    <r>
      <rPr>
        <vertAlign val="superscript"/>
        <sz val="8.5"/>
        <rFont val="Arial"/>
        <family val="2"/>
      </rPr>
      <t>1, 2</t>
    </r>
  </si>
  <si>
    <r>
      <t>Number of Category A calls resulting in an ambulance arriving at the scene of the incident</t>
    </r>
    <r>
      <rPr>
        <vertAlign val="superscript"/>
        <sz val="8.5"/>
        <rFont val="Arial"/>
        <family val="2"/>
      </rPr>
      <t>1, 2</t>
    </r>
  </si>
  <si>
    <r>
      <t>Time to arrival</t>
    </r>
    <r>
      <rPr>
        <vertAlign val="superscript"/>
        <sz val="10"/>
        <rFont val="Arial"/>
        <family val="2"/>
      </rPr>
      <t>1, 2</t>
    </r>
    <r>
      <rPr>
        <sz val="10"/>
        <rFont val="Arial"/>
        <family val="2"/>
      </rPr>
      <t xml:space="preserve"> of ambulance-dispatched health professional for Category A calls (in minutes)</t>
    </r>
  </si>
  <si>
    <t>Total only including Trusts in England that identify frenquent callers:</t>
  </si>
  <si>
    <t>- denotes not available. It is not possible to calculate national percentiles from consitutuent percentiles.</t>
  </si>
  <si>
    <t>1. Times to arrival of ambulance include ambulances dispatched as a result of a 111 call.</t>
  </si>
  <si>
    <t>An example to explain the term "percentile":</t>
  </si>
  <si>
    <t xml:space="preserve">    earlier months for Category A time to treatment. See 30 April 2015 Statistical Note, page 2, at</t>
  </si>
  <si>
    <t>1. Includes face-to-face responses as a result of 111 calls.</t>
  </si>
  <si>
    <t>3. Times to answer call exclude calls passed from 111.</t>
  </si>
  <si>
    <t>2015-16</t>
  </si>
  <si>
    <t>Incidents where a patient was transported</t>
  </si>
  <si>
    <r>
      <t>Incidents where a patient was transported</t>
    </r>
    <r>
      <rPr>
        <vertAlign val="superscript"/>
        <sz val="8.5"/>
        <rFont val="Arial"/>
        <family val="2"/>
      </rPr>
      <t>1, 4</t>
    </r>
  </si>
  <si>
    <t>1. Include incidents following calls passed from 111.</t>
  </si>
  <si>
    <t>4. Previously described as "Emergency Journeys". From April 2013, only incidents with a patient journey to Type 1 or</t>
  </si>
  <si>
    <t xml:space="preserve">    Type 2 A&amp;E are included, and one incident with two or more patients transported is counted as just one incident.</t>
  </si>
  <si>
    <t>SEPTEMBER</t>
  </si>
  <si>
    <t>Period Name:SEPTEMBER</t>
  </si>
  <si>
    <t>September 2015</t>
  </si>
  <si>
    <t>James Thomas, james.thomas5@nhs.net</t>
  </si>
  <si>
    <t>r denotes revised from original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</si>
</sst>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.0"/>
    <numFmt numFmtId="166" formatCode="d\ mmm\ yyyy"/>
    <numFmt numFmtId="167" formatCode="##########0"/>
    <numFmt numFmtId="168" formatCode="_(* #,##0.00_);_(* \(#,##0.00\);_(* &quot;-&quot;??_);_(@_)"/>
    <numFmt numFmtId="169" formatCode="#,##0;\-#,##0;\-"/>
  </numFmts>
  <fonts count="13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0"/>
      <name val="Tahoma"/>
      <family val="2"/>
    </font>
    <font>
      <vertAlign val="superscript"/>
      <sz val="8.5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49" fontId="1" fillId="0" borderId="0" xfId="0" quotePrefix="1" applyNumberFormat="1" applyFont="1" applyFill="1" applyAlignment="1"/>
    <xf numFmtId="166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10" xfId="0" applyNumberFormat="1" applyFont="1" applyFill="1" applyBorder="1"/>
    <xf numFmtId="3" fontId="1" fillId="0" borderId="0" xfId="0" applyNumberFormat="1" applyFont="1" applyFill="1" applyBorder="1"/>
    <xf numFmtId="164" fontId="1" fillId="0" borderId="11" xfId="1" applyNumberFormat="1" applyFont="1" applyFill="1" applyBorder="1"/>
    <xf numFmtId="3" fontId="1" fillId="0" borderId="15" xfId="0" applyNumberFormat="1" applyFont="1" applyFill="1" applyBorder="1" applyAlignment="1">
      <alignment horizontal="right"/>
    </xf>
    <xf numFmtId="164" fontId="1" fillId="0" borderId="0" xfId="1" applyNumberFormat="1" applyFont="1" applyFill="1" applyBorder="1"/>
    <xf numFmtId="0" fontId="1" fillId="0" borderId="10" xfId="0" applyFont="1" applyFill="1" applyBorder="1"/>
    <xf numFmtId="0" fontId="1" fillId="0" borderId="15" xfId="0" applyFont="1" applyFill="1" applyBorder="1"/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1" fillId="0" borderId="12" xfId="0" applyFont="1" applyFill="1" applyBorder="1"/>
    <xf numFmtId="0" fontId="1" fillId="0" borderId="13" xfId="0" applyFont="1" applyFill="1" applyBorder="1"/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164" fontId="1" fillId="0" borderId="14" xfId="1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4" fontId="1" fillId="0" borderId="13" xfId="1" applyNumberFormat="1" applyFont="1" applyFill="1" applyBorder="1" applyAlignment="1">
      <alignment horizontal="right"/>
    </xf>
    <xf numFmtId="0" fontId="1" fillId="0" borderId="0" xfId="0" quotePrefix="1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0" xfId="0" applyNumberFormat="1" applyFont="1" applyFill="1" applyBorder="1"/>
    <xf numFmtId="3" fontId="3" fillId="0" borderId="0" xfId="0" applyNumberFormat="1" applyFont="1" applyFill="1" applyBorder="1"/>
    <xf numFmtId="164" fontId="3" fillId="0" borderId="11" xfId="1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/>
    <xf numFmtId="3" fontId="1" fillId="0" borderId="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165" fontId="1" fillId="0" borderId="1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13" xfId="0" applyNumberFormat="1" applyFont="1" applyFill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3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right"/>
    </xf>
    <xf numFmtId="0" fontId="1" fillId="0" borderId="10" xfId="0" applyNumberFormat="1" applyFont="1" applyFill="1" applyBorder="1"/>
    <xf numFmtId="0" fontId="1" fillId="0" borderId="0" xfId="0" applyNumberFormat="1" applyFont="1" applyFill="1" applyBorder="1"/>
    <xf numFmtId="0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0" fontId="1" fillId="2" borderId="0" xfId="0" applyFont="1" applyFill="1" applyAlignment="1" applyProtection="1">
      <protection hidden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2"/>
    <xf numFmtId="0" fontId="7" fillId="2" borderId="16" xfId="0" applyFont="1" applyFill="1" applyBorder="1" applyAlignment="1">
      <alignment horizontal="left" vertical="top"/>
    </xf>
    <xf numFmtId="167" fontId="7" fillId="2" borderId="16" xfId="0" applyNumberFormat="1" applyFont="1" applyFill="1" applyBorder="1" applyAlignment="1">
      <alignment horizontal="right" vertical="top"/>
    </xf>
    <xf numFmtId="0" fontId="7" fillId="3" borderId="16" xfId="0" applyFont="1" applyFill="1" applyBorder="1" applyAlignment="1">
      <alignment horizontal="left" vertical="top"/>
    </xf>
    <xf numFmtId="0" fontId="0" fillId="3" borderId="0" xfId="0" applyFill="1"/>
    <xf numFmtId="0" fontId="7" fillId="3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164" fontId="3" fillId="0" borderId="9" xfId="1" applyNumberFormat="1" applyFont="1" applyFill="1" applyBorder="1" applyAlignment="1">
      <alignment horizontal="right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quotePrefix="1" applyFont="1" applyFill="1" applyBorder="1" applyAlignment="1" applyProtection="1">
      <protection hidden="1"/>
    </xf>
    <xf numFmtId="0" fontId="1" fillId="2" borderId="0" xfId="0" applyFont="1" applyFill="1" applyAlignment="1"/>
    <xf numFmtId="0" fontId="1" fillId="4" borderId="0" xfId="0" applyFont="1" applyFill="1" applyAlignment="1" applyProtection="1">
      <protection hidden="1"/>
    </xf>
    <xf numFmtId="169" fontId="3" fillId="0" borderId="15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164" fontId="3" fillId="0" borderId="14" xfId="1" applyNumberFormat="1" applyFont="1" applyFill="1" applyBorder="1"/>
    <xf numFmtId="0" fontId="10" fillId="0" borderId="0" xfId="6"/>
    <xf numFmtId="0" fontId="1" fillId="2" borderId="0" xfId="5" applyFont="1" applyFill="1" applyAlignment="1"/>
    <xf numFmtId="3" fontId="11" fillId="0" borderId="0" xfId="0" applyNumberFormat="1" applyFont="1" applyFill="1" applyBorder="1"/>
    <xf numFmtId="164" fontId="11" fillId="0" borderId="0" xfId="1" applyNumberFormat="1" applyFont="1" applyFill="1" applyBorder="1"/>
    <xf numFmtId="169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3" fontId="12" fillId="0" borderId="0" xfId="0" applyNumberFormat="1" applyFont="1" applyFill="1" applyBorder="1"/>
    <xf numFmtId="164" fontId="12" fillId="0" borderId="0" xfId="1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NumberFormat="1" applyFont="1" applyFill="1" applyBorder="1"/>
  </cellXfs>
  <cellStyles count="7">
    <cellStyle name="Comma 2" xfId="4"/>
    <cellStyle name="Hyperlink" xfId="6" builtinId="8"/>
    <cellStyle name="Normal" xfId="0" builtinId="0"/>
    <cellStyle name="Normal 2" xfId="2"/>
    <cellStyle name="Normal 3" xfId="5"/>
    <cellStyle name="Percent" xfId="1" builtinId="5"/>
    <cellStyle name="Percent 2" xfId="3"/>
  </cellStyles>
  <dxfs count="14">
    <dxf>
      <numFmt numFmtId="170" formatCode="#,###,###\ &quot;r&quot;"/>
    </dxf>
    <dxf>
      <numFmt numFmtId="171" formatCode="0.0%\ &quot;r&quot;"/>
    </dxf>
    <dxf>
      <numFmt numFmtId="170" formatCode="#,###,###\ &quot;r&quot;"/>
    </dxf>
    <dxf>
      <numFmt numFmtId="172" formatCode="0.0\ &quot;r&quot;"/>
    </dxf>
    <dxf>
      <numFmt numFmtId="173" formatCode="0\ &quot;r&quot;"/>
    </dxf>
    <dxf>
      <numFmt numFmtId="171" formatCode="0.0%\ &quot;r&quot;"/>
    </dxf>
    <dxf>
      <numFmt numFmtId="170" formatCode="#,###,###\ &quot;r&quot;"/>
    </dxf>
    <dxf>
      <numFmt numFmtId="171" formatCode="0.0%\ &quot;r&quot;"/>
    </dxf>
    <dxf>
      <numFmt numFmtId="170" formatCode="#,###,###\ &quot;r&quot;"/>
    </dxf>
    <dxf>
      <numFmt numFmtId="171" formatCode="0.0%\ &quot;r&quot;"/>
    </dxf>
    <dxf>
      <numFmt numFmtId="170" formatCode="#,###,###\ &quot;r&quot;"/>
    </dxf>
    <dxf>
      <numFmt numFmtId="172" formatCode="0.0\ &quot;r&quot;"/>
    </dxf>
    <dxf>
      <numFmt numFmtId="171" formatCode="0.0%\ &quot;r&quot;"/>
    </dxf>
    <dxf>
      <numFmt numFmtId="170" formatCode="#,###,###\ &quot;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9"/>
  <sheetViews>
    <sheetView showGridLines="0" tabSelected="1" zoomScale="85" zoomScaleNormal="85" workbookViewId="0">
      <pane xSplit="4" topLeftCell="E1" activePane="topRight" state="frozen"/>
      <selection activeCell="E20" sqref="E20"/>
      <selection pane="topRight" activeCell="E2" sqref="E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8" width="21.140625" style="9" bestFit="1" customWidth="1"/>
    <col min="9" max="11" width="14.85546875" style="9" customWidth="1"/>
    <col min="12" max="12" width="17.85546875" style="9" bestFit="1" customWidth="1"/>
    <col min="13" max="13" width="21.7109375" style="9" customWidth="1"/>
    <col min="14" max="14" width="14.85546875" style="9" customWidth="1"/>
    <col min="15" max="16384" width="9.140625" style="9"/>
  </cols>
  <sheetData>
    <row r="1" spans="2:14" s="1" customFormat="1" hidden="1" x14ac:dyDescent="0.2"/>
    <row r="2" spans="2:14" s="1" customFormat="1" ht="15.75" x14ac:dyDescent="0.25">
      <c r="C2" s="2" t="s">
        <v>0</v>
      </c>
      <c r="D2" s="50" t="s">
        <v>61</v>
      </c>
      <c r="H2" s="3"/>
      <c r="I2" s="3"/>
      <c r="J2" s="3"/>
      <c r="K2" s="3"/>
      <c r="L2" s="3"/>
    </row>
    <row r="3" spans="2:14" s="1" customFormat="1" ht="15.75" x14ac:dyDescent="0.25">
      <c r="C3" s="2"/>
      <c r="D3" s="50" t="s">
        <v>132</v>
      </c>
      <c r="H3" s="3"/>
      <c r="I3" s="3"/>
      <c r="J3" s="3"/>
      <c r="K3" s="3"/>
      <c r="L3" s="3"/>
    </row>
    <row r="4" spans="2:14" s="1" customFormat="1" x14ac:dyDescent="0.2">
      <c r="C4" s="2"/>
      <c r="D4" s="4"/>
      <c r="E4" s="4"/>
      <c r="F4" s="4"/>
      <c r="H4" s="3"/>
      <c r="I4" s="3"/>
      <c r="J4" s="3"/>
      <c r="K4" s="3"/>
      <c r="L4" s="3"/>
    </row>
    <row r="5" spans="2:14" s="1" customFormat="1" x14ac:dyDescent="0.2">
      <c r="C5" s="2" t="s">
        <v>1</v>
      </c>
      <c r="D5" s="5" t="s">
        <v>164</v>
      </c>
      <c r="E5" s="4"/>
      <c r="F5" s="4"/>
      <c r="H5" s="3"/>
      <c r="I5" s="3"/>
      <c r="J5" s="3"/>
      <c r="K5" s="3"/>
      <c r="L5" s="3"/>
    </row>
    <row r="6" spans="2:14" s="1" customFormat="1" x14ac:dyDescent="0.2">
      <c r="C6" s="2" t="s">
        <v>2</v>
      </c>
      <c r="D6" s="1" t="s">
        <v>72</v>
      </c>
      <c r="E6" s="5"/>
      <c r="F6" s="5"/>
      <c r="H6" s="3"/>
      <c r="I6" s="3"/>
      <c r="J6" s="3"/>
      <c r="K6" s="3"/>
      <c r="L6" s="3"/>
    </row>
    <row r="7" spans="2:14" s="1" customFormat="1" x14ac:dyDescent="0.2">
      <c r="D7" s="107" t="s">
        <v>128</v>
      </c>
      <c r="H7" s="3"/>
      <c r="I7" s="3"/>
      <c r="J7" s="3"/>
      <c r="K7" s="3"/>
      <c r="L7" s="3"/>
    </row>
    <row r="8" spans="2:14" s="1" customFormat="1" hidden="1" x14ac:dyDescent="0.2">
      <c r="C8" s="2" t="s">
        <v>7</v>
      </c>
      <c r="D8" s="1" t="s">
        <v>13</v>
      </c>
      <c r="H8" s="3"/>
      <c r="I8" s="3"/>
      <c r="J8" s="3"/>
      <c r="K8" s="3"/>
      <c r="L8" s="3"/>
    </row>
    <row r="9" spans="2:14" s="1" customFormat="1" x14ac:dyDescent="0.2">
      <c r="C9" s="2" t="s">
        <v>3</v>
      </c>
      <c r="D9" s="6">
        <v>42320</v>
      </c>
      <c r="H9" s="3"/>
      <c r="I9" s="3"/>
      <c r="J9" s="3"/>
      <c r="K9" s="3"/>
      <c r="L9" s="3"/>
    </row>
    <row r="10" spans="2:14" s="1" customFormat="1" x14ac:dyDescent="0.2">
      <c r="C10" s="2" t="s">
        <v>6</v>
      </c>
      <c r="D10" s="6">
        <v>42502</v>
      </c>
      <c r="H10" s="3"/>
      <c r="I10" s="3"/>
      <c r="J10" s="3"/>
      <c r="K10" s="3"/>
      <c r="L10" s="3"/>
    </row>
    <row r="11" spans="2:14" s="1" customFormat="1" hidden="1" x14ac:dyDescent="0.2">
      <c r="C11" s="2" t="s">
        <v>10</v>
      </c>
      <c r="D11" s="1" t="s">
        <v>12</v>
      </c>
      <c r="H11" s="3"/>
      <c r="I11" s="3"/>
      <c r="J11" s="3"/>
      <c r="K11" s="3"/>
      <c r="L11" s="3"/>
    </row>
    <row r="12" spans="2:14" s="1" customFormat="1" x14ac:dyDescent="0.2">
      <c r="C12" s="2" t="s">
        <v>11</v>
      </c>
      <c r="D12" s="1" t="s">
        <v>165</v>
      </c>
      <c r="H12" s="3"/>
      <c r="I12" s="3"/>
      <c r="J12" s="3"/>
      <c r="K12" s="3"/>
      <c r="L12" s="3"/>
    </row>
    <row r="13" spans="2:14" s="1" customFormat="1" x14ac:dyDescent="0.2">
      <c r="H13" s="3"/>
      <c r="I13" s="3"/>
      <c r="J13" s="3"/>
      <c r="K13" s="3"/>
      <c r="L13" s="3"/>
    </row>
    <row r="14" spans="2:14" s="1" customFormat="1" hidden="1" x14ac:dyDescent="0.2">
      <c r="B14" s="7"/>
      <c r="C14" s="7"/>
      <c r="D14" s="7"/>
      <c r="E14" s="7">
        <v>4</v>
      </c>
      <c r="F14" s="7">
        <v>3</v>
      </c>
      <c r="H14" s="1">
        <v>5</v>
      </c>
      <c r="I14" s="1">
        <v>7</v>
      </c>
      <c r="J14" s="1">
        <v>6</v>
      </c>
      <c r="L14" s="1">
        <v>9</v>
      </c>
      <c r="M14" s="1">
        <v>8</v>
      </c>
    </row>
    <row r="15" spans="2:14" s="1" customFormat="1" ht="12.75" hidden="1" customHeight="1" x14ac:dyDescent="0.2">
      <c r="E15" s="8" t="s">
        <v>31</v>
      </c>
      <c r="F15" s="8"/>
      <c r="G15" s="8"/>
      <c r="H15" s="8"/>
      <c r="I15" s="8"/>
      <c r="J15" s="8"/>
      <c r="K15" s="8"/>
      <c r="L15" s="8"/>
      <c r="M15" s="8"/>
      <c r="N15" s="8"/>
    </row>
    <row r="16" spans="2:14" s="3" customFormat="1" ht="78" customHeight="1" x14ac:dyDescent="0.2">
      <c r="B16" s="33" t="s">
        <v>56</v>
      </c>
      <c r="C16" s="44" t="s">
        <v>4</v>
      </c>
      <c r="D16" s="44" t="s">
        <v>5</v>
      </c>
      <c r="E16" s="85" t="s">
        <v>125</v>
      </c>
      <c r="F16" s="34" t="s">
        <v>53</v>
      </c>
      <c r="G16" s="35" t="s">
        <v>64</v>
      </c>
      <c r="H16" s="36" t="s">
        <v>127</v>
      </c>
      <c r="I16" s="85" t="s">
        <v>146</v>
      </c>
      <c r="J16" s="34" t="s">
        <v>54</v>
      </c>
      <c r="K16" s="34" t="s">
        <v>65</v>
      </c>
      <c r="L16" s="85" t="s">
        <v>147</v>
      </c>
      <c r="M16" s="34" t="s">
        <v>55</v>
      </c>
      <c r="N16" s="35" t="s">
        <v>66</v>
      </c>
    </row>
    <row r="17" spans="1:14" s="43" customFormat="1" x14ac:dyDescent="0.2">
      <c r="B17" s="37"/>
      <c r="C17" s="38"/>
      <c r="D17" s="45" t="s">
        <v>9</v>
      </c>
      <c r="E17" s="39">
        <f>SUM(E19:E29)</f>
        <v>13426</v>
      </c>
      <c r="F17" s="40">
        <f>SUM(F19:F29)</f>
        <v>9804</v>
      </c>
      <c r="G17" s="41">
        <f>F17/E17</f>
        <v>0.73022493669000443</v>
      </c>
      <c r="H17" s="101" t="s">
        <v>8</v>
      </c>
      <c r="I17" s="40">
        <f>SUM(I19:I29)</f>
        <v>248094</v>
      </c>
      <c r="J17" s="40">
        <f>SUM(J19:J29)</f>
        <v>170678</v>
      </c>
      <c r="K17" s="42">
        <f>J17/I17</f>
        <v>0.68795698404636951</v>
      </c>
      <c r="L17" s="39">
        <f>SUM(L19:L29)</f>
        <v>259539</v>
      </c>
      <c r="M17" s="40">
        <f>SUM(M19:M29)</f>
        <v>242074</v>
      </c>
      <c r="N17" s="41">
        <f>M17/L17</f>
        <v>0.93270760849043877</v>
      </c>
    </row>
    <row r="18" spans="1:14" hidden="1" x14ac:dyDescent="0.2">
      <c r="B18" s="10"/>
      <c r="C18" s="11"/>
      <c r="D18" s="46"/>
      <c r="E18" s="13"/>
      <c r="F18" s="14"/>
      <c r="G18" s="15"/>
      <c r="H18" s="19"/>
      <c r="I18" s="14"/>
      <c r="J18" s="14"/>
      <c r="K18" s="17"/>
      <c r="L18" s="13"/>
      <c r="M18" s="14"/>
      <c r="N18" s="15"/>
    </row>
    <row r="19" spans="1:14" x14ac:dyDescent="0.2">
      <c r="B19" s="10" t="s">
        <v>57</v>
      </c>
      <c r="C19" s="11" t="s">
        <v>14</v>
      </c>
      <c r="D19" s="46" t="s">
        <v>15</v>
      </c>
      <c r="E19" s="20">
        <f>VLOOKUP($C19,'Latest Month raw data'!$E$6:$AH$16,E$14,0)</f>
        <v>1033</v>
      </c>
      <c r="F19" s="21">
        <f>VLOOKUP($C19,'Latest Month raw data'!$E$6:$AH$16,F$14,0)</f>
        <v>729</v>
      </c>
      <c r="G19" s="22">
        <f>F19/E19</f>
        <v>0.70571151984511138</v>
      </c>
      <c r="H19" s="23">
        <f>VLOOKUP($C19,'Latest Month raw data'!$E$6:$AH$16,H$14,0)</f>
        <v>14.75</v>
      </c>
      <c r="I19" s="21">
        <f>VLOOKUP($C19,'Latest Month raw data'!$E$6:$AH$16,I$14,0)</f>
        <v>21349</v>
      </c>
      <c r="J19" s="21">
        <f>VLOOKUP($C19,'Latest Month raw data'!$E$6:$AH$16,J$14,0)</f>
        <v>14125</v>
      </c>
      <c r="K19" s="24">
        <f>J19/I19</f>
        <v>0.66162349524567898</v>
      </c>
      <c r="L19" s="20">
        <f>VLOOKUP($C19,'Latest Month raw data'!$E$6:$AH$16,L$14,0)</f>
        <v>22316</v>
      </c>
      <c r="M19" s="21">
        <f>VLOOKUP($C19,'Latest Month raw data'!$E$6:$AH$16,M$14,0)</f>
        <v>19995</v>
      </c>
      <c r="N19" s="22">
        <f>M19/L19</f>
        <v>0.89599390571787063</v>
      </c>
    </row>
    <row r="20" spans="1:14" x14ac:dyDescent="0.2">
      <c r="B20" s="10" t="s">
        <v>57</v>
      </c>
      <c r="C20" s="11" t="s">
        <v>16</v>
      </c>
      <c r="D20" s="46" t="s">
        <v>17</v>
      </c>
      <c r="E20" s="20">
        <f>VLOOKUP($C20,'Latest Month raw data'!$E$6:$AH$16,E$14,0)</f>
        <v>1386</v>
      </c>
      <c r="F20" s="21">
        <f>VLOOKUP($C20,'Latest Month raw data'!$E$6:$AH$16,F$14,0)</f>
        <v>980</v>
      </c>
      <c r="G20" s="22">
        <f t="shared" ref="G20:G29" si="0">F20/E20</f>
        <v>0.70707070707070707</v>
      </c>
      <c r="H20" s="23">
        <f>VLOOKUP($C20,'Latest Month raw data'!$E$6:$AH$16,H$14,0)</f>
        <v>16.27</v>
      </c>
      <c r="I20" s="21">
        <f>VLOOKUP($C20,'Latest Month raw data'!$E$6:$AH$16,I$14,0)</f>
        <v>24937</v>
      </c>
      <c r="J20" s="21">
        <f>VLOOKUP($C20,'Latest Month raw data'!$E$6:$AH$16,J$14,0)</f>
        <v>14602</v>
      </c>
      <c r="K20" s="24">
        <f t="shared" ref="K20:K29" si="1">J20/I20</f>
        <v>0.58555560011228291</v>
      </c>
      <c r="L20" s="20">
        <f>VLOOKUP($C20,'Latest Month raw data'!$E$6:$AH$16,L$14,0)</f>
        <v>26170</v>
      </c>
      <c r="M20" s="21">
        <f>VLOOKUP($C20,'Latest Month raw data'!$E$6:$AH$16,M$14,0)</f>
        <v>23258</v>
      </c>
      <c r="N20" s="22">
        <f t="shared" ref="N20:N29" si="2">M20/L20</f>
        <v>0.88872755063049291</v>
      </c>
    </row>
    <row r="21" spans="1:14" ht="18" x14ac:dyDescent="0.25">
      <c r="A21" s="51"/>
      <c r="B21" s="10" t="s">
        <v>58</v>
      </c>
      <c r="C21" s="11" t="s">
        <v>50</v>
      </c>
      <c r="D21" s="46" t="s">
        <v>51</v>
      </c>
      <c r="E21" s="20">
        <f>VLOOKUP($C21,'Latest Month raw data'!$E$6:$AH$16,E$14,0)</f>
        <v>42</v>
      </c>
      <c r="F21" s="21">
        <f>VLOOKUP($C21,'Latest Month raw data'!$E$6:$AH$16,F$14,0)</f>
        <v>33</v>
      </c>
      <c r="G21" s="22">
        <f t="shared" si="0"/>
        <v>0.7857142857142857</v>
      </c>
      <c r="H21" s="23">
        <f>VLOOKUP($C21,'Latest Month raw data'!$E$6:$AH$16,H$14,0)</f>
        <v>9.75</v>
      </c>
      <c r="I21" s="21">
        <f>VLOOKUP($C21,'Latest Month raw data'!$E$6:$AH$16,I$14,0)</f>
        <v>549</v>
      </c>
      <c r="J21" s="21">
        <f>VLOOKUP($C21,'Latest Month raw data'!$E$6:$AH$16,J$14,0)</f>
        <v>416</v>
      </c>
      <c r="K21" s="24">
        <f t="shared" si="1"/>
        <v>0.75774134790528236</v>
      </c>
      <c r="L21" s="20">
        <f>VLOOKUP($C21,'Latest Month raw data'!$E$6:$AH$16,L$14,0)</f>
        <v>564</v>
      </c>
      <c r="M21" s="21">
        <f>VLOOKUP($C21,'Latest Month raw data'!$E$6:$AH$16,M$14,0)</f>
        <v>537</v>
      </c>
      <c r="N21" s="22">
        <f t="shared" si="2"/>
        <v>0.9521276595744681</v>
      </c>
    </row>
    <row r="22" spans="1:14" x14ac:dyDescent="0.2">
      <c r="B22" s="10" t="s">
        <v>59</v>
      </c>
      <c r="C22" s="11" t="s">
        <v>18</v>
      </c>
      <c r="D22" s="46" t="s">
        <v>19</v>
      </c>
      <c r="E22" s="20">
        <f>VLOOKUP($C22,'Latest Month raw data'!$E$6:$AH$16,E$14,0)</f>
        <v>1075</v>
      </c>
      <c r="F22" s="21">
        <f>VLOOKUP($C22,'Latest Month raw data'!$E$6:$AH$16,F$14,0)</f>
        <v>683</v>
      </c>
      <c r="G22" s="22">
        <f t="shared" si="0"/>
        <v>0.63534883720930235</v>
      </c>
      <c r="H22" s="23">
        <f>VLOOKUP($C22,'Latest Month raw data'!$E$6:$AH$16,H$14,0)</f>
        <v>14.1</v>
      </c>
      <c r="I22" s="21">
        <f>VLOOKUP($C22,'Latest Month raw data'!$E$6:$AH$16,I$14,0)</f>
        <v>38813</v>
      </c>
      <c r="J22" s="21">
        <f>VLOOKUP($C22,'Latest Month raw data'!$E$6:$AH$16,J$14,0)</f>
        <v>24378</v>
      </c>
      <c r="K22" s="24">
        <f t="shared" si="1"/>
        <v>0.62808852703990936</v>
      </c>
      <c r="L22" s="20">
        <f>VLOOKUP($C22,'Latest Month raw data'!$E$6:$AH$16,L$14,0)</f>
        <v>39620</v>
      </c>
      <c r="M22" s="21">
        <f>VLOOKUP($C22,'Latest Month raw data'!$E$6:$AH$16,M$14,0)</f>
        <v>36848</v>
      </c>
      <c r="N22" s="22">
        <f t="shared" si="2"/>
        <v>0.93003533568904595</v>
      </c>
    </row>
    <row r="23" spans="1:14" x14ac:dyDescent="0.2">
      <c r="B23" s="10" t="s">
        <v>60</v>
      </c>
      <c r="C23" s="11" t="s">
        <v>20</v>
      </c>
      <c r="D23" s="46" t="s">
        <v>62</v>
      </c>
      <c r="E23" s="20">
        <f>VLOOKUP($C23,'Latest Month raw data'!$E$6:$AH$16,E$14,0)</f>
        <v>862</v>
      </c>
      <c r="F23" s="21">
        <f>VLOOKUP($C23,'Latest Month raw data'!$E$6:$AH$16,F$14,0)</f>
        <v>627</v>
      </c>
      <c r="G23" s="22">
        <f t="shared" si="0"/>
        <v>0.72737819025522044</v>
      </c>
      <c r="H23" s="23">
        <f>VLOOKUP($C23,'Latest Month raw data'!$E$6:$AH$16,H$14,0)</f>
        <v>13.5</v>
      </c>
      <c r="I23" s="21">
        <f>VLOOKUP($C23,'Latest Month raw data'!$E$6:$AH$16,I$14,0)</f>
        <v>14656</v>
      </c>
      <c r="J23" s="21">
        <f>VLOOKUP($C23,'Latest Month raw data'!$E$6:$AH$16,J$14,0)</f>
        <v>10647</v>
      </c>
      <c r="K23" s="24">
        <f t="shared" si="1"/>
        <v>0.72646015283842791</v>
      </c>
      <c r="L23" s="20">
        <f>VLOOKUP($C23,'Latest Month raw data'!$E$6:$AH$16,L$14,0)</f>
        <v>14398</v>
      </c>
      <c r="M23" s="21">
        <f>VLOOKUP($C23,'Latest Month raw data'!$E$6:$AH$16,M$14,0)</f>
        <v>13398</v>
      </c>
      <c r="N23" s="22">
        <f t="shared" si="2"/>
        <v>0.93054590915404922</v>
      </c>
    </row>
    <row r="24" spans="1:14" ht="18" x14ac:dyDescent="0.25">
      <c r="A24" s="51"/>
      <c r="B24" s="10" t="s">
        <v>60</v>
      </c>
      <c r="C24" s="11" t="s">
        <v>21</v>
      </c>
      <c r="D24" s="46" t="s">
        <v>22</v>
      </c>
      <c r="E24" s="20">
        <f>VLOOKUP($C24,'Latest Month raw data'!$E$6:$AH$16,E$14,0)</f>
        <v>2142</v>
      </c>
      <c r="F24" s="21">
        <f>VLOOKUP($C24,'Latest Month raw data'!$E$6:$AH$16,F$14,0)</f>
        <v>1681</v>
      </c>
      <c r="G24" s="22">
        <f t="shared" si="0"/>
        <v>0.78478057889822594</v>
      </c>
      <c r="H24" s="23">
        <f>VLOOKUP($C24,'Latest Month raw data'!$E$6:$AH$16,H$14,0)</f>
        <v>13.55</v>
      </c>
      <c r="I24" s="21">
        <f>VLOOKUP($C24,'Latest Month raw data'!$E$6:$AH$16,I$14,0)</f>
        <v>34415</v>
      </c>
      <c r="J24" s="21">
        <f>VLOOKUP($C24,'Latest Month raw data'!$E$6:$AH$16,J$14,0)</f>
        <v>25768</v>
      </c>
      <c r="K24" s="24">
        <f t="shared" si="1"/>
        <v>0.74874328054627348</v>
      </c>
      <c r="L24" s="20">
        <f>VLOOKUP($C24,'Latest Month raw data'!$E$6:$AH$16,L$14,0)</f>
        <v>36483</v>
      </c>
      <c r="M24" s="21">
        <f>VLOOKUP($C24,'Latest Month raw data'!$E$6:$AH$16,M$14,0)</f>
        <v>34513</v>
      </c>
      <c r="N24" s="22">
        <f t="shared" si="2"/>
        <v>0.94600224762218021</v>
      </c>
    </row>
    <row r="25" spans="1:14" x14ac:dyDescent="0.2">
      <c r="B25" s="10" t="s">
        <v>58</v>
      </c>
      <c r="C25" s="11" t="s">
        <v>23</v>
      </c>
      <c r="D25" s="46" t="s">
        <v>52</v>
      </c>
      <c r="E25" s="20">
        <f>VLOOKUP($C25,'Latest Month raw data'!$E$6:$AH$16,E$14,0)</f>
        <v>947</v>
      </c>
      <c r="F25" s="21">
        <f>VLOOKUP($C25,'Latest Month raw data'!$E$6:$AH$16,F$14,0)</f>
        <v>651</v>
      </c>
      <c r="G25" s="22">
        <f t="shared" si="0"/>
        <v>0.6874340021119324</v>
      </c>
      <c r="H25" s="23">
        <f>VLOOKUP($C25,'Latest Month raw data'!$E$6:$AH$16,H$14,0)</f>
        <v>14.5</v>
      </c>
      <c r="I25" s="21">
        <f>VLOOKUP($C25,'Latest Month raw data'!$E$6:$AH$16,I$14,0)</f>
        <v>13955</v>
      </c>
      <c r="J25" s="21">
        <f>VLOOKUP($C25,'Latest Month raw data'!$E$6:$AH$16,J$14,0)</f>
        <v>9891</v>
      </c>
      <c r="K25" s="24">
        <f t="shared" si="1"/>
        <v>0.70877821569329991</v>
      </c>
      <c r="L25" s="20">
        <f>VLOOKUP($C25,'Latest Month raw data'!$E$6:$AH$16,L$14,0)</f>
        <v>14876</v>
      </c>
      <c r="M25" s="21">
        <f>VLOOKUP($C25,'Latest Month raw data'!$E$6:$AH$16,M$14,0)</f>
        <v>13934</v>
      </c>
      <c r="N25" s="22">
        <f t="shared" si="2"/>
        <v>0.93667652594783546</v>
      </c>
    </row>
    <row r="26" spans="1:14" x14ac:dyDescent="0.2">
      <c r="B26" s="10" t="s">
        <v>58</v>
      </c>
      <c r="C26" s="11" t="s">
        <v>24</v>
      </c>
      <c r="D26" s="46" t="s">
        <v>29</v>
      </c>
      <c r="E26" s="20">
        <f>VLOOKUP($C26,'Latest Month raw data'!$E$6:$AH$16,E$14,0)</f>
        <v>1125</v>
      </c>
      <c r="F26" s="21">
        <f>VLOOKUP($C26,'Latest Month raw data'!$E$6:$AH$16,F$14,0)</f>
        <v>818</v>
      </c>
      <c r="G26" s="22">
        <f t="shared" si="0"/>
        <v>0.72711111111111115</v>
      </c>
      <c r="H26" s="23">
        <f>VLOOKUP($C26,'Latest Month raw data'!$E$6:$AH$16,H$14,0)</f>
        <v>14.67</v>
      </c>
      <c r="I26" s="21">
        <f>VLOOKUP($C26,'Latest Month raw data'!$E$6:$AH$16,I$14,0)</f>
        <v>21166</v>
      </c>
      <c r="J26" s="21">
        <f>VLOOKUP($C26,'Latest Month raw data'!$E$6:$AH$16,J$14,0)</f>
        <v>14880</v>
      </c>
      <c r="K26" s="24">
        <f t="shared" si="1"/>
        <v>0.70301426816592649</v>
      </c>
      <c r="L26" s="20">
        <f>VLOOKUP($C26,'Latest Month raw data'!$E$6:$AH$16,L$14,0)</f>
        <v>22291</v>
      </c>
      <c r="M26" s="21">
        <f>VLOOKUP($C26,'Latest Month raw data'!$E$6:$AH$16,M$14,0)</f>
        <v>21122</v>
      </c>
      <c r="N26" s="22">
        <f t="shared" si="2"/>
        <v>0.94755731012516264</v>
      </c>
    </row>
    <row r="27" spans="1:14" ht="18" x14ac:dyDescent="0.25">
      <c r="A27" s="51"/>
      <c r="B27" s="10" t="s">
        <v>58</v>
      </c>
      <c r="C27" s="11" t="s">
        <v>25</v>
      </c>
      <c r="D27" s="46" t="s">
        <v>30</v>
      </c>
      <c r="E27" s="20">
        <f>VLOOKUP($C27,'Latest Month raw data'!$E$6:$AH$16,E$14,0)</f>
        <v>1334</v>
      </c>
      <c r="F27" s="21">
        <f>VLOOKUP($C27,'Latest Month raw data'!$E$6:$AH$16,F$14,0)</f>
        <v>1001</v>
      </c>
      <c r="G27" s="22">
        <f t="shared" si="0"/>
        <v>0.7503748125937032</v>
      </c>
      <c r="H27" s="23">
        <f>VLOOKUP($C27,'Latest Month raw data'!$E$6:$AH$16,H$14,0)</f>
        <v>13.6</v>
      </c>
      <c r="I27" s="21">
        <f>VLOOKUP($C27,'Latest Month raw data'!$E$6:$AH$16,I$14,0)</f>
        <v>24339</v>
      </c>
      <c r="J27" s="21">
        <f>VLOOKUP($C27,'Latest Month raw data'!$E$6:$AH$16,J$14,0)</f>
        <v>16578</v>
      </c>
      <c r="K27" s="24">
        <f t="shared" si="1"/>
        <v>0.68112905213854313</v>
      </c>
      <c r="L27" s="20">
        <f>VLOOKUP($C27,'Latest Month raw data'!$E$6:$AH$16,L$14,0)</f>
        <v>25579</v>
      </c>
      <c r="M27" s="21">
        <f>VLOOKUP($C27,'Latest Month raw data'!$E$6:$AH$16,M$14,0)</f>
        <v>23398</v>
      </c>
      <c r="N27" s="22">
        <f t="shared" si="2"/>
        <v>0.9147347433441495</v>
      </c>
    </row>
    <row r="28" spans="1:14" x14ac:dyDescent="0.2">
      <c r="B28" s="10" t="s">
        <v>57</v>
      </c>
      <c r="C28" s="11" t="s">
        <v>26</v>
      </c>
      <c r="D28" s="46" t="s">
        <v>63</v>
      </c>
      <c r="E28" s="20">
        <f>VLOOKUP($C28,'Latest Month raw data'!$E$6:$AH$16,E$14,0)</f>
        <v>1913</v>
      </c>
      <c r="F28" s="21">
        <f>VLOOKUP($C28,'Latest Month raw data'!$E$6:$AH$16,F$14,0)</f>
        <v>1503</v>
      </c>
      <c r="G28" s="22">
        <f t="shared" si="0"/>
        <v>0.78567694720334558</v>
      </c>
      <c r="H28" s="23">
        <f>VLOOKUP($C28,'Latest Month raw data'!$E$6:$AH$16,H$14,0)</f>
        <v>12.3</v>
      </c>
      <c r="I28" s="21">
        <f>VLOOKUP($C28,'Latest Month raw data'!$E$6:$AH$16,I$14,0)</f>
        <v>30589</v>
      </c>
      <c r="J28" s="21">
        <f>VLOOKUP($C28,'Latest Month raw data'!$E$6:$AH$16,J$14,0)</f>
        <v>22962</v>
      </c>
      <c r="K28" s="24">
        <f t="shared" si="1"/>
        <v>0.75066200268070227</v>
      </c>
      <c r="L28" s="20">
        <f>VLOOKUP($C28,'Latest Month raw data'!$E$6:$AH$16,L$14,0)</f>
        <v>32502</v>
      </c>
      <c r="M28" s="21">
        <f>VLOOKUP($C28,'Latest Month raw data'!$E$6:$AH$16,M$14,0)</f>
        <v>31500</v>
      </c>
      <c r="N28" s="22">
        <f t="shared" si="2"/>
        <v>0.9691711279305889</v>
      </c>
    </row>
    <row r="29" spans="1:14" x14ac:dyDescent="0.2">
      <c r="B29" s="48" t="s">
        <v>60</v>
      </c>
      <c r="C29" s="49" t="s">
        <v>27</v>
      </c>
      <c r="D29" s="47" t="s">
        <v>28</v>
      </c>
      <c r="E29" s="27">
        <f>VLOOKUP($C29,'Latest Month raw data'!$E$6:$AH$16,E$14,0)</f>
        <v>1567</v>
      </c>
      <c r="F29" s="28">
        <f>VLOOKUP($C29,'Latest Month raw data'!$E$6:$AH$16,F$14,0)</f>
        <v>1098</v>
      </c>
      <c r="G29" s="29">
        <f t="shared" si="0"/>
        <v>0.70070197830248881</v>
      </c>
      <c r="H29" s="30">
        <f>VLOOKUP($C29,'Latest Month raw data'!$E$6:$AH$16,H$14,0)</f>
        <v>14.73</v>
      </c>
      <c r="I29" s="28">
        <f>VLOOKUP($C29,'Latest Month raw data'!$E$6:$AH$16,I$14,0)</f>
        <v>23326</v>
      </c>
      <c r="J29" s="28">
        <f>VLOOKUP($C29,'Latest Month raw data'!$E$6:$AH$16,J$14,0)</f>
        <v>16431</v>
      </c>
      <c r="K29" s="31">
        <f t="shared" si="1"/>
        <v>0.70440709937408896</v>
      </c>
      <c r="L29" s="27">
        <f>VLOOKUP($C29,'Latest Month raw data'!$E$6:$AH$16,L$14,0)</f>
        <v>24740</v>
      </c>
      <c r="M29" s="28">
        <f>VLOOKUP($C29,'Latest Month raw data'!$E$6:$AH$16,M$14,0)</f>
        <v>23571</v>
      </c>
      <c r="N29" s="29">
        <f t="shared" si="2"/>
        <v>0.95274858528698469</v>
      </c>
    </row>
    <row r="30" spans="1:14" x14ac:dyDescent="0.2">
      <c r="D30" s="32" t="s">
        <v>67</v>
      </c>
      <c r="H30" s="92" t="s">
        <v>122</v>
      </c>
    </row>
    <row r="31" spans="1:14" x14ac:dyDescent="0.2">
      <c r="D31" s="9" t="s">
        <v>143</v>
      </c>
      <c r="H31" s="92" t="s">
        <v>123</v>
      </c>
    </row>
    <row r="32" spans="1:14" x14ac:dyDescent="0.2">
      <c r="I32" s="78" t="s">
        <v>136</v>
      </c>
    </row>
    <row r="33" spans="4:14" x14ac:dyDescent="0.2">
      <c r="D33" s="9" t="s">
        <v>166</v>
      </c>
      <c r="I33" s="78" t="s">
        <v>134</v>
      </c>
    </row>
    <row r="34" spans="4:14" x14ac:dyDescent="0.2">
      <c r="I34" s="78" t="s">
        <v>135</v>
      </c>
      <c r="J34" s="107" t="s">
        <v>128</v>
      </c>
    </row>
    <row r="35" spans="4:14" x14ac:dyDescent="0.2">
      <c r="I35" s="78" t="s">
        <v>133</v>
      </c>
    </row>
    <row r="37" spans="4:14" s="112" customFormat="1" hidden="1" x14ac:dyDescent="0.2">
      <c r="E37" s="109">
        <v>13437</v>
      </c>
      <c r="F37" s="109">
        <v>9795</v>
      </c>
      <c r="G37" s="110">
        <v>0.72895735655280192</v>
      </c>
      <c r="H37" s="111" t="s">
        <v>8</v>
      </c>
      <c r="I37" s="109">
        <v>248440</v>
      </c>
      <c r="J37" s="109">
        <v>171252</v>
      </c>
      <c r="K37" s="110">
        <v>0.6893092899694091</v>
      </c>
      <c r="L37" s="109">
        <v>260181</v>
      </c>
      <c r="M37" s="109">
        <v>242399</v>
      </c>
      <c r="N37" s="110">
        <v>0.93165527075382137</v>
      </c>
    </row>
    <row r="38" spans="4:14" s="112" customFormat="1" hidden="1" x14ac:dyDescent="0.2">
      <c r="E38" s="113"/>
      <c r="F38" s="113"/>
      <c r="G38" s="114"/>
      <c r="I38" s="113"/>
      <c r="J38" s="113"/>
      <c r="K38" s="114"/>
      <c r="L38" s="113"/>
      <c r="M38" s="113"/>
      <c r="N38" s="114"/>
    </row>
    <row r="39" spans="4:14" s="112" customFormat="1" hidden="1" x14ac:dyDescent="0.2">
      <c r="E39" s="115">
        <v>1033</v>
      </c>
      <c r="F39" s="115">
        <v>729</v>
      </c>
      <c r="G39" s="116">
        <v>0.70571151984511138</v>
      </c>
      <c r="H39" s="117">
        <v>14.733333330000001</v>
      </c>
      <c r="I39" s="115">
        <v>21349</v>
      </c>
      <c r="J39" s="115">
        <v>14125</v>
      </c>
      <c r="K39" s="116">
        <v>0.66162349524567898</v>
      </c>
      <c r="L39" s="115">
        <v>22316</v>
      </c>
      <c r="M39" s="115">
        <v>19995</v>
      </c>
      <c r="N39" s="116">
        <v>0.89599390571787063</v>
      </c>
    </row>
    <row r="40" spans="4:14" s="112" customFormat="1" hidden="1" x14ac:dyDescent="0.2">
      <c r="E40" s="115">
        <v>1378</v>
      </c>
      <c r="F40" s="115">
        <v>977</v>
      </c>
      <c r="G40" s="116">
        <v>0.70899854862119016</v>
      </c>
      <c r="H40" s="117">
        <v>16.27</v>
      </c>
      <c r="I40" s="115">
        <v>24759</v>
      </c>
      <c r="J40" s="115">
        <v>14534</v>
      </c>
      <c r="K40" s="116">
        <v>0.5870188618280221</v>
      </c>
      <c r="L40" s="115">
        <v>25985</v>
      </c>
      <c r="M40" s="115">
        <v>23095</v>
      </c>
      <c r="N40" s="116">
        <v>0.88878198960939003</v>
      </c>
    </row>
    <row r="41" spans="4:14" s="112" customFormat="1" hidden="1" x14ac:dyDescent="0.2">
      <c r="E41" s="115">
        <v>42</v>
      </c>
      <c r="F41" s="115">
        <v>33</v>
      </c>
      <c r="G41" s="116">
        <v>0.7857142857142857</v>
      </c>
      <c r="H41" s="117">
        <v>9.75</v>
      </c>
      <c r="I41" s="115">
        <v>549</v>
      </c>
      <c r="J41" s="115">
        <v>416</v>
      </c>
      <c r="K41" s="116">
        <v>0.75774134790528236</v>
      </c>
      <c r="L41" s="115">
        <v>564</v>
      </c>
      <c r="M41" s="115">
        <v>537</v>
      </c>
      <c r="N41" s="116">
        <v>0.9521276595744681</v>
      </c>
    </row>
    <row r="42" spans="4:14" s="112" customFormat="1" hidden="1" x14ac:dyDescent="0.2">
      <c r="E42" s="115">
        <v>1097</v>
      </c>
      <c r="F42" s="115">
        <v>682</v>
      </c>
      <c r="G42" s="116">
        <v>0.62169553327256155</v>
      </c>
      <c r="H42" s="117">
        <v>20</v>
      </c>
      <c r="I42" s="115">
        <v>39382</v>
      </c>
      <c r="J42" s="115">
        <v>24457</v>
      </c>
      <c r="K42" s="116">
        <v>0.62101975521811992</v>
      </c>
      <c r="L42" s="115">
        <v>40208</v>
      </c>
      <c r="M42" s="115">
        <v>37080</v>
      </c>
      <c r="N42" s="116">
        <v>0.92220453641066458</v>
      </c>
    </row>
    <row r="43" spans="4:14" s="112" customFormat="1" hidden="1" x14ac:dyDescent="0.2">
      <c r="E43" s="115">
        <v>857</v>
      </c>
      <c r="F43" s="115">
        <v>622</v>
      </c>
      <c r="G43" s="116">
        <v>0.72578763127187862</v>
      </c>
      <c r="H43" s="117">
        <v>13.5</v>
      </c>
      <c r="I43" s="115">
        <v>14624</v>
      </c>
      <c r="J43" s="115">
        <v>10614</v>
      </c>
      <c r="K43" s="116">
        <v>0.72579321663019691</v>
      </c>
      <c r="L43" s="115">
        <v>14648</v>
      </c>
      <c r="M43" s="115">
        <v>13665</v>
      </c>
      <c r="N43" s="116">
        <v>0.93289186237028943</v>
      </c>
    </row>
    <row r="44" spans="4:14" s="112" customFormat="1" hidden="1" x14ac:dyDescent="0.2">
      <c r="E44" s="115">
        <v>2144</v>
      </c>
      <c r="F44" s="115">
        <v>1681</v>
      </c>
      <c r="G44" s="116">
        <v>0.78404850746268662</v>
      </c>
      <c r="H44" s="117">
        <v>13.55</v>
      </c>
      <c r="I44" s="115">
        <v>34408</v>
      </c>
      <c r="J44" s="115">
        <v>25761</v>
      </c>
      <c r="K44" s="116">
        <v>0.74869216461288068</v>
      </c>
      <c r="L44" s="115">
        <v>36478</v>
      </c>
      <c r="M44" s="115">
        <v>34508</v>
      </c>
      <c r="N44" s="116">
        <v>0.94599484620867369</v>
      </c>
    </row>
    <row r="45" spans="4:14" s="112" customFormat="1" hidden="1" x14ac:dyDescent="0.2">
      <c r="E45" s="115">
        <v>947</v>
      </c>
      <c r="F45" s="115">
        <v>651</v>
      </c>
      <c r="G45" s="116">
        <v>0.6874340021119324</v>
      </c>
      <c r="H45" s="117">
        <v>14.5</v>
      </c>
      <c r="I45" s="115">
        <v>13955</v>
      </c>
      <c r="J45" s="115">
        <v>9893</v>
      </c>
      <c r="K45" s="116">
        <v>0.70892153350053744</v>
      </c>
      <c r="L45" s="115">
        <v>14876</v>
      </c>
      <c r="M45" s="115">
        <v>13934</v>
      </c>
      <c r="N45" s="116">
        <v>0.93667652594783546</v>
      </c>
    </row>
    <row r="46" spans="4:14" s="112" customFormat="1" hidden="1" x14ac:dyDescent="0.2">
      <c r="E46" s="115">
        <v>1125</v>
      </c>
      <c r="F46" s="115">
        <v>818</v>
      </c>
      <c r="G46" s="116">
        <v>0.72711111111111115</v>
      </c>
      <c r="H46" s="117">
        <v>14.67</v>
      </c>
      <c r="I46" s="115">
        <v>21166</v>
      </c>
      <c r="J46" s="115">
        <v>15488</v>
      </c>
      <c r="K46" s="116">
        <v>0.73173958234905034</v>
      </c>
      <c r="L46" s="115">
        <v>22291</v>
      </c>
      <c r="M46" s="115">
        <v>21122</v>
      </c>
      <c r="N46" s="116">
        <v>0.94755731012516264</v>
      </c>
    </row>
    <row r="47" spans="4:14" s="112" customFormat="1" hidden="1" x14ac:dyDescent="0.2">
      <c r="E47" s="115">
        <v>1334</v>
      </c>
      <c r="F47" s="115">
        <v>1001</v>
      </c>
      <c r="G47" s="116">
        <v>0.7503748125937032</v>
      </c>
      <c r="H47" s="117">
        <v>13.8</v>
      </c>
      <c r="I47" s="115">
        <v>24333</v>
      </c>
      <c r="J47" s="115">
        <v>16571</v>
      </c>
      <c r="K47" s="116">
        <v>0.68100932889491639</v>
      </c>
      <c r="L47" s="115">
        <v>25573</v>
      </c>
      <c r="M47" s="115">
        <v>23391</v>
      </c>
      <c r="N47" s="116">
        <v>0.91467563445821765</v>
      </c>
    </row>
    <row r="48" spans="4:14" s="112" customFormat="1" hidden="1" x14ac:dyDescent="0.2">
      <c r="E48" s="115">
        <v>1913</v>
      </c>
      <c r="F48" s="115">
        <v>1503</v>
      </c>
      <c r="G48" s="116">
        <v>0.78567694720334558</v>
      </c>
      <c r="H48" s="117">
        <v>12.3</v>
      </c>
      <c r="I48" s="115">
        <v>30589</v>
      </c>
      <c r="J48" s="115">
        <v>22962</v>
      </c>
      <c r="K48" s="116">
        <v>0.75066200268070227</v>
      </c>
      <c r="L48" s="115">
        <v>32502</v>
      </c>
      <c r="M48" s="115">
        <v>31501</v>
      </c>
      <c r="N48" s="116">
        <v>0.9692018952679835</v>
      </c>
    </row>
    <row r="49" spans="5:14" s="112" customFormat="1" hidden="1" x14ac:dyDescent="0.2">
      <c r="E49" s="115">
        <v>1567</v>
      </c>
      <c r="F49" s="115">
        <v>1098</v>
      </c>
      <c r="G49" s="116">
        <v>0.70070197830248881</v>
      </c>
      <c r="H49" s="117">
        <v>14.73</v>
      </c>
      <c r="I49" s="115">
        <v>23326</v>
      </c>
      <c r="J49" s="115">
        <v>16431</v>
      </c>
      <c r="K49" s="116">
        <v>0.70440709937408896</v>
      </c>
      <c r="L49" s="115">
        <v>24740</v>
      </c>
      <c r="M49" s="115">
        <v>23571</v>
      </c>
      <c r="N49" s="116">
        <v>0.95274858528698469</v>
      </c>
    </row>
  </sheetData>
  <phoneticPr fontId="0" type="noConversion"/>
  <conditionalFormatting sqref="E17:F29 I17:J29 L17:M29">
    <cfRule type="cellIs" dxfId="13" priority="3" operator="notEqual">
      <formula>E37</formula>
    </cfRule>
  </conditionalFormatting>
  <conditionalFormatting sqref="G17:G29 K17:K29 N17:N29">
    <cfRule type="cellIs" dxfId="12" priority="2" operator="notEqual">
      <formula>G37</formula>
    </cfRule>
  </conditionalFormatting>
  <conditionalFormatting sqref="H17:H29">
    <cfRule type="cellIs" dxfId="11" priority="1" operator="notEqual">
      <formula>H37</formula>
    </cfRule>
  </conditionalFormatting>
  <hyperlinks>
    <hyperlink ref="D7" r:id="rId1"/>
    <hyperlink ref="J34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46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16384" width="9.140625" style="9"/>
  </cols>
  <sheetData>
    <row r="1" spans="1:7" s="51" customFormat="1" ht="18" hidden="1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50" t="s">
        <v>61</v>
      </c>
      <c r="F2" s="3"/>
    </row>
    <row r="3" spans="1:7" ht="15.75" x14ac:dyDescent="0.25">
      <c r="A3" s="1"/>
      <c r="B3" s="1"/>
      <c r="C3" s="2"/>
      <c r="D3" s="50" t="s">
        <v>69</v>
      </c>
      <c r="F3" s="3"/>
    </row>
    <row r="4" spans="1:7" ht="12.75" customHeight="1" x14ac:dyDescent="0.2">
      <c r="A4" s="1"/>
      <c r="B4" s="1"/>
      <c r="C4" s="2"/>
      <c r="D4" s="4"/>
      <c r="F4" s="3"/>
    </row>
    <row r="5" spans="1:7" ht="12.75" customHeight="1" x14ac:dyDescent="0.2">
      <c r="A5" s="1"/>
      <c r="B5" s="1"/>
      <c r="C5" s="2" t="s">
        <v>1</v>
      </c>
      <c r="D5" s="5" t="str">
        <f>'Category A Calls'!D5</f>
        <v>September 2015</v>
      </c>
      <c r="F5" s="3"/>
    </row>
    <row r="6" spans="1:7" x14ac:dyDescent="0.2">
      <c r="A6" s="1"/>
      <c r="B6" s="1"/>
      <c r="C6" s="2" t="s">
        <v>2</v>
      </c>
      <c r="D6" s="5" t="str">
        <f>'Category A Calls'!D6</f>
        <v>Unify2 data collection - AmbSYS, NHS England</v>
      </c>
      <c r="F6" s="3"/>
    </row>
    <row r="7" spans="1:7" x14ac:dyDescent="0.2">
      <c r="A7" s="1"/>
      <c r="B7" s="1"/>
      <c r="D7" s="107" t="s">
        <v>128</v>
      </c>
      <c r="F7" s="3"/>
    </row>
    <row r="8" spans="1:7" ht="12.75" hidden="1" customHeight="1" x14ac:dyDescent="0.2">
      <c r="A8" s="1"/>
      <c r="B8" s="1"/>
      <c r="C8" s="2" t="s">
        <v>7</v>
      </c>
      <c r="D8" s="5" t="str">
        <f>'Category A Calls'!D8</f>
        <v>Provider</v>
      </c>
      <c r="F8" s="3"/>
    </row>
    <row r="9" spans="1:7" x14ac:dyDescent="0.2">
      <c r="A9" s="1"/>
      <c r="B9" s="1"/>
      <c r="C9" s="2" t="s">
        <v>3</v>
      </c>
      <c r="D9" s="6">
        <f>'Category A Calls'!D9</f>
        <v>42320</v>
      </c>
      <c r="F9" s="3"/>
    </row>
    <row r="10" spans="1:7" x14ac:dyDescent="0.2">
      <c r="A10" s="1"/>
      <c r="B10" s="1"/>
      <c r="C10" s="2" t="s">
        <v>6</v>
      </c>
      <c r="D10" s="6">
        <f>'Category A Calls'!D10</f>
        <v>42502</v>
      </c>
      <c r="F10" s="3"/>
    </row>
    <row r="11" spans="1:7" ht="12.75" hidden="1" customHeight="1" x14ac:dyDescent="0.2">
      <c r="A11" s="1"/>
      <c r="B11" s="1"/>
      <c r="C11" s="2" t="s">
        <v>10</v>
      </c>
      <c r="D11" s="6" t="str">
        <f>'Category A Calls'!D11</f>
        <v>Published</v>
      </c>
      <c r="F11" s="3"/>
    </row>
    <row r="12" spans="1:7" x14ac:dyDescent="0.2">
      <c r="A12" s="1"/>
      <c r="B12" s="1"/>
      <c r="C12" s="2" t="s">
        <v>11</v>
      </c>
      <c r="D12" s="6" t="str">
        <f>'Category A Calls'!D12</f>
        <v>James Thomas, james.thomas5@nhs.net</v>
      </c>
      <c r="F12" s="3"/>
    </row>
    <row r="13" spans="1:7" x14ac:dyDescent="0.2">
      <c r="A13" s="1"/>
      <c r="B13" s="1"/>
      <c r="C13" s="1"/>
      <c r="D13" s="1"/>
      <c r="F13" s="3"/>
    </row>
    <row r="14" spans="1:7" ht="12.75" hidden="1" customHeight="1" x14ac:dyDescent="0.2">
      <c r="A14" s="1"/>
      <c r="B14" s="7"/>
      <c r="C14" s="7"/>
      <c r="D14" s="7"/>
      <c r="E14" s="9">
        <v>11</v>
      </c>
      <c r="F14" s="53">
        <v>10</v>
      </c>
    </row>
    <row r="15" spans="1:7" ht="12.75" hidden="1" customHeight="1" x14ac:dyDescent="0.2">
      <c r="A15" s="1"/>
      <c r="B15" s="1"/>
      <c r="C15" s="1"/>
      <c r="D15" s="1"/>
      <c r="E15" s="54" t="s">
        <v>32</v>
      </c>
      <c r="F15" s="79"/>
      <c r="G15" s="81"/>
    </row>
    <row r="16" spans="1:7" s="3" customFormat="1" ht="78" customHeight="1" x14ac:dyDescent="0.2">
      <c r="B16" s="33" t="s">
        <v>56</v>
      </c>
      <c r="C16" s="44" t="s">
        <v>4</v>
      </c>
      <c r="D16" s="44" t="s">
        <v>5</v>
      </c>
      <c r="E16" s="97" t="s">
        <v>137</v>
      </c>
      <c r="F16" s="34" t="s">
        <v>49</v>
      </c>
      <c r="G16" s="35" t="s">
        <v>46</v>
      </c>
    </row>
    <row r="17" spans="1:7" x14ac:dyDescent="0.2">
      <c r="A17" s="43"/>
      <c r="B17" s="37"/>
      <c r="C17" s="38"/>
      <c r="D17" s="45" t="s">
        <v>9</v>
      </c>
      <c r="E17" s="94">
        <f>SUM(E19:E29)</f>
        <v>759173</v>
      </c>
      <c r="F17" s="95">
        <f>SUM(F19:F29)</f>
        <v>3763</v>
      </c>
      <c r="G17" s="96">
        <f t="shared" ref="G17:G29" si="0">IF(F17=0, "-",F17/E17)</f>
        <v>4.956709472017577E-3</v>
      </c>
    </row>
    <row r="18" spans="1:7" ht="12.75" hidden="1" customHeight="1" x14ac:dyDescent="0.2">
      <c r="B18" s="10"/>
      <c r="C18" s="11"/>
      <c r="D18" s="46"/>
      <c r="E18" s="13"/>
      <c r="F18" s="14"/>
      <c r="G18" s="22" t="str">
        <f t="shared" si="0"/>
        <v>-</v>
      </c>
    </row>
    <row r="19" spans="1:7" x14ac:dyDescent="0.2">
      <c r="B19" s="10" t="s">
        <v>57</v>
      </c>
      <c r="C19" s="11" t="s">
        <v>14</v>
      </c>
      <c r="D19" s="46" t="s">
        <v>15</v>
      </c>
      <c r="E19" s="20">
        <f>VLOOKUP($C19,'Latest Month raw data'!$E$6:$AH$16,E$14,0)</f>
        <v>67835</v>
      </c>
      <c r="F19" s="21">
        <f>VLOOKUP($C19,'Latest Month raw data'!$E$6:$AH$16,F$14,0)</f>
        <v>318</v>
      </c>
      <c r="G19" s="22">
        <f t="shared" si="0"/>
        <v>4.6878455074813889E-3</v>
      </c>
    </row>
    <row r="20" spans="1:7" x14ac:dyDescent="0.2">
      <c r="B20" s="10" t="s">
        <v>57</v>
      </c>
      <c r="C20" s="11" t="s">
        <v>16</v>
      </c>
      <c r="D20" s="46" t="s">
        <v>17</v>
      </c>
      <c r="E20" s="20">
        <f>VLOOKUP($C20,'Latest Month raw data'!$E$6:$AH$16,E$14,0)</f>
        <v>76520</v>
      </c>
      <c r="F20" s="21">
        <f>VLOOKUP($C20,'Latest Month raw data'!$E$6:$AH$16,F$14,0)</f>
        <v>410</v>
      </c>
      <c r="G20" s="22">
        <f>IFERROR(F20/E20,"-")</f>
        <v>5.3580763199163614E-3</v>
      </c>
    </row>
    <row r="21" spans="1:7" ht="18" x14ac:dyDescent="0.25">
      <c r="A21" s="51"/>
      <c r="B21" s="10" t="s">
        <v>58</v>
      </c>
      <c r="C21" s="11" t="s">
        <v>50</v>
      </c>
      <c r="D21" s="46" t="s">
        <v>51</v>
      </c>
      <c r="E21" s="20">
        <f>VLOOKUP($C21,'Latest Month raw data'!$E$6:$AH$16,E$14,0)</f>
        <v>2026</v>
      </c>
      <c r="F21" s="21">
        <f>VLOOKUP($C21,'Latest Month raw data'!$E$6:$AH$16,F$14,0)</f>
        <v>17</v>
      </c>
      <c r="G21" s="22">
        <f t="shared" si="0"/>
        <v>8.3909180651530104E-3</v>
      </c>
    </row>
    <row r="22" spans="1:7" x14ac:dyDescent="0.2">
      <c r="B22" s="10" t="s">
        <v>59</v>
      </c>
      <c r="C22" s="11" t="s">
        <v>18</v>
      </c>
      <c r="D22" s="46" t="s">
        <v>19</v>
      </c>
      <c r="E22" s="20">
        <f>VLOOKUP($C22,'Latest Month raw data'!$E$6:$AH$16,E$14,0)</f>
        <v>127047</v>
      </c>
      <c r="F22" s="21">
        <f>VLOOKUP($C22,'Latest Month raw data'!$E$6:$AH$16,F$14,0)</f>
        <v>173</v>
      </c>
      <c r="G22" s="22">
        <f t="shared" si="0"/>
        <v>1.3617007878973923E-3</v>
      </c>
    </row>
    <row r="23" spans="1:7" x14ac:dyDescent="0.2">
      <c r="B23" s="10" t="s">
        <v>60</v>
      </c>
      <c r="C23" s="11" t="s">
        <v>20</v>
      </c>
      <c r="D23" s="46" t="s">
        <v>62</v>
      </c>
      <c r="E23" s="20">
        <f>VLOOKUP($C23,'Latest Month raw data'!$E$6:$AH$16,E$14,0)</f>
        <v>40910</v>
      </c>
      <c r="F23" s="21">
        <f>VLOOKUP($C23,'Latest Month raw data'!$E$6:$AH$16,F$14,0)</f>
        <v>236</v>
      </c>
      <c r="G23" s="22">
        <f t="shared" si="0"/>
        <v>5.7687606942067957E-3</v>
      </c>
    </row>
    <row r="24" spans="1:7" ht="18" x14ac:dyDescent="0.25">
      <c r="A24" s="51"/>
      <c r="B24" s="10" t="s">
        <v>60</v>
      </c>
      <c r="C24" s="11" t="s">
        <v>21</v>
      </c>
      <c r="D24" s="46" t="s">
        <v>22</v>
      </c>
      <c r="E24" s="20">
        <f>VLOOKUP($C24,'Latest Month raw data'!$E$6:$AH$16,E$14,0)</f>
        <v>105054</v>
      </c>
      <c r="F24" s="21">
        <f>VLOOKUP($C24,'Latest Month raw data'!$E$6:$AH$16,F$14,0)</f>
        <v>231</v>
      </c>
      <c r="G24" s="22">
        <f t="shared" si="0"/>
        <v>2.198869153007025E-3</v>
      </c>
    </row>
    <row r="25" spans="1:7" x14ac:dyDescent="0.2">
      <c r="B25" s="10" t="s">
        <v>58</v>
      </c>
      <c r="C25" s="11" t="s">
        <v>23</v>
      </c>
      <c r="D25" s="46" t="s">
        <v>52</v>
      </c>
      <c r="E25" s="20">
        <f>VLOOKUP($C25,'Latest Month raw data'!$E$6:$AH$16,E$14,0)</f>
        <v>46020</v>
      </c>
      <c r="F25" s="21">
        <f>VLOOKUP($C25,'Latest Month raw data'!$E$6:$AH$16,F$14,0)</f>
        <v>168</v>
      </c>
      <c r="G25" s="22">
        <f t="shared" si="0"/>
        <v>3.650586701434159E-3</v>
      </c>
    </row>
    <row r="26" spans="1:7" x14ac:dyDescent="0.2">
      <c r="B26" s="10" t="s">
        <v>58</v>
      </c>
      <c r="C26" s="11" t="s">
        <v>24</v>
      </c>
      <c r="D26" s="46" t="s">
        <v>29</v>
      </c>
      <c r="E26" s="20">
        <f>VLOOKUP($C26,'Latest Month raw data'!$E$6:$AH$16,E$14,0)</f>
        <v>52311</v>
      </c>
      <c r="F26" s="21">
        <f>VLOOKUP($C26,'Latest Month raw data'!$E$6:$AH$16,F$14,0)</f>
        <v>560</v>
      </c>
      <c r="G26" s="22">
        <f t="shared" si="0"/>
        <v>1.070520540612873E-2</v>
      </c>
    </row>
    <row r="27" spans="1:7" ht="18" x14ac:dyDescent="0.25">
      <c r="A27" s="51"/>
      <c r="B27" s="10" t="s">
        <v>58</v>
      </c>
      <c r="C27" s="11" t="s">
        <v>25</v>
      </c>
      <c r="D27" s="46" t="s">
        <v>30</v>
      </c>
      <c r="E27" s="20">
        <f>VLOOKUP($C27,'Latest Month raw data'!$E$6:$AH$16,E$14,0)</f>
        <v>74146</v>
      </c>
      <c r="F27" s="21">
        <f>VLOOKUP($C27,'Latest Month raw data'!$E$6:$AH$16,F$14,0)</f>
        <v>297</v>
      </c>
      <c r="G27" s="22">
        <f t="shared" si="0"/>
        <v>4.0056105521538588E-3</v>
      </c>
    </row>
    <row r="28" spans="1:7" x14ac:dyDescent="0.2">
      <c r="B28" s="10" t="s">
        <v>57</v>
      </c>
      <c r="C28" s="11" t="s">
        <v>26</v>
      </c>
      <c r="D28" s="46" t="s">
        <v>63</v>
      </c>
      <c r="E28" s="20">
        <f>VLOOKUP($C28,'Latest Month raw data'!$E$6:$AH$16,E$14,0)</f>
        <v>96024</v>
      </c>
      <c r="F28" s="21">
        <f>VLOOKUP($C28,'Latest Month raw data'!$E$6:$AH$16,F$14,0)</f>
        <v>748</v>
      </c>
      <c r="G28" s="22">
        <f t="shared" si="0"/>
        <v>7.7897192368574526E-3</v>
      </c>
    </row>
    <row r="29" spans="1:7" x14ac:dyDescent="0.2">
      <c r="B29" s="48" t="s">
        <v>60</v>
      </c>
      <c r="C29" s="49" t="s">
        <v>27</v>
      </c>
      <c r="D29" s="47" t="s">
        <v>28</v>
      </c>
      <c r="E29" s="27">
        <f>VLOOKUP($C29,'Latest Month raw data'!$E$6:$AH$16,E$14,0)</f>
        <v>71280</v>
      </c>
      <c r="F29" s="28">
        <f>VLOOKUP($C29,'Latest Month raw data'!$E$6:$AH$16,F$14,0)</f>
        <v>605</v>
      </c>
      <c r="G29" s="29">
        <f t="shared" si="0"/>
        <v>8.4876543209876538E-3</v>
      </c>
    </row>
    <row r="30" spans="1:7" x14ac:dyDescent="0.2">
      <c r="D30" s="9" t="s">
        <v>67</v>
      </c>
    </row>
    <row r="31" spans="1:7" x14ac:dyDescent="0.2">
      <c r="B31" s="32"/>
      <c r="D31" s="9" t="s">
        <v>144</v>
      </c>
    </row>
    <row r="33" spans="4:7" s="112" customFormat="1" hidden="1" x14ac:dyDescent="0.2">
      <c r="E33" s="109">
        <v>759166</v>
      </c>
      <c r="F33" s="109">
        <v>3853</v>
      </c>
      <c r="G33" s="118">
        <v>5.0753063229912829E-3</v>
      </c>
    </row>
    <row r="34" spans="4:7" s="112" customFormat="1" hidden="1" x14ac:dyDescent="0.2">
      <c r="E34" s="113"/>
      <c r="F34" s="113"/>
      <c r="G34" s="116" t="s">
        <v>8</v>
      </c>
    </row>
    <row r="35" spans="4:7" s="112" customFormat="1" hidden="1" x14ac:dyDescent="0.2">
      <c r="E35" s="115">
        <v>67835</v>
      </c>
      <c r="F35" s="115">
        <v>318</v>
      </c>
      <c r="G35" s="116">
        <v>4.6878455074813889E-3</v>
      </c>
    </row>
    <row r="36" spans="4:7" s="112" customFormat="1" hidden="1" x14ac:dyDescent="0.2">
      <c r="E36" s="115">
        <v>76520</v>
      </c>
      <c r="F36" s="115">
        <v>500</v>
      </c>
      <c r="G36" s="116">
        <v>6.534239414532148E-3</v>
      </c>
    </row>
    <row r="37" spans="4:7" s="112" customFormat="1" hidden="1" x14ac:dyDescent="0.2">
      <c r="E37" s="115">
        <v>2026</v>
      </c>
      <c r="F37" s="115">
        <v>17</v>
      </c>
      <c r="G37" s="116">
        <v>8.3909180651530104E-3</v>
      </c>
    </row>
    <row r="38" spans="4:7" s="112" customFormat="1" hidden="1" x14ac:dyDescent="0.2">
      <c r="E38" s="115">
        <v>127040</v>
      </c>
      <c r="F38" s="115">
        <v>173</v>
      </c>
      <c r="G38" s="116">
        <v>1.3617758186397985E-3</v>
      </c>
    </row>
    <row r="39" spans="4:7" s="112" customFormat="1" hidden="1" x14ac:dyDescent="0.2">
      <c r="E39" s="115">
        <v>40910</v>
      </c>
      <c r="F39" s="115">
        <v>236</v>
      </c>
      <c r="G39" s="116">
        <v>5.7687606942067957E-3</v>
      </c>
    </row>
    <row r="40" spans="4:7" s="112" customFormat="1" hidden="1" x14ac:dyDescent="0.2">
      <c r="E40" s="115">
        <v>105054</v>
      </c>
      <c r="F40" s="115">
        <v>231</v>
      </c>
      <c r="G40" s="116">
        <v>2.198869153007025E-3</v>
      </c>
    </row>
    <row r="41" spans="4:7" s="112" customFormat="1" hidden="1" x14ac:dyDescent="0.2">
      <c r="E41" s="115">
        <v>46020</v>
      </c>
      <c r="F41" s="115">
        <v>168</v>
      </c>
      <c r="G41" s="116">
        <v>3.650586701434159E-3</v>
      </c>
    </row>
    <row r="42" spans="4:7" s="112" customFormat="1" hidden="1" x14ac:dyDescent="0.2">
      <c r="E42" s="115">
        <v>52311</v>
      </c>
      <c r="F42" s="115">
        <v>560</v>
      </c>
      <c r="G42" s="116">
        <v>1.070520540612873E-2</v>
      </c>
    </row>
    <row r="43" spans="4:7" s="112" customFormat="1" hidden="1" x14ac:dyDescent="0.2">
      <c r="E43" s="115">
        <v>74146</v>
      </c>
      <c r="F43" s="115">
        <v>297</v>
      </c>
      <c r="G43" s="116">
        <v>4.0056105521538588E-3</v>
      </c>
    </row>
    <row r="44" spans="4:7" s="112" customFormat="1" hidden="1" x14ac:dyDescent="0.2">
      <c r="E44" s="115">
        <v>96024</v>
      </c>
      <c r="F44" s="115">
        <v>748</v>
      </c>
      <c r="G44" s="116">
        <v>7.7897192368574526E-3</v>
      </c>
    </row>
    <row r="45" spans="4:7" s="112" customFormat="1" hidden="1" x14ac:dyDescent="0.2">
      <c r="E45" s="115">
        <v>71280</v>
      </c>
      <c r="F45" s="115">
        <v>605</v>
      </c>
      <c r="G45" s="116">
        <v>8.4876543209876538E-3</v>
      </c>
    </row>
    <row r="46" spans="4:7" x14ac:dyDescent="0.2">
      <c r="D46" s="9" t="str">
        <f>'Category A Calls'!D33</f>
        <v>r denotes revised from original publication</v>
      </c>
    </row>
  </sheetData>
  <phoneticPr fontId="0" type="noConversion"/>
  <conditionalFormatting sqref="E17:F29">
    <cfRule type="cellIs" dxfId="10" priority="2" operator="notEqual">
      <formula>E33</formula>
    </cfRule>
  </conditionalFormatting>
  <conditionalFormatting sqref="G17:G29">
    <cfRule type="cellIs" dxfId="9" priority="1" operator="notEqual">
      <formula>G33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46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1.85546875" style="9" customWidth="1"/>
    <col min="6" max="6" width="14.85546875" style="9" customWidth="1"/>
    <col min="7" max="7" width="17.85546875" style="9" customWidth="1"/>
    <col min="8" max="8" width="11.85546875" style="9" customWidth="1"/>
    <col min="9" max="9" width="14.85546875" style="9" customWidth="1"/>
    <col min="10" max="10" width="20.140625" style="9" bestFit="1" customWidth="1"/>
    <col min="11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61</v>
      </c>
      <c r="F2" s="3"/>
      <c r="G2" s="3"/>
      <c r="H2" s="3"/>
    </row>
    <row r="3" spans="1:10" ht="15.75" x14ac:dyDescent="0.25">
      <c r="A3" s="1"/>
      <c r="B3" s="1"/>
      <c r="C3" s="2"/>
      <c r="D3" s="50" t="s">
        <v>70</v>
      </c>
      <c r="F3" s="3"/>
      <c r="G3" s="3"/>
      <c r="H3" s="3"/>
    </row>
    <row r="4" spans="1:10" ht="12.75" customHeight="1" x14ac:dyDescent="0.2">
      <c r="A4" s="1"/>
      <c r="B4" s="1"/>
      <c r="C4" s="2"/>
      <c r="D4" s="4"/>
      <c r="F4" s="3"/>
      <c r="G4" s="3"/>
      <c r="H4" s="3"/>
    </row>
    <row r="5" spans="1:10" ht="12.75" customHeight="1" x14ac:dyDescent="0.2">
      <c r="A5" s="1"/>
      <c r="B5" s="1"/>
      <c r="C5" s="2" t="s">
        <v>1</v>
      </c>
      <c r="D5" s="5" t="str">
        <f>'Category A Calls'!D5</f>
        <v>September 2015</v>
      </c>
      <c r="F5" s="3"/>
      <c r="G5" s="3"/>
      <c r="H5" s="3"/>
    </row>
    <row r="6" spans="1:10" x14ac:dyDescent="0.2">
      <c r="A6" s="1"/>
      <c r="B6" s="1"/>
      <c r="C6" s="2" t="s">
        <v>2</v>
      </c>
      <c r="D6" s="5" t="str">
        <f>'Category A Calls'!D6</f>
        <v>Unify2 data collection - AmbSYS, NHS England</v>
      </c>
      <c r="F6" s="3"/>
      <c r="G6" s="3"/>
      <c r="H6" s="3"/>
    </row>
    <row r="7" spans="1:10" x14ac:dyDescent="0.2">
      <c r="A7" s="1"/>
      <c r="B7" s="1"/>
      <c r="D7" s="107" t="s">
        <v>128</v>
      </c>
      <c r="F7" s="3"/>
      <c r="G7" s="3"/>
      <c r="H7" s="3"/>
    </row>
    <row r="8" spans="1:10" ht="12.75" hidden="1" customHeight="1" x14ac:dyDescent="0.2">
      <c r="A8" s="1"/>
      <c r="B8" s="1"/>
      <c r="C8" s="2" t="s">
        <v>7</v>
      </c>
      <c r="D8" s="5" t="str">
        <f>'Category A Calls'!D8</f>
        <v>Provider</v>
      </c>
      <c r="F8" s="3"/>
      <c r="G8" s="3"/>
      <c r="H8" s="3"/>
    </row>
    <row r="9" spans="1:10" x14ac:dyDescent="0.2">
      <c r="A9" s="1"/>
      <c r="B9" s="1"/>
      <c r="C9" s="2" t="s">
        <v>3</v>
      </c>
      <c r="D9" s="6">
        <f>'Category A Calls'!D9</f>
        <v>42320</v>
      </c>
      <c r="F9" s="3"/>
      <c r="G9" s="3"/>
      <c r="H9" s="3"/>
    </row>
    <row r="10" spans="1:10" x14ac:dyDescent="0.2">
      <c r="A10" s="1"/>
      <c r="B10" s="1"/>
      <c r="C10" s="2" t="s">
        <v>6</v>
      </c>
      <c r="D10" s="6">
        <f>'Category A Calls'!D10</f>
        <v>42502</v>
      </c>
      <c r="F10" s="3"/>
      <c r="G10" s="3"/>
      <c r="H10" s="3"/>
    </row>
    <row r="11" spans="1:10" ht="12.75" hidden="1" customHeight="1" x14ac:dyDescent="0.2">
      <c r="A11" s="1"/>
      <c r="B11" s="1"/>
      <c r="C11" s="2" t="s">
        <v>10</v>
      </c>
      <c r="D11" s="5" t="str">
        <f>'Category A Calls'!D11</f>
        <v>Published</v>
      </c>
      <c r="F11" s="3"/>
      <c r="G11" s="3"/>
      <c r="H11" s="3"/>
    </row>
    <row r="12" spans="1:10" x14ac:dyDescent="0.2">
      <c r="A12" s="1"/>
      <c r="B12" s="1"/>
      <c r="C12" s="2" t="s">
        <v>11</v>
      </c>
      <c r="D12" s="6" t="str">
        <f>'Category A Calls'!D12</f>
        <v>James Thomas, james.thomas5@nhs.net</v>
      </c>
      <c r="F12" s="3"/>
      <c r="G12" s="3"/>
      <c r="H12" s="3"/>
    </row>
    <row r="13" spans="1:10" x14ac:dyDescent="0.2">
      <c r="A13" s="1"/>
      <c r="B13" s="1"/>
      <c r="C13" s="1"/>
      <c r="D13" s="1"/>
      <c r="F13" s="3"/>
      <c r="G13" s="3"/>
      <c r="H13" s="3"/>
    </row>
    <row r="14" spans="1:10" ht="12.75" hidden="1" customHeight="1" x14ac:dyDescent="0.2">
      <c r="A14" s="1"/>
      <c r="B14" s="7"/>
      <c r="C14" s="7"/>
      <c r="D14" s="7"/>
      <c r="E14" s="9">
        <v>13</v>
      </c>
      <c r="F14" s="53">
        <v>12</v>
      </c>
      <c r="G14" s="53"/>
      <c r="H14" s="53">
        <v>15</v>
      </c>
      <c r="I14" s="9">
        <v>14</v>
      </c>
    </row>
    <row r="15" spans="1:10" ht="12.75" hidden="1" customHeight="1" x14ac:dyDescent="0.2">
      <c r="A15" s="1"/>
      <c r="B15" s="1"/>
      <c r="C15" s="1"/>
      <c r="D15" s="1"/>
      <c r="E15" s="33" t="s">
        <v>33</v>
      </c>
      <c r="F15" s="34"/>
      <c r="G15" s="34"/>
      <c r="H15" s="34"/>
      <c r="I15" s="80"/>
      <c r="J15" s="81"/>
    </row>
    <row r="16" spans="1:10" s="3" customFormat="1" ht="78" customHeight="1" x14ac:dyDescent="0.2">
      <c r="B16" s="33" t="s">
        <v>56</v>
      </c>
      <c r="C16" s="44" t="s">
        <v>4</v>
      </c>
      <c r="D16" s="44" t="s">
        <v>5</v>
      </c>
      <c r="E16" s="85" t="s">
        <v>139</v>
      </c>
      <c r="F16" s="34" t="s">
        <v>34</v>
      </c>
      <c r="G16" s="35" t="s">
        <v>47</v>
      </c>
      <c r="H16" s="85" t="s">
        <v>140</v>
      </c>
      <c r="I16" s="34" t="s">
        <v>35</v>
      </c>
      <c r="J16" s="35" t="s">
        <v>48</v>
      </c>
    </row>
    <row r="17" spans="1:10" x14ac:dyDescent="0.2">
      <c r="A17" s="43"/>
      <c r="B17" s="37"/>
      <c r="C17" s="38"/>
      <c r="D17" s="45" t="s">
        <v>9</v>
      </c>
      <c r="E17" s="39">
        <f>SUM(E19:E29)</f>
        <v>53805</v>
      </c>
      <c r="F17" s="40">
        <f>SUM(F19:F29)</f>
        <v>3435</v>
      </c>
      <c r="G17" s="41">
        <f>F17/E17</f>
        <v>6.3841650404237518E-2</v>
      </c>
      <c r="H17" s="40">
        <f>SUM(H19:H29)</f>
        <v>158887</v>
      </c>
      <c r="I17" s="40">
        <f>SUM(I19:I29)</f>
        <v>8567</v>
      </c>
      <c r="J17" s="41">
        <f>I17/H17</f>
        <v>5.3918822811180274E-2</v>
      </c>
    </row>
    <row r="18" spans="1:10" ht="12.75" hidden="1" customHeight="1" x14ac:dyDescent="0.2">
      <c r="B18" s="10"/>
      <c r="C18" s="11"/>
      <c r="D18" s="46"/>
      <c r="E18" s="13"/>
      <c r="F18" s="14"/>
      <c r="G18" s="15"/>
      <c r="H18" s="14"/>
      <c r="I18" s="14"/>
      <c r="J18" s="15"/>
    </row>
    <row r="19" spans="1:10" x14ac:dyDescent="0.2">
      <c r="B19" s="10" t="s">
        <v>57</v>
      </c>
      <c r="C19" s="11" t="s">
        <v>14</v>
      </c>
      <c r="D19" s="46" t="s">
        <v>15</v>
      </c>
      <c r="E19" s="20">
        <f>VLOOKUP($C19,'Latest Month raw data'!$E$6:$AH$16,E$14,0)</f>
        <v>8539</v>
      </c>
      <c r="F19" s="21">
        <f>VLOOKUP($C19,'Latest Month raw data'!$E$6:$AH$16,F$14,0)</f>
        <v>261</v>
      </c>
      <c r="G19" s="22">
        <f>F19/E19</f>
        <v>3.056564000468439E-2</v>
      </c>
      <c r="H19" s="21">
        <f>VLOOKUP($C19,'Latest Month raw data'!$E$6:$AH$16,H$14,0)</f>
        <v>13491</v>
      </c>
      <c r="I19" s="21">
        <f>VLOOKUP($C19,'Latest Month raw data'!$E$6:$AH$16,I$14,0)</f>
        <v>686</v>
      </c>
      <c r="J19" s="22">
        <f>I19/H19</f>
        <v>5.0848713957453114E-2</v>
      </c>
    </row>
    <row r="20" spans="1:10" x14ac:dyDescent="0.2">
      <c r="B20" s="10" t="s">
        <v>57</v>
      </c>
      <c r="C20" s="11" t="s">
        <v>16</v>
      </c>
      <c r="D20" s="46" t="s">
        <v>17</v>
      </c>
      <c r="E20" s="20">
        <f>VLOOKUP($C20,'Latest Month raw data'!$E$6:$AH$16,E$14,0)</f>
        <v>2555</v>
      </c>
      <c r="F20" s="21">
        <f>VLOOKUP($C20,'Latest Month raw data'!$E$6:$AH$16,F$14,0)</f>
        <v>237</v>
      </c>
      <c r="G20" s="22">
        <f t="shared" ref="G20:G29" si="0">F20/E20</f>
        <v>9.2759295499021524E-2</v>
      </c>
      <c r="H20" s="21">
        <f>VLOOKUP($C20,'Latest Month raw data'!$E$6:$AH$16,H$14,0)</f>
        <v>18025</v>
      </c>
      <c r="I20" s="21">
        <f>VLOOKUP($C20,'Latest Month raw data'!$E$6:$AH$16,I$14,0)</f>
        <v>1053</v>
      </c>
      <c r="J20" s="22">
        <f t="shared" ref="J20:J29" si="1">I20/H20</f>
        <v>5.8418862690707347E-2</v>
      </c>
    </row>
    <row r="21" spans="1:10" ht="18" x14ac:dyDescent="0.25">
      <c r="A21" s="51"/>
      <c r="B21" s="10" t="s">
        <v>58</v>
      </c>
      <c r="C21" s="11" t="s">
        <v>50</v>
      </c>
      <c r="D21" s="46" t="s">
        <v>51</v>
      </c>
      <c r="E21" s="20">
        <f>VLOOKUP($C21,'Latest Month raw data'!$E$6:$AH$16,E$14,0)</f>
        <v>215</v>
      </c>
      <c r="F21" s="21">
        <f>VLOOKUP($C21,'Latest Month raw data'!$E$6:$AH$16,F$14,0)</f>
        <v>9</v>
      </c>
      <c r="G21" s="22">
        <f t="shared" si="0"/>
        <v>4.1860465116279069E-2</v>
      </c>
      <c r="H21" s="21">
        <f>VLOOKUP($C21,'Latest Month raw data'!$E$6:$AH$16,H$14,0)</f>
        <v>447</v>
      </c>
      <c r="I21" s="21">
        <f>VLOOKUP($C21,'Latest Month raw data'!$E$6:$AH$16,I$14,0)</f>
        <v>11</v>
      </c>
      <c r="J21" s="22">
        <f t="shared" si="1"/>
        <v>2.4608501118568233E-2</v>
      </c>
    </row>
    <row r="22" spans="1:10" x14ac:dyDescent="0.2">
      <c r="B22" s="10" t="s">
        <v>59</v>
      </c>
      <c r="C22" s="11" t="s">
        <v>18</v>
      </c>
      <c r="D22" s="46" t="s">
        <v>19</v>
      </c>
      <c r="E22" s="20">
        <f>VLOOKUP($C22,'Latest Month raw data'!$E$6:$AH$16,E$14,0)</f>
        <v>12346</v>
      </c>
      <c r="F22" s="21">
        <f>VLOOKUP($C22,'Latest Month raw data'!$E$6:$AH$16,F$14,0)</f>
        <v>335</v>
      </c>
      <c r="G22" s="22">
        <f t="shared" si="0"/>
        <v>2.7134294508342784E-2</v>
      </c>
      <c r="H22" s="21">
        <f>VLOOKUP($C22,'Latest Month raw data'!$E$6:$AH$16,H$14,0)</f>
        <v>15208</v>
      </c>
      <c r="I22" s="21">
        <f>VLOOKUP($C22,'Latest Month raw data'!$E$6:$AH$16,I$14,0)</f>
        <v>1295</v>
      </c>
      <c r="J22" s="22">
        <f t="shared" si="1"/>
        <v>8.5152551288795369E-2</v>
      </c>
    </row>
    <row r="23" spans="1:10" x14ac:dyDescent="0.2">
      <c r="B23" s="10" t="s">
        <v>60</v>
      </c>
      <c r="C23" s="11" t="s">
        <v>20</v>
      </c>
      <c r="D23" s="46" t="s">
        <v>62</v>
      </c>
      <c r="E23" s="20">
        <f>VLOOKUP($C23,'Latest Month raw data'!$E$6:$AH$16,E$14,0)</f>
        <v>1374</v>
      </c>
      <c r="F23" s="21">
        <f>VLOOKUP($C23,'Latest Month raw data'!$E$6:$AH$16,F$14,0)</f>
        <v>215</v>
      </c>
      <c r="G23" s="22">
        <f t="shared" si="0"/>
        <v>0.1564774381368268</v>
      </c>
      <c r="H23" s="21">
        <f>VLOOKUP($C23,'Latest Month raw data'!$E$6:$AH$16,H$14,0)</f>
        <v>5656</v>
      </c>
      <c r="I23" s="21">
        <f>VLOOKUP($C23,'Latest Month raw data'!$E$6:$AH$16,I$14,0)</f>
        <v>282</v>
      </c>
      <c r="J23" s="22">
        <f t="shared" si="1"/>
        <v>4.9858557284299859E-2</v>
      </c>
    </row>
    <row r="24" spans="1:10" ht="18" x14ac:dyDescent="0.25">
      <c r="A24" s="51"/>
      <c r="B24" s="10" t="s">
        <v>60</v>
      </c>
      <c r="C24" s="11" t="s">
        <v>21</v>
      </c>
      <c r="D24" s="46" t="s">
        <v>22</v>
      </c>
      <c r="E24" s="20">
        <f>VLOOKUP($C24,'Latest Month raw data'!$E$6:$AH$16,E$14,0)</f>
        <v>7330</v>
      </c>
      <c r="F24" s="21">
        <f>VLOOKUP($C24,'Latest Month raw data'!$E$6:$AH$16,F$14,0)</f>
        <v>267</v>
      </c>
      <c r="G24" s="22">
        <f t="shared" si="0"/>
        <v>3.6425648021828107E-2</v>
      </c>
      <c r="H24" s="21">
        <f>VLOOKUP($C24,'Latest Month raw data'!$E$6:$AH$16,H$14,0)</f>
        <v>16095</v>
      </c>
      <c r="I24" s="21">
        <f>VLOOKUP($C24,'Latest Month raw data'!$E$6:$AH$16,I$14,0)</f>
        <v>516</v>
      </c>
      <c r="J24" s="22">
        <f t="shared" si="1"/>
        <v>3.2059645852749299E-2</v>
      </c>
    </row>
    <row r="25" spans="1:10" x14ac:dyDescent="0.2">
      <c r="B25" s="10" t="s">
        <v>58</v>
      </c>
      <c r="C25" s="11" t="s">
        <v>23</v>
      </c>
      <c r="D25" s="46" t="s">
        <v>52</v>
      </c>
      <c r="E25" s="20">
        <f>VLOOKUP($C25,'Latest Month raw data'!$E$6:$AH$16,E$14,0)</f>
        <v>4143</v>
      </c>
      <c r="F25" s="21">
        <f>VLOOKUP($C25,'Latest Month raw data'!$E$6:$AH$16,F$14,0)</f>
        <v>386</v>
      </c>
      <c r="G25" s="22">
        <f t="shared" si="0"/>
        <v>9.3169201062032345E-2</v>
      </c>
      <c r="H25" s="21">
        <f>VLOOKUP($C25,'Latest Month raw data'!$E$6:$AH$16,H$14,0)</f>
        <v>14578</v>
      </c>
      <c r="I25" s="21">
        <f>VLOOKUP($C25,'Latest Month raw data'!$E$6:$AH$16,I$14,0)</f>
        <v>768</v>
      </c>
      <c r="J25" s="22">
        <f t="shared" si="1"/>
        <v>5.2682123748113596E-2</v>
      </c>
    </row>
    <row r="26" spans="1:10" x14ac:dyDescent="0.2">
      <c r="B26" s="10" t="s">
        <v>58</v>
      </c>
      <c r="C26" s="11" t="s">
        <v>24</v>
      </c>
      <c r="D26" s="46" t="s">
        <v>29</v>
      </c>
      <c r="E26" s="20">
        <f>VLOOKUP($C26,'Latest Month raw data'!$E$6:$AH$16,E$14,0)</f>
        <v>6461</v>
      </c>
      <c r="F26" s="21">
        <f>VLOOKUP($C26,'Latest Month raw data'!$E$6:$AH$16,F$14,0)</f>
        <v>545</v>
      </c>
      <c r="G26" s="22">
        <f t="shared" si="0"/>
        <v>8.4352267450858998E-2</v>
      </c>
      <c r="H26" s="21">
        <f>VLOOKUP($C26,'Latest Month raw data'!$E$6:$AH$16,H$14,0)</f>
        <v>20747</v>
      </c>
      <c r="I26" s="21">
        <f>VLOOKUP($C26,'Latest Month raw data'!$E$6:$AH$16,I$14,0)</f>
        <v>912</v>
      </c>
      <c r="J26" s="22">
        <f t="shared" si="1"/>
        <v>4.3958162625921823E-2</v>
      </c>
    </row>
    <row r="27" spans="1:10" ht="18" x14ac:dyDescent="0.25">
      <c r="A27" s="51"/>
      <c r="B27" s="10" t="s">
        <v>58</v>
      </c>
      <c r="C27" s="11" t="s">
        <v>25</v>
      </c>
      <c r="D27" s="46" t="s">
        <v>30</v>
      </c>
      <c r="E27" s="20">
        <f>VLOOKUP($C27,'Latest Month raw data'!$E$6:$AH$16,E$14,0)</f>
        <v>4927</v>
      </c>
      <c r="F27" s="21">
        <f>VLOOKUP($C27,'Latest Month raw data'!$E$6:$AH$16,F$14,0)</f>
        <v>660</v>
      </c>
      <c r="G27" s="22">
        <f t="shared" si="0"/>
        <v>0.13395575400852447</v>
      </c>
      <c r="H27" s="21">
        <f>VLOOKUP($C27,'Latest Month raw data'!$E$6:$AH$16,H$14,0)</f>
        <v>22419</v>
      </c>
      <c r="I27" s="21">
        <f>VLOOKUP($C27,'Latest Month raw data'!$E$6:$AH$16,I$14,0)</f>
        <v>1320</v>
      </c>
      <c r="J27" s="22">
        <f t="shared" si="1"/>
        <v>5.8878629733708013E-2</v>
      </c>
    </row>
    <row r="28" spans="1:10" x14ac:dyDescent="0.2">
      <c r="B28" s="10" t="s">
        <v>57</v>
      </c>
      <c r="C28" s="11" t="s">
        <v>26</v>
      </c>
      <c r="D28" s="46" t="s">
        <v>63</v>
      </c>
      <c r="E28" s="20">
        <f>VLOOKUP($C28,'Latest Month raw data'!$E$6:$AH$16,E$14,0)</f>
        <v>3115</v>
      </c>
      <c r="F28" s="21">
        <f>VLOOKUP($C28,'Latest Month raw data'!$E$6:$AH$16,F$14,0)</f>
        <v>468</v>
      </c>
      <c r="G28" s="22">
        <f t="shared" si="0"/>
        <v>0.15024077046548956</v>
      </c>
      <c r="H28" s="21">
        <f>VLOOKUP($C28,'Latest Month raw data'!$E$6:$AH$16,H$14,0)</f>
        <v>21339</v>
      </c>
      <c r="I28" s="21">
        <f>VLOOKUP($C28,'Latest Month raw data'!$E$6:$AH$16,I$14,0)</f>
        <v>1381</v>
      </c>
      <c r="J28" s="22">
        <f t="shared" si="1"/>
        <v>6.4717184497867758E-2</v>
      </c>
    </row>
    <row r="29" spans="1:10" x14ac:dyDescent="0.2">
      <c r="B29" s="48" t="s">
        <v>60</v>
      </c>
      <c r="C29" s="49" t="s">
        <v>27</v>
      </c>
      <c r="D29" s="47" t="s">
        <v>28</v>
      </c>
      <c r="E29" s="27">
        <f>VLOOKUP($C29,'Latest Month raw data'!$E$6:$AH$16,E$14,0)</f>
        <v>2800</v>
      </c>
      <c r="F29" s="28">
        <f>VLOOKUP($C29,'Latest Month raw data'!$E$6:$AH$16,F$14,0)</f>
        <v>52</v>
      </c>
      <c r="G29" s="29">
        <f t="shared" si="0"/>
        <v>1.8571428571428572E-2</v>
      </c>
      <c r="H29" s="28">
        <f>VLOOKUP($C29,'Latest Month raw data'!$E$6:$AH$16,H$14,0)</f>
        <v>10882</v>
      </c>
      <c r="I29" s="28">
        <f>VLOOKUP($C29,'Latest Month raw data'!$E$6:$AH$16,I$14,0)</f>
        <v>343</v>
      </c>
      <c r="J29" s="29">
        <f t="shared" si="1"/>
        <v>3.1519941187281748E-2</v>
      </c>
    </row>
    <row r="30" spans="1:10" s="78" customFormat="1" x14ac:dyDescent="0.2">
      <c r="B30" s="98"/>
      <c r="D30" s="9" t="s">
        <v>144</v>
      </c>
    </row>
    <row r="31" spans="1:10" x14ac:dyDescent="0.2">
      <c r="B31" s="32"/>
    </row>
    <row r="32" spans="1:10" s="112" customFormat="1" hidden="1" x14ac:dyDescent="0.2">
      <c r="E32" s="109">
        <v>54169</v>
      </c>
      <c r="F32" s="109">
        <v>3549</v>
      </c>
      <c r="G32" s="110">
        <v>6.5517177721575073E-2</v>
      </c>
      <c r="H32" s="109">
        <v>158804</v>
      </c>
      <c r="I32" s="109">
        <v>8639</v>
      </c>
      <c r="J32" s="110">
        <v>5.4400392937205611E-2</v>
      </c>
    </row>
    <row r="33" spans="4:10" s="112" customFormat="1" hidden="1" x14ac:dyDescent="0.2">
      <c r="E33" s="113"/>
      <c r="F33" s="113"/>
      <c r="G33" s="114"/>
      <c r="H33" s="113"/>
      <c r="I33" s="113"/>
      <c r="J33" s="114"/>
    </row>
    <row r="34" spans="4:10" s="112" customFormat="1" hidden="1" x14ac:dyDescent="0.2">
      <c r="E34" s="115">
        <v>8508</v>
      </c>
      <c r="F34" s="115">
        <v>261</v>
      </c>
      <c r="G34" s="116">
        <v>3.067700987306065E-2</v>
      </c>
      <c r="H34" s="115">
        <v>13491</v>
      </c>
      <c r="I34" s="115">
        <v>686</v>
      </c>
      <c r="J34" s="116">
        <v>5.0848713957453114E-2</v>
      </c>
    </row>
    <row r="35" spans="4:10" s="112" customFormat="1" hidden="1" x14ac:dyDescent="0.2">
      <c r="E35" s="115">
        <v>2975</v>
      </c>
      <c r="F35" s="115">
        <v>361</v>
      </c>
      <c r="G35" s="116">
        <v>0.12134453781512605</v>
      </c>
      <c r="H35" s="115">
        <v>17955</v>
      </c>
      <c r="I35" s="115">
        <v>1137</v>
      </c>
      <c r="J35" s="116">
        <v>6.3324979114452798E-2</v>
      </c>
    </row>
    <row r="36" spans="4:10" s="112" customFormat="1" hidden="1" x14ac:dyDescent="0.2">
      <c r="E36" s="115">
        <v>215</v>
      </c>
      <c r="F36" s="115">
        <v>9</v>
      </c>
      <c r="G36" s="116">
        <v>4.1860465116279069E-2</v>
      </c>
      <c r="H36" s="115">
        <v>447</v>
      </c>
      <c r="I36" s="115">
        <v>11</v>
      </c>
      <c r="J36" s="116">
        <v>2.4608501118568233E-2</v>
      </c>
    </row>
    <row r="37" spans="4:10" s="112" customFormat="1" hidden="1" x14ac:dyDescent="0.2">
      <c r="E37" s="115">
        <v>12346</v>
      </c>
      <c r="F37" s="115">
        <v>335</v>
      </c>
      <c r="G37" s="116">
        <v>2.7134294508342784E-2</v>
      </c>
      <c r="H37" s="115">
        <v>15208</v>
      </c>
      <c r="I37" s="115">
        <v>1295</v>
      </c>
      <c r="J37" s="116">
        <v>8.5152551288795369E-2</v>
      </c>
    </row>
    <row r="38" spans="4:10" s="112" customFormat="1" hidden="1" x14ac:dyDescent="0.2">
      <c r="E38" s="115">
        <v>1374</v>
      </c>
      <c r="F38" s="115">
        <v>205</v>
      </c>
      <c r="G38" s="116">
        <v>0.14919941775836973</v>
      </c>
      <c r="H38" s="115">
        <v>5649</v>
      </c>
      <c r="I38" s="115">
        <v>270</v>
      </c>
      <c r="J38" s="116">
        <v>4.7796070100902817E-2</v>
      </c>
    </row>
    <row r="39" spans="4:10" s="112" customFormat="1" hidden="1" x14ac:dyDescent="0.2">
      <c r="E39" s="115">
        <v>7329</v>
      </c>
      <c r="F39" s="115">
        <v>267</v>
      </c>
      <c r="G39" s="116">
        <v>3.6430618092509207E-2</v>
      </c>
      <c r="H39" s="115">
        <v>16089</v>
      </c>
      <c r="I39" s="115">
        <v>516</v>
      </c>
      <c r="J39" s="116">
        <v>3.2071601715457768E-2</v>
      </c>
    </row>
    <row r="40" spans="4:10" s="112" customFormat="1" hidden="1" x14ac:dyDescent="0.2">
      <c r="E40" s="115">
        <v>4120</v>
      </c>
      <c r="F40" s="115">
        <v>386</v>
      </c>
      <c r="G40" s="116">
        <v>9.3689320388349512E-2</v>
      </c>
      <c r="H40" s="115">
        <v>14578</v>
      </c>
      <c r="I40" s="115">
        <v>768</v>
      </c>
      <c r="J40" s="116">
        <v>5.2682123748113596E-2</v>
      </c>
    </row>
    <row r="41" spans="4:10" s="112" customFormat="1" hidden="1" x14ac:dyDescent="0.2">
      <c r="E41" s="115">
        <v>6461</v>
      </c>
      <c r="F41" s="115">
        <v>545</v>
      </c>
      <c r="G41" s="116">
        <v>8.4352267450858998E-2</v>
      </c>
      <c r="H41" s="115">
        <v>20747</v>
      </c>
      <c r="I41" s="115">
        <v>912</v>
      </c>
      <c r="J41" s="116">
        <v>4.3958162625921823E-2</v>
      </c>
    </row>
    <row r="42" spans="4:10" s="112" customFormat="1" hidden="1" x14ac:dyDescent="0.2">
      <c r="E42" s="115">
        <v>4927</v>
      </c>
      <c r="F42" s="115">
        <v>660</v>
      </c>
      <c r="G42" s="116">
        <v>0.13395575400852447</v>
      </c>
      <c r="H42" s="115">
        <v>22419</v>
      </c>
      <c r="I42" s="115">
        <v>1320</v>
      </c>
      <c r="J42" s="116">
        <v>5.8878629733708013E-2</v>
      </c>
    </row>
    <row r="43" spans="4:10" s="112" customFormat="1" hidden="1" x14ac:dyDescent="0.2">
      <c r="E43" s="115">
        <v>3114</v>
      </c>
      <c r="F43" s="115">
        <v>468</v>
      </c>
      <c r="G43" s="116">
        <v>0.15028901734104047</v>
      </c>
      <c r="H43" s="115">
        <v>21339</v>
      </c>
      <c r="I43" s="115">
        <v>1381</v>
      </c>
      <c r="J43" s="116">
        <v>6.4717184497867758E-2</v>
      </c>
    </row>
    <row r="44" spans="4:10" s="112" customFormat="1" hidden="1" x14ac:dyDescent="0.2">
      <c r="E44" s="115">
        <v>2800</v>
      </c>
      <c r="F44" s="115">
        <v>52</v>
      </c>
      <c r="G44" s="116">
        <v>1.8571428571428572E-2</v>
      </c>
      <c r="H44" s="115">
        <v>10882</v>
      </c>
      <c r="I44" s="115">
        <v>343</v>
      </c>
      <c r="J44" s="116">
        <v>3.1519941187281748E-2</v>
      </c>
    </row>
    <row r="45" spans="4:10" s="112" customFormat="1" hidden="1" x14ac:dyDescent="0.2"/>
    <row r="46" spans="4:10" x14ac:dyDescent="0.2">
      <c r="D46" s="9" t="str">
        <f>'Category A Calls'!D33</f>
        <v>r denotes revised from original publication</v>
      </c>
    </row>
  </sheetData>
  <phoneticPr fontId="0" type="noConversion"/>
  <conditionalFormatting sqref="E17:F29 H17:I29">
    <cfRule type="cellIs" dxfId="8" priority="2" operator="notEqual">
      <formula>E32</formula>
    </cfRule>
  </conditionalFormatting>
  <conditionalFormatting sqref="G17:G29 J17:J29">
    <cfRule type="cellIs" dxfId="7" priority="1" operator="notEqual">
      <formula>G32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  <ignoredErrors>
    <ignoredError sqref="G17:G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48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6" width="14.85546875" style="9" customWidth="1"/>
    <col min="7" max="7" width="16.42578125" style="9" bestFit="1" customWidth="1"/>
    <col min="8" max="16384" width="9.140625" style="9"/>
  </cols>
  <sheetData>
    <row r="1" spans="1:7" s="51" customFormat="1" ht="18" hidden="1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50" t="s">
        <v>61</v>
      </c>
    </row>
    <row r="3" spans="1:7" ht="15.75" x14ac:dyDescent="0.25">
      <c r="A3" s="1"/>
      <c r="B3" s="1"/>
      <c r="C3" s="2"/>
      <c r="D3" s="50" t="s">
        <v>131</v>
      </c>
    </row>
    <row r="4" spans="1:7" ht="12.75" customHeight="1" x14ac:dyDescent="0.2">
      <c r="A4" s="1"/>
      <c r="B4" s="1"/>
      <c r="C4" s="2"/>
      <c r="D4" s="4"/>
    </row>
    <row r="5" spans="1:7" ht="12.75" customHeight="1" x14ac:dyDescent="0.2">
      <c r="A5" s="1"/>
      <c r="B5" s="1"/>
      <c r="C5" s="2" t="s">
        <v>1</v>
      </c>
      <c r="D5" s="5" t="str">
        <f>'Category A Calls'!D5</f>
        <v>September 2015</v>
      </c>
    </row>
    <row r="6" spans="1:7" x14ac:dyDescent="0.2">
      <c r="A6" s="1"/>
      <c r="B6" s="1"/>
      <c r="C6" s="2" t="s">
        <v>2</v>
      </c>
      <c r="D6" s="5" t="str">
        <f>'Category A Calls'!D6</f>
        <v>Unify2 data collection - AmbSYS, NHS England</v>
      </c>
    </row>
    <row r="7" spans="1:7" x14ac:dyDescent="0.2">
      <c r="A7" s="1"/>
      <c r="B7" s="1"/>
      <c r="D7" s="107" t="s">
        <v>128</v>
      </c>
    </row>
    <row r="8" spans="1:7" ht="12.75" hidden="1" customHeight="1" x14ac:dyDescent="0.2">
      <c r="A8" s="1"/>
      <c r="B8" s="1"/>
      <c r="C8" s="2" t="s">
        <v>7</v>
      </c>
      <c r="D8" s="5" t="str">
        <f>'Category A Calls'!D8</f>
        <v>Provider</v>
      </c>
    </row>
    <row r="9" spans="1:7" x14ac:dyDescent="0.2">
      <c r="A9" s="1"/>
      <c r="B9" s="1"/>
      <c r="C9" s="2" t="s">
        <v>3</v>
      </c>
      <c r="D9" s="6">
        <f>'Category A Calls'!D9</f>
        <v>42320</v>
      </c>
    </row>
    <row r="10" spans="1:7" x14ac:dyDescent="0.2">
      <c r="A10" s="1"/>
      <c r="B10" s="1"/>
      <c r="C10" s="2" t="s">
        <v>6</v>
      </c>
      <c r="D10" s="6">
        <f>'Category A Calls'!D10</f>
        <v>42502</v>
      </c>
    </row>
    <row r="11" spans="1:7" ht="12.75" hidden="1" customHeight="1" x14ac:dyDescent="0.2">
      <c r="A11" s="1"/>
      <c r="B11" s="1"/>
      <c r="C11" s="2" t="s">
        <v>10</v>
      </c>
      <c r="D11" s="5" t="str">
        <f>'Category A Calls'!D11</f>
        <v>Published</v>
      </c>
    </row>
    <row r="12" spans="1:7" x14ac:dyDescent="0.2">
      <c r="A12" s="1"/>
      <c r="B12" s="1"/>
      <c r="C12" s="2" t="s">
        <v>11</v>
      </c>
      <c r="D12" s="6" t="str">
        <f>'Category A Calls'!D12</f>
        <v>James Thomas, james.thomas5@nhs.net</v>
      </c>
    </row>
    <row r="13" spans="1:7" ht="12.75" customHeight="1" x14ac:dyDescent="0.2">
      <c r="A13" s="1"/>
      <c r="B13" s="1"/>
      <c r="C13" s="1"/>
      <c r="D13" s="1"/>
    </row>
    <row r="14" spans="1:7" ht="12.75" hidden="1" customHeight="1" x14ac:dyDescent="0.2">
      <c r="A14" s="1"/>
      <c r="B14" s="7"/>
      <c r="C14" s="7"/>
      <c r="D14" s="7"/>
      <c r="E14" s="9">
        <v>17</v>
      </c>
      <c r="F14" s="9">
        <v>16</v>
      </c>
    </row>
    <row r="15" spans="1:7" ht="12.75" hidden="1" customHeight="1" x14ac:dyDescent="0.2">
      <c r="A15" s="1"/>
      <c r="B15" s="1"/>
      <c r="C15" s="1"/>
      <c r="D15" s="1"/>
      <c r="E15" s="82"/>
      <c r="F15" s="83"/>
      <c r="G15" s="84"/>
    </row>
    <row r="16" spans="1:7" s="3" customFormat="1" ht="78" customHeight="1" x14ac:dyDescent="0.2">
      <c r="B16" s="33" t="s">
        <v>56</v>
      </c>
      <c r="C16" s="44" t="s">
        <v>4</v>
      </c>
      <c r="D16" s="44" t="s">
        <v>5</v>
      </c>
      <c r="E16" s="34" t="s">
        <v>141</v>
      </c>
      <c r="F16" s="34" t="s">
        <v>36</v>
      </c>
      <c r="G16" s="35" t="s">
        <v>37</v>
      </c>
    </row>
    <row r="17" spans="1:7" x14ac:dyDescent="0.2">
      <c r="A17" s="43"/>
      <c r="B17" s="37"/>
      <c r="C17" s="38"/>
      <c r="D17" s="45" t="s">
        <v>9</v>
      </c>
      <c r="E17" s="39">
        <f>SUM(E19:E29)</f>
        <v>759173</v>
      </c>
      <c r="F17" s="40">
        <f>SUM(F19:F29)</f>
        <v>4830</v>
      </c>
      <c r="G17" s="41">
        <f>F17/E17</f>
        <v>6.3621862210589677E-3</v>
      </c>
    </row>
    <row r="18" spans="1:7" ht="12.75" hidden="1" customHeight="1" x14ac:dyDescent="0.2">
      <c r="B18" s="10"/>
      <c r="C18" s="11"/>
      <c r="D18" s="46"/>
      <c r="E18" s="13"/>
      <c r="F18" s="14"/>
      <c r="G18" s="15"/>
    </row>
    <row r="19" spans="1:7" x14ac:dyDescent="0.2">
      <c r="B19" s="10" t="s">
        <v>57</v>
      </c>
      <c r="C19" s="11" t="s">
        <v>14</v>
      </c>
      <c r="D19" s="46" t="s">
        <v>15</v>
      </c>
      <c r="E19" s="20">
        <f>VLOOKUP($C19,'Latest Month raw data'!$E$6:$AH$16,E$14,0)</f>
        <v>67835</v>
      </c>
      <c r="F19" s="21">
        <f>VLOOKUP($C19,'Latest Month raw data'!$E$6:$AH$16,F$14,0)</f>
        <v>151</v>
      </c>
      <c r="G19" s="22">
        <f>F19/E19</f>
        <v>2.2259895334266972E-3</v>
      </c>
    </row>
    <row r="20" spans="1:7" x14ac:dyDescent="0.2">
      <c r="B20" s="10" t="s">
        <v>57</v>
      </c>
      <c r="C20" s="11" t="s">
        <v>16</v>
      </c>
      <c r="D20" s="46" t="s">
        <v>17</v>
      </c>
      <c r="E20" s="20">
        <f>VLOOKUP($C20,'Latest Month raw data'!$E$6:$AH$16,E$14,0)</f>
        <v>76520</v>
      </c>
      <c r="F20" s="21">
        <f>VLOOKUP($C20,'Latest Month raw data'!$E$6:$AH$16,F$14,0)</f>
        <v>228</v>
      </c>
      <c r="G20" s="22">
        <f>IFERROR(F20/E20,"-")</f>
        <v>2.9796131730266597E-3</v>
      </c>
    </row>
    <row r="21" spans="1:7" ht="18" x14ac:dyDescent="0.25">
      <c r="A21" s="51"/>
      <c r="B21" s="10" t="s">
        <v>58</v>
      </c>
      <c r="C21" s="11" t="s">
        <v>50</v>
      </c>
      <c r="D21" s="46" t="s">
        <v>51</v>
      </c>
      <c r="E21" s="20">
        <f>VLOOKUP($C21,'Latest Month raw data'!$E$6:$AH$16,E$14,0)</f>
        <v>2026</v>
      </c>
      <c r="F21" s="21">
        <f>VLOOKUP($C21,'Latest Month raw data'!$E$6:$AH$16,F$14,0)</f>
        <v>27</v>
      </c>
      <c r="G21" s="22">
        <f t="shared" ref="G21:G29" si="0">F21/E21</f>
        <v>1.332675222112537E-2</v>
      </c>
    </row>
    <row r="22" spans="1:7" x14ac:dyDescent="0.2">
      <c r="B22" s="10" t="s">
        <v>59</v>
      </c>
      <c r="C22" s="11" t="s">
        <v>18</v>
      </c>
      <c r="D22" s="46" t="s">
        <v>19</v>
      </c>
      <c r="E22" s="20">
        <f>VLOOKUP($C22,'Latest Month raw data'!$E$6:$AH$16,E$14,0)</f>
        <v>127047</v>
      </c>
      <c r="F22" s="21">
        <f>VLOOKUP($C22,'Latest Month raw data'!$E$6:$AH$16,F$14,0)</f>
        <v>1131</v>
      </c>
      <c r="G22" s="22">
        <f t="shared" si="0"/>
        <v>8.9022172896644543E-3</v>
      </c>
    </row>
    <row r="23" spans="1:7" x14ac:dyDescent="0.2">
      <c r="B23" s="10" t="s">
        <v>60</v>
      </c>
      <c r="C23" s="11" t="s">
        <v>20</v>
      </c>
      <c r="D23" s="46" t="s">
        <v>62</v>
      </c>
      <c r="E23" s="20">
        <f>VLOOKUP($C23,'Latest Month raw data'!$E$6:$AH$16,E$14,0)</f>
        <v>40910</v>
      </c>
      <c r="F23" s="21">
        <f>VLOOKUP($C23,'Latest Month raw data'!$E$6:$AH$16,F$14,0)</f>
        <v>103</v>
      </c>
      <c r="G23" s="22">
        <f t="shared" si="0"/>
        <v>2.5177218284038131E-3</v>
      </c>
    </row>
    <row r="24" spans="1:7" ht="18" x14ac:dyDescent="0.25">
      <c r="A24" s="51"/>
      <c r="B24" s="10" t="s">
        <v>60</v>
      </c>
      <c r="C24" s="11" t="s">
        <v>21</v>
      </c>
      <c r="D24" s="46" t="s">
        <v>22</v>
      </c>
      <c r="E24" s="20">
        <f>VLOOKUP($C24,'Latest Month raw data'!$E$6:$AH$16,E$14,0)</f>
        <v>105054</v>
      </c>
      <c r="F24" s="21">
        <f>VLOOKUP($C24,'Latest Month raw data'!$E$6:$AH$16,F$14,0)</f>
        <v>946</v>
      </c>
      <c r="G24" s="22">
        <f t="shared" si="0"/>
        <v>9.0048927218382927E-3</v>
      </c>
    </row>
    <row r="25" spans="1:7" x14ac:dyDescent="0.2">
      <c r="B25" s="10" t="s">
        <v>58</v>
      </c>
      <c r="C25" s="11" t="s">
        <v>23</v>
      </c>
      <c r="D25" s="46" t="s">
        <v>52</v>
      </c>
      <c r="E25" s="20">
        <f>VLOOKUP($C25,'Latest Month raw data'!$E$6:$AH$16,E$14,0)</f>
        <v>46020</v>
      </c>
      <c r="F25" s="21">
        <f>VLOOKUP($C25,'Latest Month raw data'!$E$6:$AH$16,F$14,0)</f>
        <v>1085</v>
      </c>
      <c r="G25" s="22">
        <f t="shared" si="0"/>
        <v>2.357670578009561E-2</v>
      </c>
    </row>
    <row r="26" spans="1:7" x14ac:dyDescent="0.2">
      <c r="B26" s="10" t="s">
        <v>58</v>
      </c>
      <c r="C26" s="11" t="s">
        <v>24</v>
      </c>
      <c r="D26" s="46" t="s">
        <v>29</v>
      </c>
      <c r="E26" s="20">
        <f>VLOOKUP($C26,'Latest Month raw data'!$E$6:$AH$16,E$14,0)</f>
        <v>52311</v>
      </c>
      <c r="F26" s="103">
        <f>VLOOKUP($C26,'Latest Month raw data'!$E$6:$AH$16,F$14,0)</f>
        <v>0</v>
      </c>
      <c r="G26" s="102">
        <f t="shared" si="0"/>
        <v>0</v>
      </c>
    </row>
    <row r="27" spans="1:7" ht="18" x14ac:dyDescent="0.25">
      <c r="A27" s="51"/>
      <c r="B27" s="10" t="s">
        <v>58</v>
      </c>
      <c r="C27" s="11" t="s">
        <v>25</v>
      </c>
      <c r="D27" s="46" t="s">
        <v>30</v>
      </c>
      <c r="E27" s="20">
        <f>VLOOKUP($C27,'Latest Month raw data'!$E$6:$AH$16,E$14,0)</f>
        <v>74146</v>
      </c>
      <c r="F27" s="103">
        <f>VLOOKUP($C27,'Latest Month raw data'!$E$6:$AH$16,F$14,0)</f>
        <v>0</v>
      </c>
      <c r="G27" s="102">
        <f t="shared" si="0"/>
        <v>0</v>
      </c>
    </row>
    <row r="28" spans="1:7" x14ac:dyDescent="0.2">
      <c r="B28" s="10" t="s">
        <v>57</v>
      </c>
      <c r="C28" s="11" t="s">
        <v>26</v>
      </c>
      <c r="D28" s="46" t="s">
        <v>63</v>
      </c>
      <c r="E28" s="20">
        <f>VLOOKUP($C28,'Latest Month raw data'!$E$6:$AH$16,E$14,0)</f>
        <v>96024</v>
      </c>
      <c r="F28" s="103">
        <f>VLOOKUP($C28,'Latest Month raw data'!$E$6:$AH$16,F$14,0)</f>
        <v>0</v>
      </c>
      <c r="G28" s="102">
        <f t="shared" si="0"/>
        <v>0</v>
      </c>
    </row>
    <row r="29" spans="1:7" x14ac:dyDescent="0.2">
      <c r="B29" s="10" t="s">
        <v>60</v>
      </c>
      <c r="C29" s="11" t="s">
        <v>27</v>
      </c>
      <c r="D29" s="46" t="s">
        <v>28</v>
      </c>
      <c r="E29" s="20">
        <f>VLOOKUP($C29,'Latest Month raw data'!$E$6:$AH$16,E$14,0)</f>
        <v>71280</v>
      </c>
      <c r="F29" s="21">
        <f>VLOOKUP($C29,'Latest Month raw data'!$E$6:$AH$16,F$14,0)</f>
        <v>1159</v>
      </c>
      <c r="G29" s="22">
        <f t="shared" si="0"/>
        <v>1.6259820426487093E-2</v>
      </c>
    </row>
    <row r="30" spans="1:7" ht="18" x14ac:dyDescent="0.25">
      <c r="A30" s="51"/>
      <c r="B30" s="25"/>
      <c r="C30" s="26"/>
      <c r="D30" s="47" t="s">
        <v>149</v>
      </c>
      <c r="E30" s="104">
        <f>SUMIF($F$19:$F$29,"&gt;0",E$19:E$29)</f>
        <v>536692</v>
      </c>
      <c r="F30" s="105">
        <f>SUMIF($F$19:$F$29,"&gt;0",F$19:F$29)</f>
        <v>4830</v>
      </c>
      <c r="G30" s="106">
        <f>F30/E30</f>
        <v>8.9995751753333391E-3</v>
      </c>
    </row>
    <row r="31" spans="1:7" s="99" customFormat="1" x14ac:dyDescent="0.2">
      <c r="A31" s="78"/>
      <c r="C31" s="78"/>
      <c r="D31" s="98" t="s">
        <v>67</v>
      </c>
    </row>
    <row r="32" spans="1:7" x14ac:dyDescent="0.2">
      <c r="D32" s="9" t="s">
        <v>144</v>
      </c>
    </row>
    <row r="34" spans="4:7" s="112" customFormat="1" hidden="1" x14ac:dyDescent="0.2">
      <c r="E34" s="109">
        <v>759166</v>
      </c>
      <c r="F34" s="109">
        <v>5056</v>
      </c>
      <c r="G34" s="110">
        <v>6.6599399867749614E-3</v>
      </c>
    </row>
    <row r="35" spans="4:7" s="112" customFormat="1" hidden="1" x14ac:dyDescent="0.2">
      <c r="E35" s="113"/>
      <c r="F35" s="113"/>
      <c r="G35" s="114"/>
    </row>
    <row r="36" spans="4:7" s="112" customFormat="1" hidden="1" x14ac:dyDescent="0.2">
      <c r="E36" s="115">
        <v>67835</v>
      </c>
      <c r="F36" s="115">
        <v>142</v>
      </c>
      <c r="G36" s="116">
        <v>2.0933146605734503E-3</v>
      </c>
    </row>
    <row r="37" spans="4:7" s="112" customFormat="1" hidden="1" x14ac:dyDescent="0.2">
      <c r="E37" s="115">
        <v>76520</v>
      </c>
      <c r="F37" s="115">
        <v>228</v>
      </c>
      <c r="G37" s="116">
        <v>2.9796131730266597E-3</v>
      </c>
    </row>
    <row r="38" spans="4:7" s="112" customFormat="1" hidden="1" x14ac:dyDescent="0.2">
      <c r="E38" s="115">
        <v>2026</v>
      </c>
      <c r="F38" s="115">
        <v>27</v>
      </c>
      <c r="G38" s="116">
        <v>1.332675222112537E-2</v>
      </c>
    </row>
    <row r="39" spans="4:7" s="112" customFormat="1" hidden="1" x14ac:dyDescent="0.2">
      <c r="E39" s="115">
        <v>127040</v>
      </c>
      <c r="F39" s="115">
        <v>1366</v>
      </c>
      <c r="G39" s="116">
        <v>1.0752518891687657E-2</v>
      </c>
    </row>
    <row r="40" spans="4:7" s="112" customFormat="1" hidden="1" x14ac:dyDescent="0.2">
      <c r="E40" s="115">
        <v>40910</v>
      </c>
      <c r="F40" s="115">
        <v>103</v>
      </c>
      <c r="G40" s="116">
        <v>2.5177218284038131E-3</v>
      </c>
    </row>
    <row r="41" spans="4:7" s="112" customFormat="1" hidden="1" x14ac:dyDescent="0.2">
      <c r="E41" s="115">
        <v>105054</v>
      </c>
      <c r="F41" s="115">
        <v>946</v>
      </c>
      <c r="G41" s="116">
        <v>9.0048927218382927E-3</v>
      </c>
    </row>
    <row r="42" spans="4:7" s="112" customFormat="1" hidden="1" x14ac:dyDescent="0.2">
      <c r="E42" s="115">
        <v>46020</v>
      </c>
      <c r="F42" s="115">
        <v>1085</v>
      </c>
      <c r="G42" s="116">
        <v>2.357670578009561E-2</v>
      </c>
    </row>
    <row r="43" spans="4:7" s="112" customFormat="1" hidden="1" x14ac:dyDescent="0.2">
      <c r="E43" s="115">
        <v>52311</v>
      </c>
      <c r="F43" s="111">
        <v>0</v>
      </c>
      <c r="G43" s="111">
        <v>0</v>
      </c>
    </row>
    <row r="44" spans="4:7" s="112" customFormat="1" hidden="1" x14ac:dyDescent="0.2">
      <c r="E44" s="115">
        <v>74146</v>
      </c>
      <c r="F44" s="111">
        <v>0</v>
      </c>
      <c r="G44" s="111">
        <v>0</v>
      </c>
    </row>
    <row r="45" spans="4:7" s="112" customFormat="1" hidden="1" x14ac:dyDescent="0.2">
      <c r="E45" s="115">
        <v>96024</v>
      </c>
      <c r="F45" s="111">
        <v>0</v>
      </c>
      <c r="G45" s="111">
        <v>0</v>
      </c>
    </row>
    <row r="46" spans="4:7" s="112" customFormat="1" hidden="1" x14ac:dyDescent="0.2">
      <c r="E46" s="115">
        <v>71280</v>
      </c>
      <c r="F46" s="115">
        <v>1159</v>
      </c>
      <c r="G46" s="116">
        <v>1.6259820426487093E-2</v>
      </c>
    </row>
    <row r="47" spans="4:7" s="112" customFormat="1" hidden="1" x14ac:dyDescent="0.2">
      <c r="E47" s="109">
        <v>536685</v>
      </c>
      <c r="F47" s="109">
        <v>5056</v>
      </c>
      <c r="G47" s="110">
        <v>9.4207961839812924E-3</v>
      </c>
    </row>
    <row r="48" spans="4:7" x14ac:dyDescent="0.2">
      <c r="D48" s="9" t="str">
        <f>'Category A Calls'!D33</f>
        <v>r denotes revised from original publication</v>
      </c>
    </row>
  </sheetData>
  <phoneticPr fontId="0" type="noConversion"/>
  <conditionalFormatting sqref="E17:F30">
    <cfRule type="cellIs" dxfId="6" priority="2" operator="notEqual">
      <formula>E34</formula>
    </cfRule>
  </conditionalFormatting>
  <conditionalFormatting sqref="G17:G30">
    <cfRule type="cellIs" dxfId="5" priority="1" operator="notEqual">
      <formula>G34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1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7" style="9" bestFit="1" customWidth="1"/>
    <col min="6" max="7" width="9.28515625" style="9" customWidth="1"/>
    <col min="8" max="8" width="7" style="9" bestFit="1" customWidth="1"/>
    <col min="9" max="9" width="9.28515625" style="9" bestFit="1" customWidth="1"/>
    <col min="10" max="10" width="9.28515625" style="9" customWidth="1"/>
    <col min="11" max="11" width="21.42578125" style="9" customWidth="1"/>
    <col min="12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61</v>
      </c>
    </row>
    <row r="3" spans="1:10" ht="15.75" x14ac:dyDescent="0.25">
      <c r="A3" s="1"/>
      <c r="B3" s="1"/>
      <c r="C3" s="2"/>
      <c r="D3" s="50" t="s">
        <v>68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tr">
        <f>'Category A Calls'!D5</f>
        <v>September 2015</v>
      </c>
    </row>
    <row r="6" spans="1:10" x14ac:dyDescent="0.2">
      <c r="A6" s="1"/>
      <c r="B6" s="1"/>
      <c r="C6" s="2" t="s">
        <v>2</v>
      </c>
      <c r="D6" s="5" t="str">
        <f>'Category A Calls'!D6</f>
        <v>Unify2 data collection - AmbSYS, NHS England</v>
      </c>
    </row>
    <row r="7" spans="1:10" x14ac:dyDescent="0.2">
      <c r="A7" s="1"/>
      <c r="B7" s="1"/>
      <c r="D7" s="107" t="s">
        <v>128</v>
      </c>
    </row>
    <row r="8" spans="1:10" ht="12.75" hidden="1" customHeight="1" x14ac:dyDescent="0.2">
      <c r="A8" s="1"/>
      <c r="B8" s="1"/>
      <c r="C8" s="2" t="s">
        <v>7</v>
      </c>
      <c r="D8" s="5" t="str">
        <f>'Category A Calls'!D8</f>
        <v>Provider</v>
      </c>
    </row>
    <row r="9" spans="1:10" x14ac:dyDescent="0.2">
      <c r="A9" s="1"/>
      <c r="B9" s="1"/>
      <c r="C9" s="2" t="s">
        <v>3</v>
      </c>
      <c r="D9" s="6">
        <f>'Category A Calls'!D9</f>
        <v>42320</v>
      </c>
    </row>
    <row r="10" spans="1:10" x14ac:dyDescent="0.2">
      <c r="A10" s="1"/>
      <c r="B10" s="1"/>
      <c r="C10" s="2" t="s">
        <v>6</v>
      </c>
      <c r="D10" s="6">
        <f>'Category A Calls'!D10</f>
        <v>42502</v>
      </c>
    </row>
    <row r="11" spans="1:10" ht="12.75" hidden="1" customHeight="1" x14ac:dyDescent="0.2">
      <c r="A11" s="1"/>
      <c r="B11" s="1"/>
      <c r="C11" s="2" t="s">
        <v>10</v>
      </c>
      <c r="D11" s="5" t="str">
        <f>'Category A Calls'!D11</f>
        <v>Published</v>
      </c>
    </row>
    <row r="12" spans="1:10" x14ac:dyDescent="0.2">
      <c r="A12" s="1"/>
      <c r="B12" s="1"/>
      <c r="C12" s="2" t="s">
        <v>11</v>
      </c>
      <c r="D12" s="6" t="str">
        <f>'Category A Calls'!D12</f>
        <v>James Thomas, james.thomas5@nhs.net</v>
      </c>
    </row>
    <row r="13" spans="1:10" ht="12.75" hidden="1" customHeight="1" x14ac:dyDescent="0.2">
      <c r="A13" s="1"/>
      <c r="B13" s="1"/>
      <c r="C13" s="1"/>
      <c r="D13" s="1"/>
    </row>
    <row r="14" spans="1:10" ht="12.75" hidden="1" customHeight="1" x14ac:dyDescent="0.2">
      <c r="A14" s="1"/>
      <c r="B14" s="7"/>
      <c r="C14" s="7"/>
      <c r="D14" s="7"/>
      <c r="E14" s="9">
        <v>18</v>
      </c>
      <c r="F14" s="9">
        <v>19</v>
      </c>
      <c r="G14" s="9">
        <v>20</v>
      </c>
      <c r="H14" s="9">
        <v>21</v>
      </c>
      <c r="I14" s="9">
        <v>22</v>
      </c>
      <c r="J14" s="9">
        <v>23</v>
      </c>
    </row>
    <row r="15" spans="1:10" ht="65.099999999999994" customHeight="1" x14ac:dyDescent="0.2">
      <c r="A15" s="1"/>
      <c r="B15" s="1"/>
      <c r="C15" s="1"/>
      <c r="D15" s="1"/>
      <c r="E15" s="66" t="s">
        <v>142</v>
      </c>
      <c r="F15" s="57"/>
      <c r="G15" s="58"/>
      <c r="H15" s="66" t="s">
        <v>148</v>
      </c>
      <c r="I15" s="57"/>
      <c r="J15" s="58"/>
    </row>
    <row r="16" spans="1:10" s="3" customFormat="1" ht="25.5" customHeight="1" x14ac:dyDescent="0.2">
      <c r="B16" s="33" t="s">
        <v>56</v>
      </c>
      <c r="C16" s="44" t="s">
        <v>4</v>
      </c>
      <c r="D16" s="44" t="s">
        <v>5</v>
      </c>
      <c r="E16" s="33" t="s">
        <v>38</v>
      </c>
      <c r="F16" s="34" t="s">
        <v>39</v>
      </c>
      <c r="G16" s="35" t="s">
        <v>40</v>
      </c>
      <c r="H16" s="33" t="s">
        <v>38</v>
      </c>
      <c r="I16" s="34" t="s">
        <v>39</v>
      </c>
      <c r="J16" s="35" t="s">
        <v>40</v>
      </c>
    </row>
    <row r="17" spans="1:10" x14ac:dyDescent="0.2">
      <c r="A17" s="43"/>
      <c r="B17" s="37"/>
      <c r="C17" s="38"/>
      <c r="D17" s="45" t="s">
        <v>9</v>
      </c>
      <c r="E17" s="69" t="s">
        <v>8</v>
      </c>
      <c r="F17" s="70" t="s">
        <v>8</v>
      </c>
      <c r="G17" s="71" t="s">
        <v>8</v>
      </c>
      <c r="H17" s="67" t="s">
        <v>8</v>
      </c>
      <c r="I17" s="46" t="s">
        <v>8</v>
      </c>
      <c r="J17" s="68" t="s">
        <v>8</v>
      </c>
    </row>
    <row r="18" spans="1:10" ht="12.75" hidden="1" customHeight="1" x14ac:dyDescent="0.2">
      <c r="B18" s="10"/>
      <c r="C18" s="11"/>
      <c r="D18" s="46"/>
      <c r="E18" s="72"/>
      <c r="F18" s="73"/>
      <c r="G18" s="74"/>
      <c r="H18" s="18"/>
      <c r="I18" s="12"/>
      <c r="J18" s="65"/>
    </row>
    <row r="19" spans="1:10" x14ac:dyDescent="0.2">
      <c r="B19" s="10" t="s">
        <v>57</v>
      </c>
      <c r="C19" s="11" t="s">
        <v>14</v>
      </c>
      <c r="D19" s="46" t="s">
        <v>15</v>
      </c>
      <c r="E19" s="69">
        <f>VLOOKUP($C19,'Latest Month raw data'!$E$6:$AH$16,E$14,0)</f>
        <v>2</v>
      </c>
      <c r="F19" s="70">
        <f>VLOOKUP($C19,'Latest Month raw data'!$E$6:$AH$16,F$14,0)</f>
        <v>12</v>
      </c>
      <c r="G19" s="71">
        <f>VLOOKUP($C19,'Latest Month raw data'!$E$6:$AH$16,G$14,0)</f>
        <v>51</v>
      </c>
      <c r="H19" s="59">
        <f>VLOOKUP($C19,'Latest Month raw data'!$E$6:$AH$16,H$14,0)</f>
        <v>9.73</v>
      </c>
      <c r="I19" s="60">
        <f>VLOOKUP($C19,'Latest Month raw data'!$E$6:$AH$16,I$14,0)</f>
        <v>19.87</v>
      </c>
      <c r="J19" s="61">
        <f>VLOOKUP($C19,'Latest Month raw data'!$E$6:$AH$16,J$14,0)</f>
        <v>31.09</v>
      </c>
    </row>
    <row r="20" spans="1:10" x14ac:dyDescent="0.2">
      <c r="B20" s="10" t="s">
        <v>57</v>
      </c>
      <c r="C20" s="11" t="s">
        <v>16</v>
      </c>
      <c r="D20" s="46" t="s">
        <v>17</v>
      </c>
      <c r="E20" s="69">
        <f>VLOOKUP($C20,'Latest Month raw data'!$E$6:$AH$16,E$14,0)</f>
        <v>1</v>
      </c>
      <c r="F20" s="70">
        <f>VLOOKUP($C20,'Latest Month raw data'!$E$6:$AH$16,F$14,0)</f>
        <v>6</v>
      </c>
      <c r="G20" s="71">
        <f>VLOOKUP($C20,'Latest Month raw data'!$E$6:$AH$16,G$14,0)</f>
        <v>53</v>
      </c>
      <c r="H20" s="59">
        <f>VLOOKUP($C20,'Latest Month raw data'!$E$6:$AH$16,H$14,0)</f>
        <v>8.1</v>
      </c>
      <c r="I20" s="60">
        <f>VLOOKUP($C20,'Latest Month raw data'!$E$6:$AH$16,I$14,0)</f>
        <v>24.22</v>
      </c>
      <c r="J20" s="61">
        <f>VLOOKUP($C20,'Latest Month raw data'!$E$6:$AH$16,J$14,0)</f>
        <v>36.619999999999997</v>
      </c>
    </row>
    <row r="21" spans="1:10" ht="18" x14ac:dyDescent="0.25">
      <c r="A21" s="51"/>
      <c r="B21" s="10" t="s">
        <v>58</v>
      </c>
      <c r="C21" s="11" t="s">
        <v>50</v>
      </c>
      <c r="D21" s="46" t="s">
        <v>51</v>
      </c>
      <c r="E21" s="69">
        <f>VLOOKUP($C21,'Latest Month raw data'!$E$6:$AH$16,E$14,0)</f>
        <v>1</v>
      </c>
      <c r="F21" s="70">
        <f>VLOOKUP($C21,'Latest Month raw data'!$E$6:$AH$16,F$14,0)</f>
        <v>1</v>
      </c>
      <c r="G21" s="71">
        <f>VLOOKUP($C21,'Latest Month raw data'!$E$6:$AH$16,G$14,0)</f>
        <v>10</v>
      </c>
      <c r="H21" s="59">
        <f>VLOOKUP($C21,'Latest Month raw data'!$E$6:$AH$16,H$14,0)</f>
        <v>5.1000000000000005</v>
      </c>
      <c r="I21" s="60">
        <f>VLOOKUP($C21,'Latest Month raw data'!$E$6:$AH$16,I$14,0)</f>
        <v>16.21</v>
      </c>
      <c r="J21" s="61">
        <f>VLOOKUP($C21,'Latest Month raw data'!$E$6:$AH$16,J$14,0)</f>
        <v>19.059999999999999</v>
      </c>
    </row>
    <row r="22" spans="1:10" x14ac:dyDescent="0.2">
      <c r="B22" s="10" t="s">
        <v>59</v>
      </c>
      <c r="C22" s="11" t="s">
        <v>18</v>
      </c>
      <c r="D22" s="46" t="s">
        <v>129</v>
      </c>
      <c r="E22" s="69">
        <f>VLOOKUP($C22,'Latest Month raw data'!$E$6:$AH$16,E$14,0)</f>
        <v>0</v>
      </c>
      <c r="F22" s="70">
        <f>VLOOKUP($C22,'Latest Month raw data'!$E$6:$AH$16,F$14,0)</f>
        <v>2</v>
      </c>
      <c r="G22" s="71">
        <f>VLOOKUP($C22,'Latest Month raw data'!$E$6:$AH$16,G$14,0)</f>
        <v>51</v>
      </c>
      <c r="H22" s="59">
        <f>VLOOKUP($C22,'Latest Month raw data'!$E$6:$AH$16,H$14,0)</f>
        <v>7.2</v>
      </c>
      <c r="I22" s="60">
        <f>VLOOKUP($C22,'Latest Month raw data'!$E$6:$AH$16,I$14,0)</f>
        <v>19.2</v>
      </c>
      <c r="J22" s="61">
        <f>VLOOKUP($C22,'Latest Month raw data'!$E$6:$AH$16,J$14,0)</f>
        <v>33.200000000000003</v>
      </c>
    </row>
    <row r="23" spans="1:10" x14ac:dyDescent="0.2">
      <c r="B23" s="10" t="s">
        <v>60</v>
      </c>
      <c r="C23" s="11" t="s">
        <v>20</v>
      </c>
      <c r="D23" s="46" t="s">
        <v>62</v>
      </c>
      <c r="E23" s="69">
        <f>VLOOKUP($C23,'Latest Month raw data'!$E$6:$AH$16,E$14,0)</f>
        <v>1</v>
      </c>
      <c r="F23" s="70">
        <f>VLOOKUP($C23,'Latest Month raw data'!$E$6:$AH$16,F$14,0)</f>
        <v>41</v>
      </c>
      <c r="G23" s="71">
        <f>VLOOKUP($C23,'Latest Month raw data'!$E$6:$AH$16,G$14,0)</f>
        <v>81</v>
      </c>
      <c r="H23" s="59">
        <f>VLOOKUP($C23,'Latest Month raw data'!$E$6:$AH$16,H$14,0)</f>
        <v>6.5200000000000005</v>
      </c>
      <c r="I23" s="60">
        <f>VLOOKUP($C23,'Latest Month raw data'!$E$6:$AH$16,I$14,0)</f>
        <v>23.13</v>
      </c>
      <c r="J23" s="61">
        <f>VLOOKUP($C23,'Latest Month raw data'!$E$6:$AH$16,J$14,0)</f>
        <v>39.17</v>
      </c>
    </row>
    <row r="24" spans="1:10" ht="18" x14ac:dyDescent="0.25">
      <c r="A24" s="51"/>
      <c r="B24" s="10" t="s">
        <v>60</v>
      </c>
      <c r="C24" s="11" t="s">
        <v>21</v>
      </c>
      <c r="D24" s="46" t="s">
        <v>22</v>
      </c>
      <c r="E24" s="69">
        <f>VLOOKUP($C24,'Latest Month raw data'!$E$6:$AH$16,E$14,0)</f>
        <v>1</v>
      </c>
      <c r="F24" s="70">
        <f>VLOOKUP($C24,'Latest Month raw data'!$E$6:$AH$16,F$14,0)</f>
        <v>3</v>
      </c>
      <c r="G24" s="71">
        <f>VLOOKUP($C24,'Latest Month raw data'!$E$6:$AH$16,G$14,0)</f>
        <v>22</v>
      </c>
      <c r="H24" s="59">
        <f>VLOOKUP($C24,'Latest Month raw data'!$E$6:$AH$16,H$14,0)</f>
        <v>6.32</v>
      </c>
      <c r="I24" s="60">
        <f>VLOOKUP($C24,'Latest Month raw data'!$E$6:$AH$16,I$14,0)</f>
        <v>19.5</v>
      </c>
      <c r="J24" s="61">
        <f>VLOOKUP($C24,'Latest Month raw data'!$E$6:$AH$16,J$14,0)</f>
        <v>34.33</v>
      </c>
    </row>
    <row r="25" spans="1:10" x14ac:dyDescent="0.2">
      <c r="B25" s="10" t="s">
        <v>58</v>
      </c>
      <c r="C25" s="11" t="s">
        <v>23</v>
      </c>
      <c r="D25" s="46" t="s">
        <v>52</v>
      </c>
      <c r="E25" s="69">
        <f>VLOOKUP($C25,'Latest Month raw data'!$E$6:$AH$16,E$14,0)</f>
        <v>3</v>
      </c>
      <c r="F25" s="70">
        <f>VLOOKUP($C25,'Latest Month raw data'!$E$6:$AH$16,F$14,0)</f>
        <v>5</v>
      </c>
      <c r="G25" s="71">
        <f>VLOOKUP($C25,'Latest Month raw data'!$E$6:$AH$16,G$14,0)</f>
        <v>62</v>
      </c>
      <c r="H25" s="59">
        <f>VLOOKUP($C25,'Latest Month raw data'!$E$6:$AH$16,H$14,0)</f>
        <v>6.37</v>
      </c>
      <c r="I25" s="60">
        <f>VLOOKUP($C25,'Latest Month raw data'!$E$6:$AH$16,I$14,0)</f>
        <v>20.830000000000002</v>
      </c>
      <c r="J25" s="61">
        <f>VLOOKUP($C25,'Latest Month raw data'!$E$6:$AH$16,J$14,0)</f>
        <v>35.270000000000003</v>
      </c>
    </row>
    <row r="26" spans="1:10" x14ac:dyDescent="0.2">
      <c r="B26" s="10" t="s">
        <v>58</v>
      </c>
      <c r="C26" s="11" t="s">
        <v>24</v>
      </c>
      <c r="D26" s="46" t="s">
        <v>29</v>
      </c>
      <c r="E26" s="69">
        <f>VLOOKUP($C26,'Latest Month raw data'!$E$6:$AH$16,E$14,0)</f>
        <v>3</v>
      </c>
      <c r="F26" s="70">
        <f>VLOOKUP($C26,'Latest Month raw data'!$E$6:$AH$16,F$14,0)</f>
        <v>37</v>
      </c>
      <c r="G26" s="71">
        <f>VLOOKUP($C26,'Latest Month raw data'!$E$6:$AH$16,G$14,0)</f>
        <v>84</v>
      </c>
      <c r="H26" s="59">
        <f>VLOOKUP($C26,'Latest Month raw data'!$E$6:$AH$16,H$14,0)</f>
        <v>6.18</v>
      </c>
      <c r="I26" s="60">
        <f>VLOOKUP($C26,'Latest Month raw data'!$E$6:$AH$16,I$14,0)</f>
        <v>19.93</v>
      </c>
      <c r="J26" s="61">
        <f>VLOOKUP($C26,'Latest Month raw data'!$E$6:$AH$16,J$14,0)</f>
        <v>29.57</v>
      </c>
    </row>
    <row r="27" spans="1:10" ht="18" x14ac:dyDescent="0.25">
      <c r="A27" s="51"/>
      <c r="B27" s="10" t="s">
        <v>58</v>
      </c>
      <c r="C27" s="11" t="s">
        <v>25</v>
      </c>
      <c r="D27" s="46" t="s">
        <v>130</v>
      </c>
      <c r="E27" s="69">
        <f>VLOOKUP($C27,'Latest Month raw data'!$E$6:$AH$16,E$14,0)</f>
        <v>2</v>
      </c>
      <c r="F27" s="70">
        <f>VLOOKUP($C27,'Latest Month raw data'!$E$6:$AH$16,F$14,0)</f>
        <v>11</v>
      </c>
      <c r="G27" s="71">
        <f>VLOOKUP($C27,'Latest Month raw data'!$E$6:$AH$16,G$14,0)</f>
        <v>50</v>
      </c>
      <c r="H27" s="59">
        <f>VLOOKUP($C27,'Latest Month raw data'!$E$6:$AH$16,H$14,0)</f>
        <v>7</v>
      </c>
      <c r="I27" s="60">
        <f>VLOOKUP($C27,'Latest Month raw data'!$E$6:$AH$16,I$14,0)</f>
        <v>23.400000000000002</v>
      </c>
      <c r="J27" s="61">
        <f>VLOOKUP($C27,'Latest Month raw data'!$E$6:$AH$16,J$14,0)</f>
        <v>36.6</v>
      </c>
    </row>
    <row r="28" spans="1:10" x14ac:dyDescent="0.2">
      <c r="B28" s="10" t="s">
        <v>57</v>
      </c>
      <c r="C28" s="11" t="s">
        <v>26</v>
      </c>
      <c r="D28" s="46" t="s">
        <v>63</v>
      </c>
      <c r="E28" s="69">
        <f>VLOOKUP($C28,'Latest Month raw data'!$E$6:$AH$16,E$14,0)</f>
        <v>1</v>
      </c>
      <c r="F28" s="70">
        <f>VLOOKUP($C28,'Latest Month raw data'!$E$6:$AH$16,F$14,0)</f>
        <v>5</v>
      </c>
      <c r="G28" s="71">
        <f>VLOOKUP($C28,'Latest Month raw data'!$E$6:$AH$16,G$14,0)</f>
        <v>41</v>
      </c>
      <c r="H28" s="59">
        <f>VLOOKUP($C28,'Latest Month raw data'!$E$6:$AH$16,H$14,0)</f>
        <v>6.08</v>
      </c>
      <c r="I28" s="60">
        <f>VLOOKUP($C28,'Latest Month raw data'!$E$6:$AH$16,I$14,0)</f>
        <v>16.37</v>
      </c>
      <c r="J28" s="61">
        <f>VLOOKUP($C28,'Latest Month raw data'!$E$6:$AH$16,J$14,0)</f>
        <v>24.7</v>
      </c>
    </row>
    <row r="29" spans="1:10" x14ac:dyDescent="0.2">
      <c r="B29" s="48" t="s">
        <v>60</v>
      </c>
      <c r="C29" s="49" t="s">
        <v>27</v>
      </c>
      <c r="D29" s="47" t="s">
        <v>28</v>
      </c>
      <c r="E29" s="75">
        <f>VLOOKUP($C29,'Latest Month raw data'!$E$6:$AH$16,E$14,0)</f>
        <v>1</v>
      </c>
      <c r="F29" s="76">
        <f>VLOOKUP($C29,'Latest Month raw data'!$E$6:$AH$16,F$14,0)</f>
        <v>20</v>
      </c>
      <c r="G29" s="77">
        <f>VLOOKUP($C29,'Latest Month raw data'!$E$6:$AH$16,G$14,0)</f>
        <v>61</v>
      </c>
      <c r="H29" s="62">
        <f>VLOOKUP($C29,'Latest Month raw data'!$E$6:$AH$16,H$14,0)</f>
        <v>5.8</v>
      </c>
      <c r="I29" s="63">
        <f>VLOOKUP($C29,'Latest Month raw data'!$E$6:$AH$16,I$14,0)</f>
        <v>15.11</v>
      </c>
      <c r="J29" s="64">
        <f>VLOOKUP($C29,'Latest Month raw data'!$E$6:$AH$16,J$14,0)</f>
        <v>22.8</v>
      </c>
    </row>
    <row r="30" spans="1:10" x14ac:dyDescent="0.2">
      <c r="B30" s="32" t="s">
        <v>150</v>
      </c>
      <c r="E30" s="100"/>
    </row>
    <row r="31" spans="1:10" x14ac:dyDescent="0.2">
      <c r="B31" s="92" t="s">
        <v>152</v>
      </c>
    </row>
    <row r="32" spans="1:10" x14ac:dyDescent="0.2">
      <c r="B32" s="92" t="s">
        <v>124</v>
      </c>
    </row>
    <row r="33" spans="2:10" x14ac:dyDescent="0.2">
      <c r="B33" s="9" t="s">
        <v>151</v>
      </c>
      <c r="D33" s="108"/>
    </row>
    <row r="34" spans="2:10" x14ac:dyDescent="0.2">
      <c r="B34" s="78" t="s">
        <v>136</v>
      </c>
      <c r="C34" s="108"/>
      <c r="D34" s="108"/>
    </row>
    <row r="35" spans="2:10" x14ac:dyDescent="0.2">
      <c r="B35" s="78" t="s">
        <v>153</v>
      </c>
      <c r="C35" s="108"/>
      <c r="D35" s="108"/>
      <c r="E35" s="107" t="s">
        <v>128</v>
      </c>
    </row>
    <row r="36" spans="2:10" x14ac:dyDescent="0.2">
      <c r="B36" s="78" t="s">
        <v>155</v>
      </c>
      <c r="C36" s="108"/>
    </row>
    <row r="38" spans="2:10" s="112" customFormat="1" hidden="1" x14ac:dyDescent="0.2">
      <c r="E38" s="119" t="s">
        <v>8</v>
      </c>
      <c r="F38" s="119" t="s">
        <v>8</v>
      </c>
      <c r="G38" s="119" t="s">
        <v>8</v>
      </c>
      <c r="H38" s="120" t="s">
        <v>8</v>
      </c>
      <c r="I38" s="120" t="s">
        <v>8</v>
      </c>
      <c r="J38" s="120" t="s">
        <v>8</v>
      </c>
    </row>
    <row r="39" spans="2:10" s="112" customFormat="1" hidden="1" x14ac:dyDescent="0.2">
      <c r="E39" s="121"/>
      <c r="F39" s="121"/>
      <c r="G39" s="121"/>
    </row>
    <row r="40" spans="2:10" s="112" customFormat="1" hidden="1" x14ac:dyDescent="0.2">
      <c r="E40" s="119">
        <v>2</v>
      </c>
      <c r="F40" s="119">
        <v>12</v>
      </c>
      <c r="G40" s="119">
        <v>51</v>
      </c>
      <c r="H40" s="117">
        <v>9.73</v>
      </c>
      <c r="I40" s="117">
        <v>19.87</v>
      </c>
      <c r="J40" s="117">
        <v>31.09</v>
      </c>
    </row>
    <row r="41" spans="2:10" s="112" customFormat="1" hidden="1" x14ac:dyDescent="0.2">
      <c r="E41" s="119">
        <v>1</v>
      </c>
      <c r="F41" s="119">
        <v>6</v>
      </c>
      <c r="G41" s="119">
        <v>53</v>
      </c>
      <c r="H41" s="117">
        <v>8.0299999999999994</v>
      </c>
      <c r="I41" s="117">
        <v>24.18</v>
      </c>
      <c r="J41" s="117">
        <v>37.82</v>
      </c>
    </row>
    <row r="42" spans="2:10" s="112" customFormat="1" hidden="1" x14ac:dyDescent="0.2">
      <c r="E42" s="119">
        <v>1</v>
      </c>
      <c r="F42" s="119">
        <v>1</v>
      </c>
      <c r="G42" s="119">
        <v>10</v>
      </c>
      <c r="H42" s="117">
        <v>5.0999999999999996</v>
      </c>
      <c r="I42" s="117">
        <v>16.21</v>
      </c>
      <c r="J42" s="117">
        <v>19.059999999999999</v>
      </c>
    </row>
    <row r="43" spans="2:10" s="112" customFormat="1" hidden="1" x14ac:dyDescent="0.2">
      <c r="E43" s="119">
        <v>0</v>
      </c>
      <c r="F43" s="119">
        <v>2</v>
      </c>
      <c r="G43" s="119">
        <v>50</v>
      </c>
      <c r="H43" s="117">
        <v>7.2</v>
      </c>
      <c r="I43" s="117">
        <v>20.2</v>
      </c>
      <c r="J43" s="117">
        <v>37.299999999999997</v>
      </c>
    </row>
    <row r="44" spans="2:10" s="112" customFormat="1" hidden="1" x14ac:dyDescent="0.2">
      <c r="E44" s="119">
        <v>1</v>
      </c>
      <c r="F44" s="119">
        <v>41</v>
      </c>
      <c r="G44" s="119">
        <v>81</v>
      </c>
      <c r="H44" s="117">
        <v>6.45</v>
      </c>
      <c r="I44" s="117">
        <v>22.43</v>
      </c>
      <c r="J44" s="117">
        <v>37.5</v>
      </c>
    </row>
    <row r="45" spans="2:10" s="112" customFormat="1" hidden="1" x14ac:dyDescent="0.2">
      <c r="E45" s="119">
        <v>1</v>
      </c>
      <c r="F45" s="119">
        <v>3</v>
      </c>
      <c r="G45" s="119">
        <v>22</v>
      </c>
      <c r="H45" s="117">
        <v>6.47</v>
      </c>
      <c r="I45" s="117">
        <v>24.75</v>
      </c>
      <c r="J45" s="117">
        <v>56.67</v>
      </c>
    </row>
    <row r="46" spans="2:10" s="112" customFormat="1" hidden="1" x14ac:dyDescent="0.2">
      <c r="E46" s="119">
        <v>3</v>
      </c>
      <c r="F46" s="119">
        <v>5</v>
      </c>
      <c r="G46" s="119">
        <v>62</v>
      </c>
      <c r="H46" s="117">
        <v>6.32</v>
      </c>
      <c r="I46" s="117">
        <v>20.77</v>
      </c>
      <c r="J46" s="117">
        <v>35.270000000000003</v>
      </c>
    </row>
    <row r="47" spans="2:10" s="112" customFormat="1" hidden="1" x14ac:dyDescent="0.2">
      <c r="E47" s="119">
        <v>3</v>
      </c>
      <c r="F47" s="119">
        <v>37</v>
      </c>
      <c r="G47" s="119">
        <v>84</v>
      </c>
      <c r="H47" s="117">
        <v>6.18</v>
      </c>
      <c r="I47" s="117">
        <v>19.93</v>
      </c>
      <c r="J47" s="117">
        <v>29.57</v>
      </c>
    </row>
    <row r="48" spans="2:10" s="112" customFormat="1" hidden="1" x14ac:dyDescent="0.2">
      <c r="E48" s="119">
        <v>2</v>
      </c>
      <c r="F48" s="119">
        <v>11</v>
      </c>
      <c r="G48" s="119">
        <v>50</v>
      </c>
      <c r="H48" s="117">
        <v>7.1</v>
      </c>
      <c r="I48" s="117">
        <v>24</v>
      </c>
      <c r="J48" s="117">
        <v>40.5</v>
      </c>
    </row>
    <row r="49" spans="2:10" s="112" customFormat="1" hidden="1" x14ac:dyDescent="0.2">
      <c r="E49" s="119">
        <v>1</v>
      </c>
      <c r="F49" s="119">
        <v>5</v>
      </c>
      <c r="G49" s="119">
        <v>41</v>
      </c>
      <c r="H49" s="117">
        <v>6.08</v>
      </c>
      <c r="I49" s="117">
        <v>16.37</v>
      </c>
      <c r="J49" s="117">
        <v>24.7</v>
      </c>
    </row>
    <row r="50" spans="2:10" s="112" customFormat="1" hidden="1" x14ac:dyDescent="0.2">
      <c r="E50" s="119">
        <v>1</v>
      </c>
      <c r="F50" s="119">
        <v>20</v>
      </c>
      <c r="G50" s="119">
        <v>61</v>
      </c>
      <c r="H50" s="117">
        <v>5.8</v>
      </c>
      <c r="I50" s="117">
        <v>15.11</v>
      </c>
      <c r="J50" s="117">
        <v>22.8</v>
      </c>
    </row>
    <row r="51" spans="2:10" x14ac:dyDescent="0.2">
      <c r="B51" s="9" t="str">
        <f>'Category A Calls'!D33</f>
        <v>r denotes revised from original publication</v>
      </c>
    </row>
  </sheetData>
  <phoneticPr fontId="0" type="noConversion"/>
  <conditionalFormatting sqref="E17:G29">
    <cfRule type="cellIs" dxfId="4" priority="2" operator="notEqual">
      <formula>E38</formula>
    </cfRule>
  </conditionalFormatting>
  <conditionalFormatting sqref="H17:J29">
    <cfRule type="cellIs" dxfId="3" priority="1" operator="notEqual">
      <formula>H38</formula>
    </cfRule>
  </conditionalFormatting>
  <hyperlinks>
    <hyperlink ref="D7" r:id="rId1"/>
    <hyperlink ref="E35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 alignWithMargins="0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6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8.85546875" style="9" customWidth="1"/>
    <col min="6" max="7" width="12.85546875" style="9" customWidth="1"/>
    <col min="8" max="8" width="17.85546875" style="9" customWidth="1"/>
    <col min="9" max="9" width="37.28515625" style="9" customWidth="1"/>
    <col min="10" max="10" width="22.5703125" style="9" bestFit="1" customWidth="1"/>
    <col min="11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61</v>
      </c>
    </row>
    <row r="3" spans="1:10" ht="15.75" x14ac:dyDescent="0.25">
      <c r="A3" s="1"/>
      <c r="B3" s="1"/>
      <c r="C3" s="2"/>
      <c r="D3" s="50" t="s">
        <v>71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tr">
        <f>'Category A Calls'!D5</f>
        <v>September 2015</v>
      </c>
    </row>
    <row r="6" spans="1:10" x14ac:dyDescent="0.2">
      <c r="A6" s="1"/>
      <c r="B6" s="1"/>
      <c r="C6" s="2" t="s">
        <v>2</v>
      </c>
      <c r="D6" s="5" t="str">
        <f>'Category A Calls'!D6</f>
        <v>Unify2 data collection - AmbSYS, NHS England</v>
      </c>
    </row>
    <row r="7" spans="1:10" x14ac:dyDescent="0.2">
      <c r="A7" s="1"/>
      <c r="B7" s="1"/>
      <c r="D7" s="107" t="s">
        <v>128</v>
      </c>
    </row>
    <row r="8" spans="1:10" ht="12.75" hidden="1" customHeight="1" x14ac:dyDescent="0.2">
      <c r="A8" s="1"/>
      <c r="B8" s="1"/>
      <c r="C8" s="2" t="s">
        <v>7</v>
      </c>
      <c r="D8" s="5" t="str">
        <f>'Category A Calls'!D8</f>
        <v>Provider</v>
      </c>
    </row>
    <row r="9" spans="1:10" x14ac:dyDescent="0.2">
      <c r="A9" s="1"/>
      <c r="B9" s="1"/>
      <c r="C9" s="2" t="s">
        <v>3</v>
      </c>
      <c r="D9" s="6">
        <f>'Category A Calls'!D9</f>
        <v>42320</v>
      </c>
    </row>
    <row r="10" spans="1:10" x14ac:dyDescent="0.2">
      <c r="A10" s="1"/>
      <c r="B10" s="1"/>
      <c r="C10" s="2" t="s">
        <v>6</v>
      </c>
      <c r="D10" s="6">
        <f>'Category A Calls'!D10</f>
        <v>42502</v>
      </c>
    </row>
    <row r="11" spans="1:10" ht="12.75" hidden="1" customHeight="1" x14ac:dyDescent="0.2">
      <c r="A11" s="1"/>
      <c r="B11" s="1"/>
      <c r="C11" s="2" t="s">
        <v>10</v>
      </c>
      <c r="D11" s="5" t="str">
        <f>'Category A Calls'!D11</f>
        <v>Published</v>
      </c>
    </row>
    <row r="12" spans="1:10" x14ac:dyDescent="0.2">
      <c r="A12" s="1"/>
      <c r="B12" s="1"/>
      <c r="C12" s="2" t="s">
        <v>11</v>
      </c>
      <c r="D12" s="6" t="str">
        <f>'Category A Calls'!D12</f>
        <v>James Thomas, james.thomas5@nhs.net</v>
      </c>
    </row>
    <row r="13" spans="1:10" x14ac:dyDescent="0.2">
      <c r="A13" s="1"/>
      <c r="B13" s="1"/>
      <c r="C13" s="1"/>
      <c r="D13" s="1"/>
    </row>
    <row r="14" spans="1:10" ht="12.75" hidden="1" customHeight="1" x14ac:dyDescent="0.2">
      <c r="A14" s="1"/>
      <c r="B14" s="7"/>
      <c r="C14" s="7"/>
      <c r="D14" s="7"/>
      <c r="E14" s="9">
        <v>25</v>
      </c>
      <c r="F14" s="9">
        <v>24</v>
      </c>
      <c r="H14" s="9">
        <v>27</v>
      </c>
      <c r="I14" s="9">
        <v>26</v>
      </c>
    </row>
    <row r="15" spans="1:10" ht="12.75" hidden="1" customHeight="1" x14ac:dyDescent="0.2">
      <c r="A15" s="1"/>
      <c r="B15" s="1"/>
      <c r="C15" s="1"/>
      <c r="D15" s="1"/>
      <c r="E15" s="54" t="s">
        <v>43</v>
      </c>
      <c r="F15" s="79"/>
      <c r="G15" s="79"/>
      <c r="H15" s="34"/>
      <c r="I15" s="34"/>
      <c r="J15" s="35"/>
    </row>
    <row r="16" spans="1:10" s="3" customFormat="1" ht="78" customHeight="1" x14ac:dyDescent="0.2">
      <c r="B16" s="33" t="s">
        <v>56</v>
      </c>
      <c r="C16" s="44" t="s">
        <v>4</v>
      </c>
      <c r="D16" s="44" t="s">
        <v>5</v>
      </c>
      <c r="E16" s="33" t="s">
        <v>145</v>
      </c>
      <c r="F16" s="34" t="s">
        <v>41</v>
      </c>
      <c r="G16" s="35" t="s">
        <v>42</v>
      </c>
      <c r="H16" s="34" t="s">
        <v>126</v>
      </c>
      <c r="I16" s="34" t="s">
        <v>45</v>
      </c>
      <c r="J16" s="35" t="s">
        <v>44</v>
      </c>
    </row>
    <row r="17" spans="1:10" x14ac:dyDescent="0.2">
      <c r="A17" s="43"/>
      <c r="B17" s="37"/>
      <c r="C17" s="38"/>
      <c r="D17" s="45" t="s">
        <v>9</v>
      </c>
      <c r="E17" s="39">
        <f>SUM(E19:E29)</f>
        <v>534207</v>
      </c>
      <c r="F17" s="40">
        <f>SUM(F19:F29)</f>
        <v>53805</v>
      </c>
      <c r="G17" s="41">
        <f>F17/E17</f>
        <v>0.10071938405898836</v>
      </c>
      <c r="H17" s="40">
        <f>SUM(H19:H29)</f>
        <v>521011</v>
      </c>
      <c r="I17" s="40">
        <f>SUM(I19:I29)</f>
        <v>194929</v>
      </c>
      <c r="J17" s="41">
        <f>I17/H17</f>
        <v>0.37413605470901767</v>
      </c>
    </row>
    <row r="18" spans="1:10" ht="12.75" hidden="1" customHeight="1" x14ac:dyDescent="0.2">
      <c r="B18" s="10"/>
      <c r="C18" s="11"/>
      <c r="D18" s="46"/>
      <c r="E18" s="13"/>
      <c r="F18" s="14"/>
      <c r="G18" s="15"/>
      <c r="H18" s="14"/>
      <c r="I18" s="14"/>
      <c r="J18" s="15"/>
    </row>
    <row r="19" spans="1:10" x14ac:dyDescent="0.2">
      <c r="B19" s="10" t="s">
        <v>57</v>
      </c>
      <c r="C19" s="11" t="s">
        <v>14</v>
      </c>
      <c r="D19" s="46" t="s">
        <v>15</v>
      </c>
      <c r="E19" s="20">
        <f>VLOOKUP($C19,'Latest Month raw data'!$E$6:$AH$16,E$14,0)</f>
        <v>55396</v>
      </c>
      <c r="F19" s="21">
        <f>VLOOKUP($C19,'Latest Month raw data'!$E$6:$AH$16,F$14,0)</f>
        <v>8539</v>
      </c>
      <c r="G19" s="22">
        <f>F19/E19</f>
        <v>0.15414470358870677</v>
      </c>
      <c r="H19" s="21">
        <f>VLOOKUP($C19,'Latest Month raw data'!$E$6:$AH$16,H$14,0)</f>
        <v>46857</v>
      </c>
      <c r="I19" s="21">
        <f>VLOOKUP($C19,'Latest Month raw data'!$E$6:$AH$16,I$14,0)</f>
        <v>15720</v>
      </c>
      <c r="J19" s="22">
        <f>I19/H19</f>
        <v>0.33548882770984056</v>
      </c>
    </row>
    <row r="20" spans="1:10" x14ac:dyDescent="0.2">
      <c r="B20" s="10" t="s">
        <v>57</v>
      </c>
      <c r="C20" s="11" t="s">
        <v>16</v>
      </c>
      <c r="D20" s="46" t="s">
        <v>17</v>
      </c>
      <c r="E20" s="20">
        <f>VLOOKUP($C20,'Latest Month raw data'!$E$6:$AH$16,E$14,0)</f>
        <v>46937</v>
      </c>
      <c r="F20" s="21">
        <f>VLOOKUP($C20,'Latest Month raw data'!$E$6:$AH$16,F$14,0)</f>
        <v>2555</v>
      </c>
      <c r="G20" s="22">
        <f t="shared" ref="G20:G29" si="0">F20/E20</f>
        <v>5.4434667746127791E-2</v>
      </c>
      <c r="H20" s="21">
        <f>VLOOKUP($C20,'Latest Month raw data'!$E$6:$AH$16,H$14,0)</f>
        <v>55377</v>
      </c>
      <c r="I20" s="21">
        <f>VLOOKUP($C20,'Latest Month raw data'!$E$6:$AH$16,I$14,0)</f>
        <v>22460</v>
      </c>
      <c r="J20" s="22">
        <f t="shared" ref="J20:J29" si="1">I20/H20</f>
        <v>0.40558354551528614</v>
      </c>
    </row>
    <row r="21" spans="1:10" ht="18" x14ac:dyDescent="0.25">
      <c r="A21" s="51"/>
      <c r="B21" s="10" t="s">
        <v>58</v>
      </c>
      <c r="C21" s="11" t="s">
        <v>50</v>
      </c>
      <c r="D21" s="46" t="s">
        <v>51</v>
      </c>
      <c r="E21" s="20">
        <f>VLOOKUP($C21,'Latest Month raw data'!$E$6:$AH$16,E$14,0)</f>
        <v>1784</v>
      </c>
      <c r="F21" s="21">
        <f>VLOOKUP($C21,'Latest Month raw data'!$E$6:$AH$16,F$14,0)</f>
        <v>215</v>
      </c>
      <c r="G21" s="22">
        <f t="shared" si="0"/>
        <v>0.12051569506726457</v>
      </c>
      <c r="H21" s="21">
        <f>VLOOKUP($C21,'Latest Month raw data'!$E$6:$AH$16,H$14,0)</f>
        <v>1569</v>
      </c>
      <c r="I21" s="21">
        <f>VLOOKUP($C21,'Latest Month raw data'!$E$6:$AH$16,I$14,0)</f>
        <v>746</v>
      </c>
      <c r="J21" s="22">
        <f t="shared" si="1"/>
        <v>0.47546207775653282</v>
      </c>
    </row>
    <row r="22" spans="1:10" x14ac:dyDescent="0.2">
      <c r="B22" s="10" t="s">
        <v>59</v>
      </c>
      <c r="C22" s="11" t="s">
        <v>18</v>
      </c>
      <c r="D22" s="46" t="s">
        <v>19</v>
      </c>
      <c r="E22" s="20">
        <f>VLOOKUP($C22,'Latest Month raw data'!$E$6:$AH$16,E$14,0)</f>
        <v>95403</v>
      </c>
      <c r="F22" s="21">
        <f>VLOOKUP($C22,'Latest Month raw data'!$E$6:$AH$16,F$14,0)</f>
        <v>12346</v>
      </c>
      <c r="G22" s="22">
        <f t="shared" si="0"/>
        <v>0.12940892844040544</v>
      </c>
      <c r="H22" s="21">
        <f>VLOOKUP($C22,'Latest Month raw data'!$E$6:$AH$16,H$14,0)</f>
        <v>83057</v>
      </c>
      <c r="I22" s="21">
        <f>VLOOKUP($C22,'Latest Month raw data'!$E$6:$AH$16,I$14,0)</f>
        <v>27322</v>
      </c>
      <c r="J22" s="22">
        <f t="shared" si="1"/>
        <v>0.32895481416376704</v>
      </c>
    </row>
    <row r="23" spans="1:10" x14ac:dyDescent="0.2">
      <c r="B23" s="10" t="s">
        <v>60</v>
      </c>
      <c r="C23" s="11" t="s">
        <v>20</v>
      </c>
      <c r="D23" s="46" t="s">
        <v>62</v>
      </c>
      <c r="E23" s="20">
        <f>VLOOKUP($C23,'Latest Month raw data'!$E$6:$AH$16,E$14,0)</f>
        <v>19394</v>
      </c>
      <c r="F23" s="21">
        <f>VLOOKUP($C23,'Latest Month raw data'!$E$6:$AH$16,F$14,0)</f>
        <v>1374</v>
      </c>
      <c r="G23" s="22">
        <f t="shared" si="0"/>
        <v>7.0846653604207485E-2</v>
      </c>
      <c r="H23" s="21">
        <f>VLOOKUP($C23,'Latest Month raw data'!$E$6:$AH$16,H$14,0)</f>
        <v>24182</v>
      </c>
      <c r="I23" s="21">
        <f>VLOOKUP($C23,'Latest Month raw data'!$E$6:$AH$16,I$14,0)</f>
        <v>8109</v>
      </c>
      <c r="J23" s="22">
        <f t="shared" si="1"/>
        <v>0.3353320651724423</v>
      </c>
    </row>
    <row r="24" spans="1:10" ht="18" x14ac:dyDescent="0.25">
      <c r="A24" s="51"/>
      <c r="B24" s="10" t="s">
        <v>60</v>
      </c>
      <c r="C24" s="11" t="s">
        <v>21</v>
      </c>
      <c r="D24" s="46" t="s">
        <v>22</v>
      </c>
      <c r="E24" s="20">
        <f>VLOOKUP($C24,'Latest Month raw data'!$E$6:$AH$16,E$14,0)</f>
        <v>69726</v>
      </c>
      <c r="F24" s="21">
        <f>VLOOKUP($C24,'Latest Month raw data'!$E$6:$AH$16,F$14,0)</f>
        <v>7330</v>
      </c>
      <c r="G24" s="22">
        <f t="shared" si="0"/>
        <v>0.10512577804549235</v>
      </c>
      <c r="H24" s="21">
        <f>VLOOKUP($C24,'Latest Month raw data'!$E$6:$AH$16,H$14,0)</f>
        <v>69197</v>
      </c>
      <c r="I24" s="21">
        <f>VLOOKUP($C24,'Latest Month raw data'!$E$6:$AH$16,I$14,0)</f>
        <v>21373</v>
      </c>
      <c r="J24" s="22">
        <f t="shared" si="1"/>
        <v>0.3088717718976256</v>
      </c>
    </row>
    <row r="25" spans="1:10" x14ac:dyDescent="0.2">
      <c r="B25" s="10" t="s">
        <v>58</v>
      </c>
      <c r="C25" s="11" t="s">
        <v>23</v>
      </c>
      <c r="D25" s="46" t="s">
        <v>52</v>
      </c>
      <c r="E25" s="20">
        <f>VLOOKUP($C25,'Latest Month raw data'!$E$6:$AH$16,E$14,0)</f>
        <v>39621</v>
      </c>
      <c r="F25" s="21">
        <f>VLOOKUP($C25,'Latest Month raw data'!$E$6:$AH$16,F$14,0)</f>
        <v>4143</v>
      </c>
      <c r="G25" s="22">
        <f t="shared" si="0"/>
        <v>0.10456576058150981</v>
      </c>
      <c r="H25" s="21">
        <f>VLOOKUP($C25,'Latest Month raw data'!$E$6:$AH$16,H$14,0)</f>
        <v>35568</v>
      </c>
      <c r="I25" s="21">
        <f>VLOOKUP($C25,'Latest Month raw data'!$E$6:$AH$16,I$14,0)</f>
        <v>14962</v>
      </c>
      <c r="J25" s="22">
        <f t="shared" si="1"/>
        <v>0.42065901934322986</v>
      </c>
    </row>
    <row r="26" spans="1:10" x14ac:dyDescent="0.2">
      <c r="B26" s="10" t="s">
        <v>58</v>
      </c>
      <c r="C26" s="11" t="s">
        <v>24</v>
      </c>
      <c r="D26" s="46" t="s">
        <v>29</v>
      </c>
      <c r="E26" s="20">
        <f>VLOOKUP($C26,'Latest Month raw data'!$E$6:$AH$16,E$14,0)</f>
        <v>59697</v>
      </c>
      <c r="F26" s="21">
        <f>VLOOKUP($C26,'Latest Month raw data'!$E$6:$AH$16,F$14,0)</f>
        <v>6461</v>
      </c>
      <c r="G26" s="22">
        <f t="shared" si="0"/>
        <v>0.10822989429954603</v>
      </c>
      <c r="H26" s="21">
        <f>VLOOKUP($C26,'Latest Month raw data'!$E$6:$AH$16,H$14,0)</f>
        <v>53236</v>
      </c>
      <c r="I26" s="21">
        <f>VLOOKUP($C26,'Latest Month raw data'!$E$6:$AH$16,I$14,0)</f>
        <v>23548</v>
      </c>
      <c r="J26" s="22">
        <f t="shared" si="1"/>
        <v>0.44233225636787138</v>
      </c>
    </row>
    <row r="27" spans="1:10" ht="18" x14ac:dyDescent="0.25">
      <c r="A27" s="51"/>
      <c r="B27" s="10" t="s">
        <v>58</v>
      </c>
      <c r="C27" s="11" t="s">
        <v>25</v>
      </c>
      <c r="D27" s="46" t="s">
        <v>30</v>
      </c>
      <c r="E27" s="20">
        <f>VLOOKUP($C27,'Latest Month raw data'!$E$6:$AH$16,E$14,0)</f>
        <v>47929</v>
      </c>
      <c r="F27" s="21">
        <f>VLOOKUP($C27,'Latest Month raw data'!$E$6:$AH$16,F$14,0)</f>
        <v>4927</v>
      </c>
      <c r="G27" s="22">
        <f t="shared" si="0"/>
        <v>0.10279788854347055</v>
      </c>
      <c r="H27" s="21">
        <f>VLOOKUP($C27,'Latest Month raw data'!$E$6:$AH$16,H$14,0)</f>
        <v>43677</v>
      </c>
      <c r="I27" s="21">
        <f>VLOOKUP($C27,'Latest Month raw data'!$E$6:$AH$16,I$14,0)</f>
        <v>22859</v>
      </c>
      <c r="J27" s="22">
        <f t="shared" si="1"/>
        <v>0.52336469995649881</v>
      </c>
    </row>
    <row r="28" spans="1:10" x14ac:dyDescent="0.2">
      <c r="B28" s="10" t="s">
        <v>57</v>
      </c>
      <c r="C28" s="11" t="s">
        <v>26</v>
      </c>
      <c r="D28" s="46" t="s">
        <v>63</v>
      </c>
      <c r="E28" s="20">
        <f>VLOOKUP($C28,'Latest Month raw data'!$E$6:$AH$16,E$14,0)</f>
        <v>61219</v>
      </c>
      <c r="F28" s="21">
        <f>VLOOKUP($C28,'Latest Month raw data'!$E$6:$AH$16,F$14,0)</f>
        <v>3115</v>
      </c>
      <c r="G28" s="22">
        <f t="shared" si="0"/>
        <v>5.0882895832993026E-2</v>
      </c>
      <c r="H28" s="21">
        <f>VLOOKUP($C28,'Latest Month raw data'!$E$6:$AH$16,H$14,0)</f>
        <v>66361</v>
      </c>
      <c r="I28" s="21">
        <f>VLOOKUP($C28,'Latest Month raw data'!$E$6:$AH$16,I$14,0)</f>
        <v>24753</v>
      </c>
      <c r="J28" s="22">
        <f t="shared" si="1"/>
        <v>0.37300522897484967</v>
      </c>
    </row>
    <row r="29" spans="1:10" x14ac:dyDescent="0.2">
      <c r="B29" s="48" t="s">
        <v>60</v>
      </c>
      <c r="C29" s="49" t="s">
        <v>27</v>
      </c>
      <c r="D29" s="47" t="s">
        <v>28</v>
      </c>
      <c r="E29" s="27">
        <f>VLOOKUP($C29,'Latest Month raw data'!$E$6:$AH$16,E$14,0)</f>
        <v>37101</v>
      </c>
      <c r="F29" s="28">
        <f>VLOOKUP($C29,'Latest Month raw data'!$E$6:$AH$16,F$14,0)</f>
        <v>2800</v>
      </c>
      <c r="G29" s="29">
        <f t="shared" si="0"/>
        <v>7.5469663890461169E-2</v>
      </c>
      <c r="H29" s="28">
        <f>VLOOKUP($C29,'Latest Month raw data'!$E$6:$AH$16,H$14,0)</f>
        <v>41930</v>
      </c>
      <c r="I29" s="28">
        <f>VLOOKUP($C29,'Latest Month raw data'!$E$6:$AH$16,I$14,0)</f>
        <v>13077</v>
      </c>
      <c r="J29" s="29">
        <f t="shared" si="1"/>
        <v>0.31187693775339853</v>
      </c>
    </row>
    <row r="30" spans="1:10" x14ac:dyDescent="0.2">
      <c r="D30" s="78" t="s">
        <v>154</v>
      </c>
    </row>
    <row r="31" spans="1:10" x14ac:dyDescent="0.2">
      <c r="D31" s="9" t="s">
        <v>138</v>
      </c>
    </row>
    <row r="33" spans="4:10" s="112" customFormat="1" hidden="1" x14ac:dyDescent="0.2">
      <c r="E33" s="109">
        <v>538223</v>
      </c>
      <c r="F33" s="109">
        <v>54169</v>
      </c>
      <c r="G33" s="110">
        <v>0.10064415679002942</v>
      </c>
      <c r="H33" s="109">
        <v>523939</v>
      </c>
      <c r="I33" s="109">
        <v>193790</v>
      </c>
      <c r="J33" s="110">
        <v>0.36987130181185213</v>
      </c>
    </row>
    <row r="34" spans="4:10" s="112" customFormat="1" hidden="1" x14ac:dyDescent="0.2">
      <c r="E34" s="113"/>
      <c r="F34" s="113"/>
      <c r="G34" s="114"/>
      <c r="H34" s="113"/>
      <c r="I34" s="113"/>
      <c r="J34" s="114"/>
    </row>
    <row r="35" spans="4:10" s="112" customFormat="1" hidden="1" x14ac:dyDescent="0.2">
      <c r="E35" s="115">
        <v>55365</v>
      </c>
      <c r="F35" s="115">
        <v>8508</v>
      </c>
      <c r="G35" s="116">
        <v>0.15367109184502845</v>
      </c>
      <c r="H35" s="115">
        <v>46857</v>
      </c>
      <c r="I35" s="115">
        <v>13920</v>
      </c>
      <c r="J35" s="116">
        <v>0.297074076445355</v>
      </c>
    </row>
    <row r="36" spans="4:10" s="112" customFormat="1" hidden="1" x14ac:dyDescent="0.2">
      <c r="E36" s="115">
        <v>47696</v>
      </c>
      <c r="F36" s="115">
        <v>2975</v>
      </c>
      <c r="G36" s="116">
        <v>6.2374203287487419E-2</v>
      </c>
      <c r="H36" s="115">
        <v>54966</v>
      </c>
      <c r="I36" s="115">
        <v>22249</v>
      </c>
      <c r="J36" s="116">
        <v>0.40477749881745079</v>
      </c>
    </row>
    <row r="37" spans="4:10" s="112" customFormat="1" hidden="1" x14ac:dyDescent="0.2">
      <c r="E37" s="115">
        <v>1784</v>
      </c>
      <c r="F37" s="115">
        <v>215</v>
      </c>
      <c r="G37" s="116">
        <v>0.12051569506726457</v>
      </c>
      <c r="H37" s="115">
        <v>1569</v>
      </c>
      <c r="I37" s="115">
        <v>746</v>
      </c>
      <c r="J37" s="116">
        <v>0.47546207775653282</v>
      </c>
    </row>
    <row r="38" spans="4:10" s="112" customFormat="1" hidden="1" x14ac:dyDescent="0.2">
      <c r="E38" s="115">
        <v>95390</v>
      </c>
      <c r="F38" s="115">
        <v>12346</v>
      </c>
      <c r="G38" s="116">
        <v>0.12942656462941607</v>
      </c>
      <c r="H38" s="115">
        <v>83044</v>
      </c>
      <c r="I38" s="115">
        <v>27352</v>
      </c>
      <c r="J38" s="116">
        <v>0.32936756418284285</v>
      </c>
    </row>
    <row r="39" spans="4:10" s="112" customFormat="1" hidden="1" x14ac:dyDescent="0.2">
      <c r="E39" s="115">
        <v>22725</v>
      </c>
      <c r="F39" s="115">
        <v>1374</v>
      </c>
      <c r="G39" s="116">
        <v>6.0462046204620465E-2</v>
      </c>
      <c r="H39" s="115">
        <v>27539</v>
      </c>
      <c r="I39" s="115">
        <v>8957</v>
      </c>
      <c r="J39" s="116">
        <v>0.32524783034968591</v>
      </c>
    </row>
    <row r="40" spans="4:10" s="112" customFormat="1" hidden="1" x14ac:dyDescent="0.2">
      <c r="E40" s="115">
        <v>69720</v>
      </c>
      <c r="F40" s="115">
        <v>7329</v>
      </c>
      <c r="G40" s="116">
        <v>0.10512048192771084</v>
      </c>
      <c r="H40" s="115">
        <v>69192</v>
      </c>
      <c r="I40" s="115">
        <v>21367</v>
      </c>
      <c r="J40" s="116">
        <v>0.30880737657532664</v>
      </c>
    </row>
    <row r="41" spans="4:10" s="112" customFormat="1" hidden="1" x14ac:dyDescent="0.2">
      <c r="E41" s="115">
        <v>39598</v>
      </c>
      <c r="F41" s="115">
        <v>4120</v>
      </c>
      <c r="G41" s="116">
        <v>0.10404565887166019</v>
      </c>
      <c r="H41" s="115">
        <v>35568</v>
      </c>
      <c r="I41" s="115">
        <v>14962</v>
      </c>
      <c r="J41" s="116">
        <v>0.42065901934322986</v>
      </c>
    </row>
    <row r="42" spans="4:10" s="112" customFormat="1" hidden="1" x14ac:dyDescent="0.2">
      <c r="E42" s="115">
        <v>59697</v>
      </c>
      <c r="F42" s="115">
        <v>6461</v>
      </c>
      <c r="G42" s="116">
        <v>0.10822989429954603</v>
      </c>
      <c r="H42" s="115">
        <v>53236</v>
      </c>
      <c r="I42" s="115">
        <v>23548</v>
      </c>
      <c r="J42" s="116">
        <v>0.44233225636787138</v>
      </c>
    </row>
    <row r="43" spans="4:10" s="112" customFormat="1" hidden="1" x14ac:dyDescent="0.2">
      <c r="E43" s="115">
        <v>47929</v>
      </c>
      <c r="F43" s="115">
        <v>4927</v>
      </c>
      <c r="G43" s="116">
        <v>0.10279788854347055</v>
      </c>
      <c r="H43" s="115">
        <v>43677</v>
      </c>
      <c r="I43" s="115">
        <v>22859</v>
      </c>
      <c r="J43" s="116">
        <v>0.52336469995649881</v>
      </c>
    </row>
    <row r="44" spans="4:10" s="112" customFormat="1" hidden="1" x14ac:dyDescent="0.2">
      <c r="E44" s="115">
        <v>61218</v>
      </c>
      <c r="F44" s="115">
        <v>3114</v>
      </c>
      <c r="G44" s="116">
        <v>5.0867391943546017E-2</v>
      </c>
      <c r="H44" s="115">
        <v>66361</v>
      </c>
      <c r="I44" s="115">
        <v>24753</v>
      </c>
      <c r="J44" s="116">
        <v>0.37300522897484967</v>
      </c>
    </row>
    <row r="45" spans="4:10" s="112" customFormat="1" hidden="1" x14ac:dyDescent="0.2">
      <c r="E45" s="115">
        <v>37101</v>
      </c>
      <c r="F45" s="115">
        <v>2800</v>
      </c>
      <c r="G45" s="116">
        <v>7.5469663890461169E-2</v>
      </c>
      <c r="H45" s="115">
        <v>41930</v>
      </c>
      <c r="I45" s="115">
        <v>13077</v>
      </c>
      <c r="J45" s="116">
        <v>0.31187693775339853</v>
      </c>
    </row>
    <row r="46" spans="4:10" x14ac:dyDescent="0.2">
      <c r="D46" s="9" t="str">
        <f>'Category A Calls'!D33</f>
        <v>r denotes revised from original publication</v>
      </c>
    </row>
  </sheetData>
  <phoneticPr fontId="0" type="noConversion"/>
  <conditionalFormatting sqref="E17:F29 H17:I29">
    <cfRule type="cellIs" dxfId="2" priority="2" operator="notEqual">
      <formula>E33</formula>
    </cfRule>
  </conditionalFormatting>
  <conditionalFormatting sqref="G17:G29 J17:J29">
    <cfRule type="cellIs" dxfId="1" priority="1" operator="notEqual">
      <formula>G33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47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4.85546875" style="9" customWidth="1"/>
    <col min="6" max="16384" width="9.140625" style="9"/>
  </cols>
  <sheetData>
    <row r="1" spans="1:5" s="51" customFormat="1" ht="18" hidden="1" customHeight="1" x14ac:dyDescent="0.25">
      <c r="A1" s="1"/>
      <c r="B1" s="1"/>
      <c r="C1" s="1"/>
      <c r="D1" s="1"/>
    </row>
    <row r="2" spans="1:5" ht="15.75" x14ac:dyDescent="0.25">
      <c r="A2" s="1"/>
      <c r="B2" s="1"/>
      <c r="C2" s="2" t="s">
        <v>0</v>
      </c>
      <c r="D2" s="50" t="s">
        <v>61</v>
      </c>
    </row>
    <row r="3" spans="1:5" ht="15.75" x14ac:dyDescent="0.25">
      <c r="A3" s="1"/>
      <c r="B3" s="1"/>
      <c r="C3" s="2"/>
      <c r="D3" s="50" t="s">
        <v>157</v>
      </c>
    </row>
    <row r="4" spans="1:5" ht="12.75" customHeight="1" x14ac:dyDescent="0.2">
      <c r="A4" s="1"/>
      <c r="B4" s="1"/>
      <c r="C4" s="2"/>
      <c r="D4" s="4"/>
    </row>
    <row r="5" spans="1:5" ht="12.75" customHeight="1" x14ac:dyDescent="0.2">
      <c r="A5" s="1"/>
      <c r="B5" s="1"/>
      <c r="C5" s="2" t="s">
        <v>1</v>
      </c>
      <c r="D5" s="5" t="str">
        <f>'Category A Calls'!D5</f>
        <v>September 2015</v>
      </c>
    </row>
    <row r="6" spans="1:5" x14ac:dyDescent="0.2">
      <c r="A6" s="1"/>
      <c r="B6" s="1"/>
      <c r="C6" s="2" t="s">
        <v>2</v>
      </c>
      <c r="D6" s="5" t="str">
        <f>'Category A Calls'!D6</f>
        <v>Unify2 data collection - AmbSYS, NHS England</v>
      </c>
    </row>
    <row r="7" spans="1:5" x14ac:dyDescent="0.2">
      <c r="A7" s="1"/>
      <c r="B7" s="1"/>
      <c r="D7" s="107" t="s">
        <v>128</v>
      </c>
    </row>
    <row r="8" spans="1:5" ht="12.75" hidden="1" customHeight="1" x14ac:dyDescent="0.2">
      <c r="A8" s="1"/>
      <c r="B8" s="1"/>
      <c r="C8" s="2" t="s">
        <v>7</v>
      </c>
      <c r="D8" s="5" t="str">
        <f>'Category A Calls'!D8</f>
        <v>Provider</v>
      </c>
    </row>
    <row r="9" spans="1:5" x14ac:dyDescent="0.2">
      <c r="A9" s="1"/>
      <c r="B9" s="1"/>
      <c r="C9" s="2" t="s">
        <v>3</v>
      </c>
      <c r="D9" s="6">
        <f>'Category A Calls'!D9</f>
        <v>42320</v>
      </c>
    </row>
    <row r="10" spans="1:5" x14ac:dyDescent="0.2">
      <c r="A10" s="1"/>
      <c r="B10" s="1"/>
      <c r="C10" s="2" t="s">
        <v>6</v>
      </c>
      <c r="D10" s="6">
        <f>'Category A Calls'!D10</f>
        <v>42502</v>
      </c>
    </row>
    <row r="11" spans="1:5" ht="12.75" hidden="1" customHeight="1" x14ac:dyDescent="0.2">
      <c r="A11" s="1"/>
      <c r="B11" s="1"/>
      <c r="C11" s="2" t="s">
        <v>10</v>
      </c>
      <c r="D11" s="5" t="str">
        <f>'Category A Calls'!D11</f>
        <v>Published</v>
      </c>
    </row>
    <row r="12" spans="1:5" x14ac:dyDescent="0.2">
      <c r="A12" s="1"/>
      <c r="B12" s="1"/>
      <c r="C12" s="2" t="s">
        <v>11</v>
      </c>
      <c r="D12" s="6" t="str">
        <f>'Category A Calls'!D12</f>
        <v>James Thomas, james.thomas5@nhs.net</v>
      </c>
    </row>
    <row r="13" spans="1:5" x14ac:dyDescent="0.2">
      <c r="A13" s="1"/>
      <c r="B13" s="1"/>
      <c r="C13" s="1"/>
      <c r="D13" s="1"/>
    </row>
    <row r="14" spans="1:5" ht="12.75" hidden="1" customHeight="1" x14ac:dyDescent="0.2">
      <c r="A14" s="1"/>
      <c r="B14" s="7"/>
      <c r="C14" s="7"/>
      <c r="D14" s="7"/>
      <c r="E14" s="9">
        <v>28</v>
      </c>
    </row>
    <row r="15" spans="1:5" ht="12.75" hidden="1" customHeight="1" x14ac:dyDescent="0.2">
      <c r="A15" s="1"/>
      <c r="B15" s="1"/>
      <c r="C15" s="1"/>
      <c r="D15" s="1"/>
      <c r="E15" s="52"/>
    </row>
    <row r="16" spans="1:5" s="3" customFormat="1" ht="78" customHeight="1" x14ac:dyDescent="0.2">
      <c r="B16" s="33" t="s">
        <v>56</v>
      </c>
      <c r="C16" s="44" t="s">
        <v>4</v>
      </c>
      <c r="D16" s="44" t="s">
        <v>5</v>
      </c>
      <c r="E16" s="35" t="s">
        <v>158</v>
      </c>
    </row>
    <row r="17" spans="1:5" x14ac:dyDescent="0.2">
      <c r="A17" s="43"/>
      <c r="B17" s="37"/>
      <c r="C17" s="38"/>
      <c r="D17" s="45" t="s">
        <v>9</v>
      </c>
      <c r="E17" s="93">
        <f>SUM(E19:E29)</f>
        <v>378511</v>
      </c>
    </row>
    <row r="18" spans="1:5" ht="12.75" hidden="1" customHeight="1" x14ac:dyDescent="0.2">
      <c r="B18" s="10"/>
      <c r="C18" s="11"/>
      <c r="D18" s="46"/>
      <c r="E18" s="55"/>
    </row>
    <row r="19" spans="1:5" x14ac:dyDescent="0.2">
      <c r="B19" s="10" t="s">
        <v>57</v>
      </c>
      <c r="C19" s="11" t="s">
        <v>14</v>
      </c>
      <c r="D19" s="46" t="s">
        <v>15</v>
      </c>
      <c r="E19" s="16">
        <f>VLOOKUP($C19,'Latest Month raw data'!$E$6:$AH$16,E$14,0)</f>
        <v>35444</v>
      </c>
    </row>
    <row r="20" spans="1:5" x14ac:dyDescent="0.2">
      <c r="B20" s="10" t="s">
        <v>57</v>
      </c>
      <c r="C20" s="11" t="s">
        <v>16</v>
      </c>
      <c r="D20" s="46" t="s">
        <v>17</v>
      </c>
      <c r="E20" s="16">
        <f>VLOOKUP($C20,'Latest Month raw data'!$E$6:$AH$16,E$14,0)</f>
        <v>39766</v>
      </c>
    </row>
    <row r="21" spans="1:5" ht="18" x14ac:dyDescent="0.25">
      <c r="A21" s="51"/>
      <c r="B21" s="10" t="s">
        <v>58</v>
      </c>
      <c r="C21" s="11" t="s">
        <v>50</v>
      </c>
      <c r="D21" s="46" t="s">
        <v>51</v>
      </c>
      <c r="E21" s="16">
        <f>VLOOKUP($C21,'Latest Month raw data'!$E$6:$AH$16,E$14,0)</f>
        <v>1121</v>
      </c>
    </row>
    <row r="22" spans="1:5" x14ac:dyDescent="0.2">
      <c r="B22" s="10" t="s">
        <v>59</v>
      </c>
      <c r="C22" s="11" t="s">
        <v>18</v>
      </c>
      <c r="D22" s="46" t="s">
        <v>19</v>
      </c>
      <c r="E22" s="16">
        <f>VLOOKUP($C22,'Latest Month raw data'!$E$6:$AH$16,E$14,0)</f>
        <v>62427</v>
      </c>
    </row>
    <row r="23" spans="1:5" x14ac:dyDescent="0.2">
      <c r="B23" s="10" t="s">
        <v>60</v>
      </c>
      <c r="C23" s="11" t="s">
        <v>20</v>
      </c>
      <c r="D23" s="46" t="s">
        <v>62</v>
      </c>
      <c r="E23" s="16">
        <f>VLOOKUP($C23,'Latest Month raw data'!$E$6:$AH$16,E$14,0)</f>
        <v>19782</v>
      </c>
    </row>
    <row r="24" spans="1:5" ht="18" x14ac:dyDescent="0.25">
      <c r="A24" s="51"/>
      <c r="B24" s="10" t="s">
        <v>60</v>
      </c>
      <c r="C24" s="11" t="s">
        <v>21</v>
      </c>
      <c r="D24" s="46" t="s">
        <v>22</v>
      </c>
      <c r="E24" s="16">
        <f>VLOOKUP($C24,'Latest Month raw data'!$E$6:$AH$16,E$14,0)</f>
        <v>55635</v>
      </c>
    </row>
    <row r="25" spans="1:5" x14ac:dyDescent="0.2">
      <c r="B25" s="10" t="s">
        <v>58</v>
      </c>
      <c r="C25" s="11" t="s">
        <v>23</v>
      </c>
      <c r="D25" s="46" t="s">
        <v>52</v>
      </c>
      <c r="E25" s="16">
        <f>VLOOKUP($C25,'Latest Month raw data'!$E$6:$AH$16,E$14,0)</f>
        <v>20836</v>
      </c>
    </row>
    <row r="26" spans="1:5" x14ac:dyDescent="0.2">
      <c r="B26" s="10" t="s">
        <v>58</v>
      </c>
      <c r="C26" s="11" t="s">
        <v>24</v>
      </c>
      <c r="D26" s="46" t="s">
        <v>29</v>
      </c>
      <c r="E26" s="16">
        <f>VLOOKUP($C26,'Latest Month raw data'!$E$6:$AH$16,E$14,0)</f>
        <v>30984</v>
      </c>
    </row>
    <row r="27" spans="1:5" ht="18" x14ac:dyDescent="0.25">
      <c r="A27" s="51"/>
      <c r="B27" s="10" t="s">
        <v>58</v>
      </c>
      <c r="C27" s="11" t="s">
        <v>25</v>
      </c>
      <c r="D27" s="46" t="s">
        <v>30</v>
      </c>
      <c r="E27" s="16">
        <f>VLOOKUP($C27,'Latest Month raw data'!$E$6:$AH$16,E$14,0)</f>
        <v>31263</v>
      </c>
    </row>
    <row r="28" spans="1:5" x14ac:dyDescent="0.2">
      <c r="B28" s="10" t="s">
        <v>57</v>
      </c>
      <c r="C28" s="11" t="s">
        <v>26</v>
      </c>
      <c r="D28" s="46" t="s">
        <v>63</v>
      </c>
      <c r="E28" s="16">
        <f>VLOOKUP($C28,'Latest Month raw data'!$E$6:$AH$16,E$14,0)</f>
        <v>45630</v>
      </c>
    </row>
    <row r="29" spans="1:5" x14ac:dyDescent="0.2">
      <c r="B29" s="48" t="s">
        <v>60</v>
      </c>
      <c r="C29" s="49" t="s">
        <v>27</v>
      </c>
      <c r="D29" s="47" t="s">
        <v>28</v>
      </c>
      <c r="E29" s="56">
        <f>VLOOKUP($C29,'Latest Month raw data'!$E$6:$AH$16,E$14,0)</f>
        <v>35623</v>
      </c>
    </row>
    <row r="30" spans="1:5" s="99" customFormat="1" x14ac:dyDescent="0.2">
      <c r="A30" s="78"/>
      <c r="B30" s="9" t="s">
        <v>159</v>
      </c>
      <c r="C30" s="78"/>
    </row>
    <row r="31" spans="1:5" s="99" customFormat="1" x14ac:dyDescent="0.2">
      <c r="A31" s="78"/>
      <c r="B31" s="78" t="s">
        <v>160</v>
      </c>
      <c r="C31" s="78"/>
    </row>
    <row r="32" spans="1:5" s="99" customFormat="1" x14ac:dyDescent="0.2">
      <c r="A32" s="78"/>
      <c r="B32" s="99" t="s">
        <v>161</v>
      </c>
      <c r="C32" s="78"/>
    </row>
    <row r="34" spans="2:5" s="112" customFormat="1" hidden="1" x14ac:dyDescent="0.2">
      <c r="E34" s="109">
        <v>379676</v>
      </c>
    </row>
    <row r="35" spans="2:5" s="112" customFormat="1" hidden="1" x14ac:dyDescent="0.2">
      <c r="E35" s="113"/>
    </row>
    <row r="36" spans="2:5" s="112" customFormat="1" hidden="1" x14ac:dyDescent="0.2">
      <c r="E36" s="115">
        <v>33366</v>
      </c>
    </row>
    <row r="37" spans="2:5" s="112" customFormat="1" hidden="1" x14ac:dyDescent="0.2">
      <c r="E37" s="115">
        <v>39562</v>
      </c>
    </row>
    <row r="38" spans="2:5" s="112" customFormat="1" hidden="1" x14ac:dyDescent="0.2">
      <c r="E38" s="115">
        <v>1121</v>
      </c>
    </row>
    <row r="39" spans="2:5" s="112" customFormat="1" hidden="1" x14ac:dyDescent="0.2">
      <c r="E39" s="115">
        <v>62397</v>
      </c>
    </row>
    <row r="40" spans="2:5" s="112" customFormat="1" hidden="1" x14ac:dyDescent="0.2">
      <c r="E40" s="115">
        <v>19749</v>
      </c>
    </row>
    <row r="41" spans="2:5" s="112" customFormat="1" hidden="1" x14ac:dyDescent="0.2">
      <c r="E41" s="115">
        <v>55634</v>
      </c>
    </row>
    <row r="42" spans="2:5" s="112" customFormat="1" hidden="1" x14ac:dyDescent="0.2">
      <c r="E42" s="115">
        <v>20836</v>
      </c>
    </row>
    <row r="43" spans="2:5" s="112" customFormat="1" hidden="1" x14ac:dyDescent="0.2">
      <c r="E43" s="115">
        <v>30984</v>
      </c>
    </row>
    <row r="44" spans="2:5" s="112" customFormat="1" hidden="1" x14ac:dyDescent="0.2">
      <c r="E44" s="115">
        <v>34774</v>
      </c>
    </row>
    <row r="45" spans="2:5" s="112" customFormat="1" hidden="1" x14ac:dyDescent="0.2">
      <c r="E45" s="115">
        <v>45630</v>
      </c>
    </row>
    <row r="46" spans="2:5" s="112" customFormat="1" hidden="1" x14ac:dyDescent="0.2">
      <c r="E46" s="115">
        <v>35623</v>
      </c>
    </row>
    <row r="47" spans="2:5" x14ac:dyDescent="0.2">
      <c r="B47" s="9" t="str">
        <f>'Category A Calls'!D33</f>
        <v>r denotes revised from original publication</v>
      </c>
    </row>
  </sheetData>
  <phoneticPr fontId="0" type="noConversion"/>
  <conditionalFormatting sqref="E17:E29">
    <cfRule type="cellIs" dxfId="0" priority="1" operator="notEqual">
      <formula>E34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6"/>
  <sheetViews>
    <sheetView workbookViewId="0">
      <selection activeCell="K12" sqref="K12"/>
    </sheetView>
  </sheetViews>
  <sheetFormatPr defaultRowHeight="12.75" x14ac:dyDescent="0.2"/>
  <cols>
    <col min="1" max="1" width="13.5703125" style="86" bestFit="1" customWidth="1"/>
    <col min="2" max="2" width="19.28515625" style="86" bestFit="1" customWidth="1"/>
    <col min="3" max="3" width="16" style="86" bestFit="1" customWidth="1"/>
    <col min="4" max="4" width="64.140625" style="86" bestFit="1" customWidth="1"/>
    <col min="5" max="5" width="10.140625" style="86" bestFit="1" customWidth="1"/>
    <col min="6" max="6" width="73.7109375" style="86" bestFit="1" customWidth="1"/>
    <col min="7" max="31" width="9" style="86" customWidth="1"/>
    <col min="32" max="32" width="8.85546875" style="86" customWidth="1"/>
    <col min="33" max="254" width="9.140625" style="86"/>
    <col min="255" max="255" width="13.5703125" style="86" bestFit="1" customWidth="1"/>
    <col min="256" max="256" width="19.28515625" style="86" bestFit="1" customWidth="1"/>
    <col min="257" max="257" width="16" style="86" bestFit="1" customWidth="1"/>
    <col min="258" max="258" width="64.140625" style="86" bestFit="1" customWidth="1"/>
    <col min="259" max="259" width="10.140625" style="86" bestFit="1" customWidth="1"/>
    <col min="260" max="260" width="73.7109375" style="86" bestFit="1" customWidth="1"/>
    <col min="261" max="285" width="9" style="86" customWidth="1"/>
    <col min="286" max="286" width="8.85546875" style="86" customWidth="1"/>
    <col min="287" max="287" width="255.7109375" style="86" bestFit="1" customWidth="1"/>
    <col min="288" max="288" width="35.5703125" style="86" bestFit="1" customWidth="1"/>
    <col min="289" max="510" width="9.140625" style="86"/>
    <col min="511" max="511" width="13.5703125" style="86" bestFit="1" customWidth="1"/>
    <col min="512" max="512" width="19.28515625" style="86" bestFit="1" customWidth="1"/>
    <col min="513" max="513" width="16" style="86" bestFit="1" customWidth="1"/>
    <col min="514" max="514" width="64.140625" style="86" bestFit="1" customWidth="1"/>
    <col min="515" max="515" width="10.140625" style="86" bestFit="1" customWidth="1"/>
    <col min="516" max="516" width="73.7109375" style="86" bestFit="1" customWidth="1"/>
    <col min="517" max="541" width="9" style="86" customWidth="1"/>
    <col min="542" max="542" width="8.85546875" style="86" customWidth="1"/>
    <col min="543" max="543" width="255.7109375" style="86" bestFit="1" customWidth="1"/>
    <col min="544" max="544" width="35.5703125" style="86" bestFit="1" customWidth="1"/>
    <col min="545" max="766" width="9.140625" style="86"/>
    <col min="767" max="767" width="13.5703125" style="86" bestFit="1" customWidth="1"/>
    <col min="768" max="768" width="19.28515625" style="86" bestFit="1" customWidth="1"/>
    <col min="769" max="769" width="16" style="86" bestFit="1" customWidth="1"/>
    <col min="770" max="770" width="64.140625" style="86" bestFit="1" customWidth="1"/>
    <col min="771" max="771" width="10.140625" style="86" bestFit="1" customWidth="1"/>
    <col min="772" max="772" width="73.7109375" style="86" bestFit="1" customWidth="1"/>
    <col min="773" max="797" width="9" style="86" customWidth="1"/>
    <col min="798" max="798" width="8.85546875" style="86" customWidth="1"/>
    <col min="799" max="799" width="255.7109375" style="86" bestFit="1" customWidth="1"/>
    <col min="800" max="800" width="35.5703125" style="86" bestFit="1" customWidth="1"/>
    <col min="801" max="1022" width="9.140625" style="86"/>
    <col min="1023" max="1023" width="13.5703125" style="86" bestFit="1" customWidth="1"/>
    <col min="1024" max="1024" width="19.28515625" style="86" bestFit="1" customWidth="1"/>
    <col min="1025" max="1025" width="16" style="86" bestFit="1" customWidth="1"/>
    <col min="1026" max="1026" width="64.140625" style="86" bestFit="1" customWidth="1"/>
    <col min="1027" max="1027" width="10.140625" style="86" bestFit="1" customWidth="1"/>
    <col min="1028" max="1028" width="73.7109375" style="86" bestFit="1" customWidth="1"/>
    <col min="1029" max="1053" width="9" style="86" customWidth="1"/>
    <col min="1054" max="1054" width="8.85546875" style="86" customWidth="1"/>
    <col min="1055" max="1055" width="255.7109375" style="86" bestFit="1" customWidth="1"/>
    <col min="1056" max="1056" width="35.5703125" style="86" bestFit="1" customWidth="1"/>
    <col min="1057" max="1278" width="9.140625" style="86"/>
    <col min="1279" max="1279" width="13.5703125" style="86" bestFit="1" customWidth="1"/>
    <col min="1280" max="1280" width="19.28515625" style="86" bestFit="1" customWidth="1"/>
    <col min="1281" max="1281" width="16" style="86" bestFit="1" customWidth="1"/>
    <col min="1282" max="1282" width="64.140625" style="86" bestFit="1" customWidth="1"/>
    <col min="1283" max="1283" width="10.140625" style="86" bestFit="1" customWidth="1"/>
    <col min="1284" max="1284" width="73.7109375" style="86" bestFit="1" customWidth="1"/>
    <col min="1285" max="1309" width="9" style="86" customWidth="1"/>
    <col min="1310" max="1310" width="8.85546875" style="86" customWidth="1"/>
    <col min="1311" max="1311" width="255.7109375" style="86" bestFit="1" customWidth="1"/>
    <col min="1312" max="1312" width="35.5703125" style="86" bestFit="1" customWidth="1"/>
    <col min="1313" max="1534" width="9.140625" style="86"/>
    <col min="1535" max="1535" width="13.5703125" style="86" bestFit="1" customWidth="1"/>
    <col min="1536" max="1536" width="19.28515625" style="86" bestFit="1" customWidth="1"/>
    <col min="1537" max="1537" width="16" style="86" bestFit="1" customWidth="1"/>
    <col min="1538" max="1538" width="64.140625" style="86" bestFit="1" customWidth="1"/>
    <col min="1539" max="1539" width="10.140625" style="86" bestFit="1" customWidth="1"/>
    <col min="1540" max="1540" width="73.7109375" style="86" bestFit="1" customWidth="1"/>
    <col min="1541" max="1565" width="9" style="86" customWidth="1"/>
    <col min="1566" max="1566" width="8.85546875" style="86" customWidth="1"/>
    <col min="1567" max="1567" width="255.7109375" style="86" bestFit="1" customWidth="1"/>
    <col min="1568" max="1568" width="35.5703125" style="86" bestFit="1" customWidth="1"/>
    <col min="1569" max="1790" width="9.140625" style="86"/>
    <col min="1791" max="1791" width="13.5703125" style="86" bestFit="1" customWidth="1"/>
    <col min="1792" max="1792" width="19.28515625" style="86" bestFit="1" customWidth="1"/>
    <col min="1793" max="1793" width="16" style="86" bestFit="1" customWidth="1"/>
    <col min="1794" max="1794" width="64.140625" style="86" bestFit="1" customWidth="1"/>
    <col min="1795" max="1795" width="10.140625" style="86" bestFit="1" customWidth="1"/>
    <col min="1796" max="1796" width="73.7109375" style="86" bestFit="1" customWidth="1"/>
    <col min="1797" max="1821" width="9" style="86" customWidth="1"/>
    <col min="1822" max="1822" width="8.85546875" style="86" customWidth="1"/>
    <col min="1823" max="1823" width="255.7109375" style="86" bestFit="1" customWidth="1"/>
    <col min="1824" max="1824" width="35.5703125" style="86" bestFit="1" customWidth="1"/>
    <col min="1825" max="2046" width="9.140625" style="86"/>
    <col min="2047" max="2047" width="13.5703125" style="86" bestFit="1" customWidth="1"/>
    <col min="2048" max="2048" width="19.28515625" style="86" bestFit="1" customWidth="1"/>
    <col min="2049" max="2049" width="16" style="86" bestFit="1" customWidth="1"/>
    <col min="2050" max="2050" width="64.140625" style="86" bestFit="1" customWidth="1"/>
    <col min="2051" max="2051" width="10.140625" style="86" bestFit="1" customWidth="1"/>
    <col min="2052" max="2052" width="73.7109375" style="86" bestFit="1" customWidth="1"/>
    <col min="2053" max="2077" width="9" style="86" customWidth="1"/>
    <col min="2078" max="2078" width="8.85546875" style="86" customWidth="1"/>
    <col min="2079" max="2079" width="255.7109375" style="86" bestFit="1" customWidth="1"/>
    <col min="2080" max="2080" width="35.5703125" style="86" bestFit="1" customWidth="1"/>
    <col min="2081" max="2302" width="9.140625" style="86"/>
    <col min="2303" max="2303" width="13.5703125" style="86" bestFit="1" customWidth="1"/>
    <col min="2304" max="2304" width="19.28515625" style="86" bestFit="1" customWidth="1"/>
    <col min="2305" max="2305" width="16" style="86" bestFit="1" customWidth="1"/>
    <col min="2306" max="2306" width="64.140625" style="86" bestFit="1" customWidth="1"/>
    <col min="2307" max="2307" width="10.140625" style="86" bestFit="1" customWidth="1"/>
    <col min="2308" max="2308" width="73.7109375" style="86" bestFit="1" customWidth="1"/>
    <col min="2309" max="2333" width="9" style="86" customWidth="1"/>
    <col min="2334" max="2334" width="8.85546875" style="86" customWidth="1"/>
    <col min="2335" max="2335" width="255.7109375" style="86" bestFit="1" customWidth="1"/>
    <col min="2336" max="2336" width="35.5703125" style="86" bestFit="1" customWidth="1"/>
    <col min="2337" max="2558" width="9.140625" style="86"/>
    <col min="2559" max="2559" width="13.5703125" style="86" bestFit="1" customWidth="1"/>
    <col min="2560" max="2560" width="19.28515625" style="86" bestFit="1" customWidth="1"/>
    <col min="2561" max="2561" width="16" style="86" bestFit="1" customWidth="1"/>
    <col min="2562" max="2562" width="64.140625" style="86" bestFit="1" customWidth="1"/>
    <col min="2563" max="2563" width="10.140625" style="86" bestFit="1" customWidth="1"/>
    <col min="2564" max="2564" width="73.7109375" style="86" bestFit="1" customWidth="1"/>
    <col min="2565" max="2589" width="9" style="86" customWidth="1"/>
    <col min="2590" max="2590" width="8.85546875" style="86" customWidth="1"/>
    <col min="2591" max="2591" width="255.7109375" style="86" bestFit="1" customWidth="1"/>
    <col min="2592" max="2592" width="35.5703125" style="86" bestFit="1" customWidth="1"/>
    <col min="2593" max="2814" width="9.140625" style="86"/>
    <col min="2815" max="2815" width="13.5703125" style="86" bestFit="1" customWidth="1"/>
    <col min="2816" max="2816" width="19.28515625" style="86" bestFit="1" customWidth="1"/>
    <col min="2817" max="2817" width="16" style="86" bestFit="1" customWidth="1"/>
    <col min="2818" max="2818" width="64.140625" style="86" bestFit="1" customWidth="1"/>
    <col min="2819" max="2819" width="10.140625" style="86" bestFit="1" customWidth="1"/>
    <col min="2820" max="2820" width="73.7109375" style="86" bestFit="1" customWidth="1"/>
    <col min="2821" max="2845" width="9" style="86" customWidth="1"/>
    <col min="2846" max="2846" width="8.85546875" style="86" customWidth="1"/>
    <col min="2847" max="2847" width="255.7109375" style="86" bestFit="1" customWidth="1"/>
    <col min="2848" max="2848" width="35.5703125" style="86" bestFit="1" customWidth="1"/>
    <col min="2849" max="3070" width="9.140625" style="86"/>
    <col min="3071" max="3071" width="13.5703125" style="86" bestFit="1" customWidth="1"/>
    <col min="3072" max="3072" width="19.28515625" style="86" bestFit="1" customWidth="1"/>
    <col min="3073" max="3073" width="16" style="86" bestFit="1" customWidth="1"/>
    <col min="3074" max="3074" width="64.140625" style="86" bestFit="1" customWidth="1"/>
    <col min="3075" max="3075" width="10.140625" style="86" bestFit="1" customWidth="1"/>
    <col min="3076" max="3076" width="73.7109375" style="86" bestFit="1" customWidth="1"/>
    <col min="3077" max="3101" width="9" style="86" customWidth="1"/>
    <col min="3102" max="3102" width="8.85546875" style="86" customWidth="1"/>
    <col min="3103" max="3103" width="255.7109375" style="86" bestFit="1" customWidth="1"/>
    <col min="3104" max="3104" width="35.5703125" style="86" bestFit="1" customWidth="1"/>
    <col min="3105" max="3326" width="9.140625" style="86"/>
    <col min="3327" max="3327" width="13.5703125" style="86" bestFit="1" customWidth="1"/>
    <col min="3328" max="3328" width="19.28515625" style="86" bestFit="1" customWidth="1"/>
    <col min="3329" max="3329" width="16" style="86" bestFit="1" customWidth="1"/>
    <col min="3330" max="3330" width="64.140625" style="86" bestFit="1" customWidth="1"/>
    <col min="3331" max="3331" width="10.140625" style="86" bestFit="1" customWidth="1"/>
    <col min="3332" max="3332" width="73.7109375" style="86" bestFit="1" customWidth="1"/>
    <col min="3333" max="3357" width="9" style="86" customWidth="1"/>
    <col min="3358" max="3358" width="8.85546875" style="86" customWidth="1"/>
    <col min="3359" max="3359" width="255.7109375" style="86" bestFit="1" customWidth="1"/>
    <col min="3360" max="3360" width="35.5703125" style="86" bestFit="1" customWidth="1"/>
    <col min="3361" max="3582" width="9.140625" style="86"/>
    <col min="3583" max="3583" width="13.5703125" style="86" bestFit="1" customWidth="1"/>
    <col min="3584" max="3584" width="19.28515625" style="86" bestFit="1" customWidth="1"/>
    <col min="3585" max="3585" width="16" style="86" bestFit="1" customWidth="1"/>
    <col min="3586" max="3586" width="64.140625" style="86" bestFit="1" customWidth="1"/>
    <col min="3587" max="3587" width="10.140625" style="86" bestFit="1" customWidth="1"/>
    <col min="3588" max="3588" width="73.7109375" style="86" bestFit="1" customWidth="1"/>
    <col min="3589" max="3613" width="9" style="86" customWidth="1"/>
    <col min="3614" max="3614" width="8.85546875" style="86" customWidth="1"/>
    <col min="3615" max="3615" width="255.7109375" style="86" bestFit="1" customWidth="1"/>
    <col min="3616" max="3616" width="35.5703125" style="86" bestFit="1" customWidth="1"/>
    <col min="3617" max="3838" width="9.140625" style="86"/>
    <col min="3839" max="3839" width="13.5703125" style="86" bestFit="1" customWidth="1"/>
    <col min="3840" max="3840" width="19.28515625" style="86" bestFit="1" customWidth="1"/>
    <col min="3841" max="3841" width="16" style="86" bestFit="1" customWidth="1"/>
    <col min="3842" max="3842" width="64.140625" style="86" bestFit="1" customWidth="1"/>
    <col min="3843" max="3843" width="10.140625" style="86" bestFit="1" customWidth="1"/>
    <col min="3844" max="3844" width="73.7109375" style="86" bestFit="1" customWidth="1"/>
    <col min="3845" max="3869" width="9" style="86" customWidth="1"/>
    <col min="3870" max="3870" width="8.85546875" style="86" customWidth="1"/>
    <col min="3871" max="3871" width="255.7109375" style="86" bestFit="1" customWidth="1"/>
    <col min="3872" max="3872" width="35.5703125" style="86" bestFit="1" customWidth="1"/>
    <col min="3873" max="4094" width="9.140625" style="86"/>
    <col min="4095" max="4095" width="13.5703125" style="86" bestFit="1" customWidth="1"/>
    <col min="4096" max="4096" width="19.28515625" style="86" bestFit="1" customWidth="1"/>
    <col min="4097" max="4097" width="16" style="86" bestFit="1" customWidth="1"/>
    <col min="4098" max="4098" width="64.140625" style="86" bestFit="1" customWidth="1"/>
    <col min="4099" max="4099" width="10.140625" style="86" bestFit="1" customWidth="1"/>
    <col min="4100" max="4100" width="73.7109375" style="86" bestFit="1" customWidth="1"/>
    <col min="4101" max="4125" width="9" style="86" customWidth="1"/>
    <col min="4126" max="4126" width="8.85546875" style="86" customWidth="1"/>
    <col min="4127" max="4127" width="255.7109375" style="86" bestFit="1" customWidth="1"/>
    <col min="4128" max="4128" width="35.5703125" style="86" bestFit="1" customWidth="1"/>
    <col min="4129" max="4350" width="9.140625" style="86"/>
    <col min="4351" max="4351" width="13.5703125" style="86" bestFit="1" customWidth="1"/>
    <col min="4352" max="4352" width="19.28515625" style="86" bestFit="1" customWidth="1"/>
    <col min="4353" max="4353" width="16" style="86" bestFit="1" customWidth="1"/>
    <col min="4354" max="4354" width="64.140625" style="86" bestFit="1" customWidth="1"/>
    <col min="4355" max="4355" width="10.140625" style="86" bestFit="1" customWidth="1"/>
    <col min="4356" max="4356" width="73.7109375" style="86" bestFit="1" customWidth="1"/>
    <col min="4357" max="4381" width="9" style="86" customWidth="1"/>
    <col min="4382" max="4382" width="8.85546875" style="86" customWidth="1"/>
    <col min="4383" max="4383" width="255.7109375" style="86" bestFit="1" customWidth="1"/>
    <col min="4384" max="4384" width="35.5703125" style="86" bestFit="1" customWidth="1"/>
    <col min="4385" max="4606" width="9.140625" style="86"/>
    <col min="4607" max="4607" width="13.5703125" style="86" bestFit="1" customWidth="1"/>
    <col min="4608" max="4608" width="19.28515625" style="86" bestFit="1" customWidth="1"/>
    <col min="4609" max="4609" width="16" style="86" bestFit="1" customWidth="1"/>
    <col min="4610" max="4610" width="64.140625" style="86" bestFit="1" customWidth="1"/>
    <col min="4611" max="4611" width="10.140625" style="86" bestFit="1" customWidth="1"/>
    <col min="4612" max="4612" width="73.7109375" style="86" bestFit="1" customWidth="1"/>
    <col min="4613" max="4637" width="9" style="86" customWidth="1"/>
    <col min="4638" max="4638" width="8.85546875" style="86" customWidth="1"/>
    <col min="4639" max="4639" width="255.7109375" style="86" bestFit="1" customWidth="1"/>
    <col min="4640" max="4640" width="35.5703125" style="86" bestFit="1" customWidth="1"/>
    <col min="4641" max="4862" width="9.140625" style="86"/>
    <col min="4863" max="4863" width="13.5703125" style="86" bestFit="1" customWidth="1"/>
    <col min="4864" max="4864" width="19.28515625" style="86" bestFit="1" customWidth="1"/>
    <col min="4865" max="4865" width="16" style="86" bestFit="1" customWidth="1"/>
    <col min="4866" max="4866" width="64.140625" style="86" bestFit="1" customWidth="1"/>
    <col min="4867" max="4867" width="10.140625" style="86" bestFit="1" customWidth="1"/>
    <col min="4868" max="4868" width="73.7109375" style="86" bestFit="1" customWidth="1"/>
    <col min="4869" max="4893" width="9" style="86" customWidth="1"/>
    <col min="4894" max="4894" width="8.85546875" style="86" customWidth="1"/>
    <col min="4895" max="4895" width="255.7109375" style="86" bestFit="1" customWidth="1"/>
    <col min="4896" max="4896" width="35.5703125" style="86" bestFit="1" customWidth="1"/>
    <col min="4897" max="5118" width="9.140625" style="86"/>
    <col min="5119" max="5119" width="13.5703125" style="86" bestFit="1" customWidth="1"/>
    <col min="5120" max="5120" width="19.28515625" style="86" bestFit="1" customWidth="1"/>
    <col min="5121" max="5121" width="16" style="86" bestFit="1" customWidth="1"/>
    <col min="5122" max="5122" width="64.140625" style="86" bestFit="1" customWidth="1"/>
    <col min="5123" max="5123" width="10.140625" style="86" bestFit="1" customWidth="1"/>
    <col min="5124" max="5124" width="73.7109375" style="86" bestFit="1" customWidth="1"/>
    <col min="5125" max="5149" width="9" style="86" customWidth="1"/>
    <col min="5150" max="5150" width="8.85546875" style="86" customWidth="1"/>
    <col min="5151" max="5151" width="255.7109375" style="86" bestFit="1" customWidth="1"/>
    <col min="5152" max="5152" width="35.5703125" style="86" bestFit="1" customWidth="1"/>
    <col min="5153" max="5374" width="9.140625" style="86"/>
    <col min="5375" max="5375" width="13.5703125" style="86" bestFit="1" customWidth="1"/>
    <col min="5376" max="5376" width="19.28515625" style="86" bestFit="1" customWidth="1"/>
    <col min="5377" max="5377" width="16" style="86" bestFit="1" customWidth="1"/>
    <col min="5378" max="5378" width="64.140625" style="86" bestFit="1" customWidth="1"/>
    <col min="5379" max="5379" width="10.140625" style="86" bestFit="1" customWidth="1"/>
    <col min="5380" max="5380" width="73.7109375" style="86" bestFit="1" customWidth="1"/>
    <col min="5381" max="5405" width="9" style="86" customWidth="1"/>
    <col min="5406" max="5406" width="8.85546875" style="86" customWidth="1"/>
    <col min="5407" max="5407" width="255.7109375" style="86" bestFit="1" customWidth="1"/>
    <col min="5408" max="5408" width="35.5703125" style="86" bestFit="1" customWidth="1"/>
    <col min="5409" max="5630" width="9.140625" style="86"/>
    <col min="5631" max="5631" width="13.5703125" style="86" bestFit="1" customWidth="1"/>
    <col min="5632" max="5632" width="19.28515625" style="86" bestFit="1" customWidth="1"/>
    <col min="5633" max="5633" width="16" style="86" bestFit="1" customWidth="1"/>
    <col min="5634" max="5634" width="64.140625" style="86" bestFit="1" customWidth="1"/>
    <col min="5635" max="5635" width="10.140625" style="86" bestFit="1" customWidth="1"/>
    <col min="5636" max="5636" width="73.7109375" style="86" bestFit="1" customWidth="1"/>
    <col min="5637" max="5661" width="9" style="86" customWidth="1"/>
    <col min="5662" max="5662" width="8.85546875" style="86" customWidth="1"/>
    <col min="5663" max="5663" width="255.7109375" style="86" bestFit="1" customWidth="1"/>
    <col min="5664" max="5664" width="35.5703125" style="86" bestFit="1" customWidth="1"/>
    <col min="5665" max="5886" width="9.140625" style="86"/>
    <col min="5887" max="5887" width="13.5703125" style="86" bestFit="1" customWidth="1"/>
    <col min="5888" max="5888" width="19.28515625" style="86" bestFit="1" customWidth="1"/>
    <col min="5889" max="5889" width="16" style="86" bestFit="1" customWidth="1"/>
    <col min="5890" max="5890" width="64.140625" style="86" bestFit="1" customWidth="1"/>
    <col min="5891" max="5891" width="10.140625" style="86" bestFit="1" customWidth="1"/>
    <col min="5892" max="5892" width="73.7109375" style="86" bestFit="1" customWidth="1"/>
    <col min="5893" max="5917" width="9" style="86" customWidth="1"/>
    <col min="5918" max="5918" width="8.85546875" style="86" customWidth="1"/>
    <col min="5919" max="5919" width="255.7109375" style="86" bestFit="1" customWidth="1"/>
    <col min="5920" max="5920" width="35.5703125" style="86" bestFit="1" customWidth="1"/>
    <col min="5921" max="6142" width="9.140625" style="86"/>
    <col min="6143" max="6143" width="13.5703125" style="86" bestFit="1" customWidth="1"/>
    <col min="6144" max="6144" width="19.28515625" style="86" bestFit="1" customWidth="1"/>
    <col min="6145" max="6145" width="16" style="86" bestFit="1" customWidth="1"/>
    <col min="6146" max="6146" width="64.140625" style="86" bestFit="1" customWidth="1"/>
    <col min="6147" max="6147" width="10.140625" style="86" bestFit="1" customWidth="1"/>
    <col min="6148" max="6148" width="73.7109375" style="86" bestFit="1" customWidth="1"/>
    <col min="6149" max="6173" width="9" style="86" customWidth="1"/>
    <col min="6174" max="6174" width="8.85546875" style="86" customWidth="1"/>
    <col min="6175" max="6175" width="255.7109375" style="86" bestFit="1" customWidth="1"/>
    <col min="6176" max="6176" width="35.5703125" style="86" bestFit="1" customWidth="1"/>
    <col min="6177" max="6398" width="9.140625" style="86"/>
    <col min="6399" max="6399" width="13.5703125" style="86" bestFit="1" customWidth="1"/>
    <col min="6400" max="6400" width="19.28515625" style="86" bestFit="1" customWidth="1"/>
    <col min="6401" max="6401" width="16" style="86" bestFit="1" customWidth="1"/>
    <col min="6402" max="6402" width="64.140625" style="86" bestFit="1" customWidth="1"/>
    <col min="6403" max="6403" width="10.140625" style="86" bestFit="1" customWidth="1"/>
    <col min="6404" max="6404" width="73.7109375" style="86" bestFit="1" customWidth="1"/>
    <col min="6405" max="6429" width="9" style="86" customWidth="1"/>
    <col min="6430" max="6430" width="8.85546875" style="86" customWidth="1"/>
    <col min="6431" max="6431" width="255.7109375" style="86" bestFit="1" customWidth="1"/>
    <col min="6432" max="6432" width="35.5703125" style="86" bestFit="1" customWidth="1"/>
    <col min="6433" max="6654" width="9.140625" style="86"/>
    <col min="6655" max="6655" width="13.5703125" style="86" bestFit="1" customWidth="1"/>
    <col min="6656" max="6656" width="19.28515625" style="86" bestFit="1" customWidth="1"/>
    <col min="6657" max="6657" width="16" style="86" bestFit="1" customWidth="1"/>
    <col min="6658" max="6658" width="64.140625" style="86" bestFit="1" customWidth="1"/>
    <col min="6659" max="6659" width="10.140625" style="86" bestFit="1" customWidth="1"/>
    <col min="6660" max="6660" width="73.7109375" style="86" bestFit="1" customWidth="1"/>
    <col min="6661" max="6685" width="9" style="86" customWidth="1"/>
    <col min="6686" max="6686" width="8.85546875" style="86" customWidth="1"/>
    <col min="6687" max="6687" width="255.7109375" style="86" bestFit="1" customWidth="1"/>
    <col min="6688" max="6688" width="35.5703125" style="86" bestFit="1" customWidth="1"/>
    <col min="6689" max="6910" width="9.140625" style="86"/>
    <col min="6911" max="6911" width="13.5703125" style="86" bestFit="1" customWidth="1"/>
    <col min="6912" max="6912" width="19.28515625" style="86" bestFit="1" customWidth="1"/>
    <col min="6913" max="6913" width="16" style="86" bestFit="1" customWidth="1"/>
    <col min="6914" max="6914" width="64.140625" style="86" bestFit="1" customWidth="1"/>
    <col min="6915" max="6915" width="10.140625" style="86" bestFit="1" customWidth="1"/>
    <col min="6916" max="6916" width="73.7109375" style="86" bestFit="1" customWidth="1"/>
    <col min="6917" max="6941" width="9" style="86" customWidth="1"/>
    <col min="6942" max="6942" width="8.85546875" style="86" customWidth="1"/>
    <col min="6943" max="6943" width="255.7109375" style="86" bestFit="1" customWidth="1"/>
    <col min="6944" max="6944" width="35.5703125" style="86" bestFit="1" customWidth="1"/>
    <col min="6945" max="7166" width="9.140625" style="86"/>
    <col min="7167" max="7167" width="13.5703125" style="86" bestFit="1" customWidth="1"/>
    <col min="7168" max="7168" width="19.28515625" style="86" bestFit="1" customWidth="1"/>
    <col min="7169" max="7169" width="16" style="86" bestFit="1" customWidth="1"/>
    <col min="7170" max="7170" width="64.140625" style="86" bestFit="1" customWidth="1"/>
    <col min="7171" max="7171" width="10.140625" style="86" bestFit="1" customWidth="1"/>
    <col min="7172" max="7172" width="73.7109375" style="86" bestFit="1" customWidth="1"/>
    <col min="7173" max="7197" width="9" style="86" customWidth="1"/>
    <col min="7198" max="7198" width="8.85546875" style="86" customWidth="1"/>
    <col min="7199" max="7199" width="255.7109375" style="86" bestFit="1" customWidth="1"/>
    <col min="7200" max="7200" width="35.5703125" style="86" bestFit="1" customWidth="1"/>
    <col min="7201" max="7422" width="9.140625" style="86"/>
    <col min="7423" max="7423" width="13.5703125" style="86" bestFit="1" customWidth="1"/>
    <col min="7424" max="7424" width="19.28515625" style="86" bestFit="1" customWidth="1"/>
    <col min="7425" max="7425" width="16" style="86" bestFit="1" customWidth="1"/>
    <col min="7426" max="7426" width="64.140625" style="86" bestFit="1" customWidth="1"/>
    <col min="7427" max="7427" width="10.140625" style="86" bestFit="1" customWidth="1"/>
    <col min="7428" max="7428" width="73.7109375" style="86" bestFit="1" customWidth="1"/>
    <col min="7429" max="7453" width="9" style="86" customWidth="1"/>
    <col min="7454" max="7454" width="8.85546875" style="86" customWidth="1"/>
    <col min="7455" max="7455" width="255.7109375" style="86" bestFit="1" customWidth="1"/>
    <col min="7456" max="7456" width="35.5703125" style="86" bestFit="1" customWidth="1"/>
    <col min="7457" max="7678" width="9.140625" style="86"/>
    <col min="7679" max="7679" width="13.5703125" style="86" bestFit="1" customWidth="1"/>
    <col min="7680" max="7680" width="19.28515625" style="86" bestFit="1" customWidth="1"/>
    <col min="7681" max="7681" width="16" style="86" bestFit="1" customWidth="1"/>
    <col min="7682" max="7682" width="64.140625" style="86" bestFit="1" customWidth="1"/>
    <col min="7683" max="7683" width="10.140625" style="86" bestFit="1" customWidth="1"/>
    <col min="7684" max="7684" width="73.7109375" style="86" bestFit="1" customWidth="1"/>
    <col min="7685" max="7709" width="9" style="86" customWidth="1"/>
    <col min="7710" max="7710" width="8.85546875" style="86" customWidth="1"/>
    <col min="7711" max="7711" width="255.7109375" style="86" bestFit="1" customWidth="1"/>
    <col min="7712" max="7712" width="35.5703125" style="86" bestFit="1" customWidth="1"/>
    <col min="7713" max="7934" width="9.140625" style="86"/>
    <col min="7935" max="7935" width="13.5703125" style="86" bestFit="1" customWidth="1"/>
    <col min="7936" max="7936" width="19.28515625" style="86" bestFit="1" customWidth="1"/>
    <col min="7937" max="7937" width="16" style="86" bestFit="1" customWidth="1"/>
    <col min="7938" max="7938" width="64.140625" style="86" bestFit="1" customWidth="1"/>
    <col min="7939" max="7939" width="10.140625" style="86" bestFit="1" customWidth="1"/>
    <col min="7940" max="7940" width="73.7109375" style="86" bestFit="1" customWidth="1"/>
    <col min="7941" max="7965" width="9" style="86" customWidth="1"/>
    <col min="7966" max="7966" width="8.85546875" style="86" customWidth="1"/>
    <col min="7967" max="7967" width="255.7109375" style="86" bestFit="1" customWidth="1"/>
    <col min="7968" max="7968" width="35.5703125" style="86" bestFit="1" customWidth="1"/>
    <col min="7969" max="8190" width="9.140625" style="86"/>
    <col min="8191" max="8191" width="13.5703125" style="86" bestFit="1" customWidth="1"/>
    <col min="8192" max="8192" width="19.28515625" style="86" bestFit="1" customWidth="1"/>
    <col min="8193" max="8193" width="16" style="86" bestFit="1" customWidth="1"/>
    <col min="8194" max="8194" width="64.140625" style="86" bestFit="1" customWidth="1"/>
    <col min="8195" max="8195" width="10.140625" style="86" bestFit="1" customWidth="1"/>
    <col min="8196" max="8196" width="73.7109375" style="86" bestFit="1" customWidth="1"/>
    <col min="8197" max="8221" width="9" style="86" customWidth="1"/>
    <col min="8222" max="8222" width="8.85546875" style="86" customWidth="1"/>
    <col min="8223" max="8223" width="255.7109375" style="86" bestFit="1" customWidth="1"/>
    <col min="8224" max="8224" width="35.5703125" style="86" bestFit="1" customWidth="1"/>
    <col min="8225" max="8446" width="9.140625" style="86"/>
    <col min="8447" max="8447" width="13.5703125" style="86" bestFit="1" customWidth="1"/>
    <col min="8448" max="8448" width="19.28515625" style="86" bestFit="1" customWidth="1"/>
    <col min="8449" max="8449" width="16" style="86" bestFit="1" customWidth="1"/>
    <col min="8450" max="8450" width="64.140625" style="86" bestFit="1" customWidth="1"/>
    <col min="8451" max="8451" width="10.140625" style="86" bestFit="1" customWidth="1"/>
    <col min="8452" max="8452" width="73.7109375" style="86" bestFit="1" customWidth="1"/>
    <col min="8453" max="8477" width="9" style="86" customWidth="1"/>
    <col min="8478" max="8478" width="8.85546875" style="86" customWidth="1"/>
    <col min="8479" max="8479" width="255.7109375" style="86" bestFit="1" customWidth="1"/>
    <col min="8480" max="8480" width="35.5703125" style="86" bestFit="1" customWidth="1"/>
    <col min="8481" max="8702" width="9.140625" style="86"/>
    <col min="8703" max="8703" width="13.5703125" style="86" bestFit="1" customWidth="1"/>
    <col min="8704" max="8704" width="19.28515625" style="86" bestFit="1" customWidth="1"/>
    <col min="8705" max="8705" width="16" style="86" bestFit="1" customWidth="1"/>
    <col min="8706" max="8706" width="64.140625" style="86" bestFit="1" customWidth="1"/>
    <col min="8707" max="8707" width="10.140625" style="86" bestFit="1" customWidth="1"/>
    <col min="8708" max="8708" width="73.7109375" style="86" bestFit="1" customWidth="1"/>
    <col min="8709" max="8733" width="9" style="86" customWidth="1"/>
    <col min="8734" max="8734" width="8.85546875" style="86" customWidth="1"/>
    <col min="8735" max="8735" width="255.7109375" style="86" bestFit="1" customWidth="1"/>
    <col min="8736" max="8736" width="35.5703125" style="86" bestFit="1" customWidth="1"/>
    <col min="8737" max="8958" width="9.140625" style="86"/>
    <col min="8959" max="8959" width="13.5703125" style="86" bestFit="1" customWidth="1"/>
    <col min="8960" max="8960" width="19.28515625" style="86" bestFit="1" customWidth="1"/>
    <col min="8961" max="8961" width="16" style="86" bestFit="1" customWidth="1"/>
    <col min="8962" max="8962" width="64.140625" style="86" bestFit="1" customWidth="1"/>
    <col min="8963" max="8963" width="10.140625" style="86" bestFit="1" customWidth="1"/>
    <col min="8964" max="8964" width="73.7109375" style="86" bestFit="1" customWidth="1"/>
    <col min="8965" max="8989" width="9" style="86" customWidth="1"/>
    <col min="8990" max="8990" width="8.85546875" style="86" customWidth="1"/>
    <col min="8991" max="8991" width="255.7109375" style="86" bestFit="1" customWidth="1"/>
    <col min="8992" max="8992" width="35.5703125" style="86" bestFit="1" customWidth="1"/>
    <col min="8993" max="9214" width="9.140625" style="86"/>
    <col min="9215" max="9215" width="13.5703125" style="86" bestFit="1" customWidth="1"/>
    <col min="9216" max="9216" width="19.28515625" style="86" bestFit="1" customWidth="1"/>
    <col min="9217" max="9217" width="16" style="86" bestFit="1" customWidth="1"/>
    <col min="9218" max="9218" width="64.140625" style="86" bestFit="1" customWidth="1"/>
    <col min="9219" max="9219" width="10.140625" style="86" bestFit="1" customWidth="1"/>
    <col min="9220" max="9220" width="73.7109375" style="86" bestFit="1" customWidth="1"/>
    <col min="9221" max="9245" width="9" style="86" customWidth="1"/>
    <col min="9246" max="9246" width="8.85546875" style="86" customWidth="1"/>
    <col min="9247" max="9247" width="255.7109375" style="86" bestFit="1" customWidth="1"/>
    <col min="9248" max="9248" width="35.5703125" style="86" bestFit="1" customWidth="1"/>
    <col min="9249" max="9470" width="9.140625" style="86"/>
    <col min="9471" max="9471" width="13.5703125" style="86" bestFit="1" customWidth="1"/>
    <col min="9472" max="9472" width="19.28515625" style="86" bestFit="1" customWidth="1"/>
    <col min="9473" max="9473" width="16" style="86" bestFit="1" customWidth="1"/>
    <col min="9474" max="9474" width="64.140625" style="86" bestFit="1" customWidth="1"/>
    <col min="9475" max="9475" width="10.140625" style="86" bestFit="1" customWidth="1"/>
    <col min="9476" max="9476" width="73.7109375" style="86" bestFit="1" customWidth="1"/>
    <col min="9477" max="9501" width="9" style="86" customWidth="1"/>
    <col min="9502" max="9502" width="8.85546875" style="86" customWidth="1"/>
    <col min="9503" max="9503" width="255.7109375" style="86" bestFit="1" customWidth="1"/>
    <col min="9504" max="9504" width="35.5703125" style="86" bestFit="1" customWidth="1"/>
    <col min="9505" max="9726" width="9.140625" style="86"/>
    <col min="9727" max="9727" width="13.5703125" style="86" bestFit="1" customWidth="1"/>
    <col min="9728" max="9728" width="19.28515625" style="86" bestFit="1" customWidth="1"/>
    <col min="9729" max="9729" width="16" style="86" bestFit="1" customWidth="1"/>
    <col min="9730" max="9730" width="64.140625" style="86" bestFit="1" customWidth="1"/>
    <col min="9731" max="9731" width="10.140625" style="86" bestFit="1" customWidth="1"/>
    <col min="9732" max="9732" width="73.7109375" style="86" bestFit="1" customWidth="1"/>
    <col min="9733" max="9757" width="9" style="86" customWidth="1"/>
    <col min="9758" max="9758" width="8.85546875" style="86" customWidth="1"/>
    <col min="9759" max="9759" width="255.7109375" style="86" bestFit="1" customWidth="1"/>
    <col min="9760" max="9760" width="35.5703125" style="86" bestFit="1" customWidth="1"/>
    <col min="9761" max="9982" width="9.140625" style="86"/>
    <col min="9983" max="9983" width="13.5703125" style="86" bestFit="1" customWidth="1"/>
    <col min="9984" max="9984" width="19.28515625" style="86" bestFit="1" customWidth="1"/>
    <col min="9985" max="9985" width="16" style="86" bestFit="1" customWidth="1"/>
    <col min="9986" max="9986" width="64.140625" style="86" bestFit="1" customWidth="1"/>
    <col min="9987" max="9987" width="10.140625" style="86" bestFit="1" customWidth="1"/>
    <col min="9988" max="9988" width="73.7109375" style="86" bestFit="1" customWidth="1"/>
    <col min="9989" max="10013" width="9" style="86" customWidth="1"/>
    <col min="10014" max="10014" width="8.85546875" style="86" customWidth="1"/>
    <col min="10015" max="10015" width="255.7109375" style="86" bestFit="1" customWidth="1"/>
    <col min="10016" max="10016" width="35.5703125" style="86" bestFit="1" customWidth="1"/>
    <col min="10017" max="10238" width="9.140625" style="86"/>
    <col min="10239" max="10239" width="13.5703125" style="86" bestFit="1" customWidth="1"/>
    <col min="10240" max="10240" width="19.28515625" style="86" bestFit="1" customWidth="1"/>
    <col min="10241" max="10241" width="16" style="86" bestFit="1" customWidth="1"/>
    <col min="10242" max="10242" width="64.140625" style="86" bestFit="1" customWidth="1"/>
    <col min="10243" max="10243" width="10.140625" style="86" bestFit="1" customWidth="1"/>
    <col min="10244" max="10244" width="73.7109375" style="86" bestFit="1" customWidth="1"/>
    <col min="10245" max="10269" width="9" style="86" customWidth="1"/>
    <col min="10270" max="10270" width="8.85546875" style="86" customWidth="1"/>
    <col min="10271" max="10271" width="255.7109375" style="86" bestFit="1" customWidth="1"/>
    <col min="10272" max="10272" width="35.5703125" style="86" bestFit="1" customWidth="1"/>
    <col min="10273" max="10494" width="9.140625" style="86"/>
    <col min="10495" max="10495" width="13.5703125" style="86" bestFit="1" customWidth="1"/>
    <col min="10496" max="10496" width="19.28515625" style="86" bestFit="1" customWidth="1"/>
    <col min="10497" max="10497" width="16" style="86" bestFit="1" customWidth="1"/>
    <col min="10498" max="10498" width="64.140625" style="86" bestFit="1" customWidth="1"/>
    <col min="10499" max="10499" width="10.140625" style="86" bestFit="1" customWidth="1"/>
    <col min="10500" max="10500" width="73.7109375" style="86" bestFit="1" customWidth="1"/>
    <col min="10501" max="10525" width="9" style="86" customWidth="1"/>
    <col min="10526" max="10526" width="8.85546875" style="86" customWidth="1"/>
    <col min="10527" max="10527" width="255.7109375" style="86" bestFit="1" customWidth="1"/>
    <col min="10528" max="10528" width="35.5703125" style="86" bestFit="1" customWidth="1"/>
    <col min="10529" max="10750" width="9.140625" style="86"/>
    <col min="10751" max="10751" width="13.5703125" style="86" bestFit="1" customWidth="1"/>
    <col min="10752" max="10752" width="19.28515625" style="86" bestFit="1" customWidth="1"/>
    <col min="10753" max="10753" width="16" style="86" bestFit="1" customWidth="1"/>
    <col min="10754" max="10754" width="64.140625" style="86" bestFit="1" customWidth="1"/>
    <col min="10755" max="10755" width="10.140625" style="86" bestFit="1" customWidth="1"/>
    <col min="10756" max="10756" width="73.7109375" style="86" bestFit="1" customWidth="1"/>
    <col min="10757" max="10781" width="9" style="86" customWidth="1"/>
    <col min="10782" max="10782" width="8.85546875" style="86" customWidth="1"/>
    <col min="10783" max="10783" width="255.7109375" style="86" bestFit="1" customWidth="1"/>
    <col min="10784" max="10784" width="35.5703125" style="86" bestFit="1" customWidth="1"/>
    <col min="10785" max="11006" width="9.140625" style="86"/>
    <col min="11007" max="11007" width="13.5703125" style="86" bestFit="1" customWidth="1"/>
    <col min="11008" max="11008" width="19.28515625" style="86" bestFit="1" customWidth="1"/>
    <col min="11009" max="11009" width="16" style="86" bestFit="1" customWidth="1"/>
    <col min="11010" max="11010" width="64.140625" style="86" bestFit="1" customWidth="1"/>
    <col min="11011" max="11011" width="10.140625" style="86" bestFit="1" customWidth="1"/>
    <col min="11012" max="11012" width="73.7109375" style="86" bestFit="1" customWidth="1"/>
    <col min="11013" max="11037" width="9" style="86" customWidth="1"/>
    <col min="11038" max="11038" width="8.85546875" style="86" customWidth="1"/>
    <col min="11039" max="11039" width="255.7109375" style="86" bestFit="1" customWidth="1"/>
    <col min="11040" max="11040" width="35.5703125" style="86" bestFit="1" customWidth="1"/>
    <col min="11041" max="11262" width="9.140625" style="86"/>
    <col min="11263" max="11263" width="13.5703125" style="86" bestFit="1" customWidth="1"/>
    <col min="11264" max="11264" width="19.28515625" style="86" bestFit="1" customWidth="1"/>
    <col min="11265" max="11265" width="16" style="86" bestFit="1" customWidth="1"/>
    <col min="11266" max="11266" width="64.140625" style="86" bestFit="1" customWidth="1"/>
    <col min="11267" max="11267" width="10.140625" style="86" bestFit="1" customWidth="1"/>
    <col min="11268" max="11268" width="73.7109375" style="86" bestFit="1" customWidth="1"/>
    <col min="11269" max="11293" width="9" style="86" customWidth="1"/>
    <col min="11294" max="11294" width="8.85546875" style="86" customWidth="1"/>
    <col min="11295" max="11295" width="255.7109375" style="86" bestFit="1" customWidth="1"/>
    <col min="11296" max="11296" width="35.5703125" style="86" bestFit="1" customWidth="1"/>
    <col min="11297" max="11518" width="9.140625" style="86"/>
    <col min="11519" max="11519" width="13.5703125" style="86" bestFit="1" customWidth="1"/>
    <col min="11520" max="11520" width="19.28515625" style="86" bestFit="1" customWidth="1"/>
    <col min="11521" max="11521" width="16" style="86" bestFit="1" customWidth="1"/>
    <col min="11522" max="11522" width="64.140625" style="86" bestFit="1" customWidth="1"/>
    <col min="11523" max="11523" width="10.140625" style="86" bestFit="1" customWidth="1"/>
    <col min="11524" max="11524" width="73.7109375" style="86" bestFit="1" customWidth="1"/>
    <col min="11525" max="11549" width="9" style="86" customWidth="1"/>
    <col min="11550" max="11550" width="8.85546875" style="86" customWidth="1"/>
    <col min="11551" max="11551" width="255.7109375" style="86" bestFit="1" customWidth="1"/>
    <col min="11552" max="11552" width="35.5703125" style="86" bestFit="1" customWidth="1"/>
    <col min="11553" max="11774" width="9.140625" style="86"/>
    <col min="11775" max="11775" width="13.5703125" style="86" bestFit="1" customWidth="1"/>
    <col min="11776" max="11776" width="19.28515625" style="86" bestFit="1" customWidth="1"/>
    <col min="11777" max="11777" width="16" style="86" bestFit="1" customWidth="1"/>
    <col min="11778" max="11778" width="64.140625" style="86" bestFit="1" customWidth="1"/>
    <col min="11779" max="11779" width="10.140625" style="86" bestFit="1" customWidth="1"/>
    <col min="11780" max="11780" width="73.7109375" style="86" bestFit="1" customWidth="1"/>
    <col min="11781" max="11805" width="9" style="86" customWidth="1"/>
    <col min="11806" max="11806" width="8.85546875" style="86" customWidth="1"/>
    <col min="11807" max="11807" width="255.7109375" style="86" bestFit="1" customWidth="1"/>
    <col min="11808" max="11808" width="35.5703125" style="86" bestFit="1" customWidth="1"/>
    <col min="11809" max="12030" width="9.140625" style="86"/>
    <col min="12031" max="12031" width="13.5703125" style="86" bestFit="1" customWidth="1"/>
    <col min="12032" max="12032" width="19.28515625" style="86" bestFit="1" customWidth="1"/>
    <col min="12033" max="12033" width="16" style="86" bestFit="1" customWidth="1"/>
    <col min="12034" max="12034" width="64.140625" style="86" bestFit="1" customWidth="1"/>
    <col min="12035" max="12035" width="10.140625" style="86" bestFit="1" customWidth="1"/>
    <col min="12036" max="12036" width="73.7109375" style="86" bestFit="1" customWidth="1"/>
    <col min="12037" max="12061" width="9" style="86" customWidth="1"/>
    <col min="12062" max="12062" width="8.85546875" style="86" customWidth="1"/>
    <col min="12063" max="12063" width="255.7109375" style="86" bestFit="1" customWidth="1"/>
    <col min="12064" max="12064" width="35.5703125" style="86" bestFit="1" customWidth="1"/>
    <col min="12065" max="12286" width="9.140625" style="86"/>
    <col min="12287" max="12287" width="13.5703125" style="86" bestFit="1" customWidth="1"/>
    <col min="12288" max="12288" width="19.28515625" style="86" bestFit="1" customWidth="1"/>
    <col min="12289" max="12289" width="16" style="86" bestFit="1" customWidth="1"/>
    <col min="12290" max="12290" width="64.140625" style="86" bestFit="1" customWidth="1"/>
    <col min="12291" max="12291" width="10.140625" style="86" bestFit="1" customWidth="1"/>
    <col min="12292" max="12292" width="73.7109375" style="86" bestFit="1" customWidth="1"/>
    <col min="12293" max="12317" width="9" style="86" customWidth="1"/>
    <col min="12318" max="12318" width="8.85546875" style="86" customWidth="1"/>
    <col min="12319" max="12319" width="255.7109375" style="86" bestFit="1" customWidth="1"/>
    <col min="12320" max="12320" width="35.5703125" style="86" bestFit="1" customWidth="1"/>
    <col min="12321" max="12542" width="9.140625" style="86"/>
    <col min="12543" max="12543" width="13.5703125" style="86" bestFit="1" customWidth="1"/>
    <col min="12544" max="12544" width="19.28515625" style="86" bestFit="1" customWidth="1"/>
    <col min="12545" max="12545" width="16" style="86" bestFit="1" customWidth="1"/>
    <col min="12546" max="12546" width="64.140625" style="86" bestFit="1" customWidth="1"/>
    <col min="12547" max="12547" width="10.140625" style="86" bestFit="1" customWidth="1"/>
    <col min="12548" max="12548" width="73.7109375" style="86" bestFit="1" customWidth="1"/>
    <col min="12549" max="12573" width="9" style="86" customWidth="1"/>
    <col min="12574" max="12574" width="8.85546875" style="86" customWidth="1"/>
    <col min="12575" max="12575" width="255.7109375" style="86" bestFit="1" customWidth="1"/>
    <col min="12576" max="12576" width="35.5703125" style="86" bestFit="1" customWidth="1"/>
    <col min="12577" max="12798" width="9.140625" style="86"/>
    <col min="12799" max="12799" width="13.5703125" style="86" bestFit="1" customWidth="1"/>
    <col min="12800" max="12800" width="19.28515625" style="86" bestFit="1" customWidth="1"/>
    <col min="12801" max="12801" width="16" style="86" bestFit="1" customWidth="1"/>
    <col min="12802" max="12802" width="64.140625" style="86" bestFit="1" customWidth="1"/>
    <col min="12803" max="12803" width="10.140625" style="86" bestFit="1" customWidth="1"/>
    <col min="12804" max="12804" width="73.7109375" style="86" bestFit="1" customWidth="1"/>
    <col min="12805" max="12829" width="9" style="86" customWidth="1"/>
    <col min="12830" max="12830" width="8.85546875" style="86" customWidth="1"/>
    <col min="12831" max="12831" width="255.7109375" style="86" bestFit="1" customWidth="1"/>
    <col min="12832" max="12832" width="35.5703125" style="86" bestFit="1" customWidth="1"/>
    <col min="12833" max="13054" width="9.140625" style="86"/>
    <col min="13055" max="13055" width="13.5703125" style="86" bestFit="1" customWidth="1"/>
    <col min="13056" max="13056" width="19.28515625" style="86" bestFit="1" customWidth="1"/>
    <col min="13057" max="13057" width="16" style="86" bestFit="1" customWidth="1"/>
    <col min="13058" max="13058" width="64.140625" style="86" bestFit="1" customWidth="1"/>
    <col min="13059" max="13059" width="10.140625" style="86" bestFit="1" customWidth="1"/>
    <col min="13060" max="13060" width="73.7109375" style="86" bestFit="1" customWidth="1"/>
    <col min="13061" max="13085" width="9" style="86" customWidth="1"/>
    <col min="13086" max="13086" width="8.85546875" style="86" customWidth="1"/>
    <col min="13087" max="13087" width="255.7109375" style="86" bestFit="1" customWidth="1"/>
    <col min="13088" max="13088" width="35.5703125" style="86" bestFit="1" customWidth="1"/>
    <col min="13089" max="13310" width="9.140625" style="86"/>
    <col min="13311" max="13311" width="13.5703125" style="86" bestFit="1" customWidth="1"/>
    <col min="13312" max="13312" width="19.28515625" style="86" bestFit="1" customWidth="1"/>
    <col min="13313" max="13313" width="16" style="86" bestFit="1" customWidth="1"/>
    <col min="13314" max="13314" width="64.140625" style="86" bestFit="1" customWidth="1"/>
    <col min="13315" max="13315" width="10.140625" style="86" bestFit="1" customWidth="1"/>
    <col min="13316" max="13316" width="73.7109375" style="86" bestFit="1" customWidth="1"/>
    <col min="13317" max="13341" width="9" style="86" customWidth="1"/>
    <col min="13342" max="13342" width="8.85546875" style="86" customWidth="1"/>
    <col min="13343" max="13343" width="255.7109375" style="86" bestFit="1" customWidth="1"/>
    <col min="13344" max="13344" width="35.5703125" style="86" bestFit="1" customWidth="1"/>
    <col min="13345" max="13566" width="9.140625" style="86"/>
    <col min="13567" max="13567" width="13.5703125" style="86" bestFit="1" customWidth="1"/>
    <col min="13568" max="13568" width="19.28515625" style="86" bestFit="1" customWidth="1"/>
    <col min="13569" max="13569" width="16" style="86" bestFit="1" customWidth="1"/>
    <col min="13570" max="13570" width="64.140625" style="86" bestFit="1" customWidth="1"/>
    <col min="13571" max="13571" width="10.140625" style="86" bestFit="1" customWidth="1"/>
    <col min="13572" max="13572" width="73.7109375" style="86" bestFit="1" customWidth="1"/>
    <col min="13573" max="13597" width="9" style="86" customWidth="1"/>
    <col min="13598" max="13598" width="8.85546875" style="86" customWidth="1"/>
    <col min="13599" max="13599" width="255.7109375" style="86" bestFit="1" customWidth="1"/>
    <col min="13600" max="13600" width="35.5703125" style="86" bestFit="1" customWidth="1"/>
    <col min="13601" max="13822" width="9.140625" style="86"/>
    <col min="13823" max="13823" width="13.5703125" style="86" bestFit="1" customWidth="1"/>
    <col min="13824" max="13824" width="19.28515625" style="86" bestFit="1" customWidth="1"/>
    <col min="13825" max="13825" width="16" style="86" bestFit="1" customWidth="1"/>
    <col min="13826" max="13826" width="64.140625" style="86" bestFit="1" customWidth="1"/>
    <col min="13827" max="13827" width="10.140625" style="86" bestFit="1" customWidth="1"/>
    <col min="13828" max="13828" width="73.7109375" style="86" bestFit="1" customWidth="1"/>
    <col min="13829" max="13853" width="9" style="86" customWidth="1"/>
    <col min="13854" max="13854" width="8.85546875" style="86" customWidth="1"/>
    <col min="13855" max="13855" width="255.7109375" style="86" bestFit="1" customWidth="1"/>
    <col min="13856" max="13856" width="35.5703125" style="86" bestFit="1" customWidth="1"/>
    <col min="13857" max="14078" width="9.140625" style="86"/>
    <col min="14079" max="14079" width="13.5703125" style="86" bestFit="1" customWidth="1"/>
    <col min="14080" max="14080" width="19.28515625" style="86" bestFit="1" customWidth="1"/>
    <col min="14081" max="14081" width="16" style="86" bestFit="1" customWidth="1"/>
    <col min="14082" max="14082" width="64.140625" style="86" bestFit="1" customWidth="1"/>
    <col min="14083" max="14083" width="10.140625" style="86" bestFit="1" customWidth="1"/>
    <col min="14084" max="14084" width="73.7109375" style="86" bestFit="1" customWidth="1"/>
    <col min="14085" max="14109" width="9" style="86" customWidth="1"/>
    <col min="14110" max="14110" width="8.85546875" style="86" customWidth="1"/>
    <col min="14111" max="14111" width="255.7109375" style="86" bestFit="1" customWidth="1"/>
    <col min="14112" max="14112" width="35.5703125" style="86" bestFit="1" customWidth="1"/>
    <col min="14113" max="14334" width="9.140625" style="86"/>
    <col min="14335" max="14335" width="13.5703125" style="86" bestFit="1" customWidth="1"/>
    <col min="14336" max="14336" width="19.28515625" style="86" bestFit="1" customWidth="1"/>
    <col min="14337" max="14337" width="16" style="86" bestFit="1" customWidth="1"/>
    <col min="14338" max="14338" width="64.140625" style="86" bestFit="1" customWidth="1"/>
    <col min="14339" max="14339" width="10.140625" style="86" bestFit="1" customWidth="1"/>
    <col min="14340" max="14340" width="73.7109375" style="86" bestFit="1" customWidth="1"/>
    <col min="14341" max="14365" width="9" style="86" customWidth="1"/>
    <col min="14366" max="14366" width="8.85546875" style="86" customWidth="1"/>
    <col min="14367" max="14367" width="255.7109375" style="86" bestFit="1" customWidth="1"/>
    <col min="14368" max="14368" width="35.5703125" style="86" bestFit="1" customWidth="1"/>
    <col min="14369" max="14590" width="9.140625" style="86"/>
    <col min="14591" max="14591" width="13.5703125" style="86" bestFit="1" customWidth="1"/>
    <col min="14592" max="14592" width="19.28515625" style="86" bestFit="1" customWidth="1"/>
    <col min="14593" max="14593" width="16" style="86" bestFit="1" customWidth="1"/>
    <col min="14594" max="14594" width="64.140625" style="86" bestFit="1" customWidth="1"/>
    <col min="14595" max="14595" width="10.140625" style="86" bestFit="1" customWidth="1"/>
    <col min="14596" max="14596" width="73.7109375" style="86" bestFit="1" customWidth="1"/>
    <col min="14597" max="14621" width="9" style="86" customWidth="1"/>
    <col min="14622" max="14622" width="8.85546875" style="86" customWidth="1"/>
    <col min="14623" max="14623" width="255.7109375" style="86" bestFit="1" customWidth="1"/>
    <col min="14624" max="14624" width="35.5703125" style="86" bestFit="1" customWidth="1"/>
    <col min="14625" max="14846" width="9.140625" style="86"/>
    <col min="14847" max="14847" width="13.5703125" style="86" bestFit="1" customWidth="1"/>
    <col min="14848" max="14848" width="19.28515625" style="86" bestFit="1" customWidth="1"/>
    <col min="14849" max="14849" width="16" style="86" bestFit="1" customWidth="1"/>
    <col min="14850" max="14850" width="64.140625" style="86" bestFit="1" customWidth="1"/>
    <col min="14851" max="14851" width="10.140625" style="86" bestFit="1" customWidth="1"/>
    <col min="14852" max="14852" width="73.7109375" style="86" bestFit="1" customWidth="1"/>
    <col min="14853" max="14877" width="9" style="86" customWidth="1"/>
    <col min="14878" max="14878" width="8.85546875" style="86" customWidth="1"/>
    <col min="14879" max="14879" width="255.7109375" style="86" bestFit="1" customWidth="1"/>
    <col min="14880" max="14880" width="35.5703125" style="86" bestFit="1" customWidth="1"/>
    <col min="14881" max="15102" width="9.140625" style="86"/>
    <col min="15103" max="15103" width="13.5703125" style="86" bestFit="1" customWidth="1"/>
    <col min="15104" max="15104" width="19.28515625" style="86" bestFit="1" customWidth="1"/>
    <col min="15105" max="15105" width="16" style="86" bestFit="1" customWidth="1"/>
    <col min="15106" max="15106" width="64.140625" style="86" bestFit="1" customWidth="1"/>
    <col min="15107" max="15107" width="10.140625" style="86" bestFit="1" customWidth="1"/>
    <col min="15108" max="15108" width="73.7109375" style="86" bestFit="1" customWidth="1"/>
    <col min="15109" max="15133" width="9" style="86" customWidth="1"/>
    <col min="15134" max="15134" width="8.85546875" style="86" customWidth="1"/>
    <col min="15135" max="15135" width="255.7109375" style="86" bestFit="1" customWidth="1"/>
    <col min="15136" max="15136" width="35.5703125" style="86" bestFit="1" customWidth="1"/>
    <col min="15137" max="15358" width="9.140625" style="86"/>
    <col min="15359" max="15359" width="13.5703125" style="86" bestFit="1" customWidth="1"/>
    <col min="15360" max="15360" width="19.28515625" style="86" bestFit="1" customWidth="1"/>
    <col min="15361" max="15361" width="16" style="86" bestFit="1" customWidth="1"/>
    <col min="15362" max="15362" width="64.140625" style="86" bestFit="1" customWidth="1"/>
    <col min="15363" max="15363" width="10.140625" style="86" bestFit="1" customWidth="1"/>
    <col min="15364" max="15364" width="73.7109375" style="86" bestFit="1" customWidth="1"/>
    <col min="15365" max="15389" width="9" style="86" customWidth="1"/>
    <col min="15390" max="15390" width="8.85546875" style="86" customWidth="1"/>
    <col min="15391" max="15391" width="255.7109375" style="86" bestFit="1" customWidth="1"/>
    <col min="15392" max="15392" width="35.5703125" style="86" bestFit="1" customWidth="1"/>
    <col min="15393" max="15614" width="9.140625" style="86"/>
    <col min="15615" max="15615" width="13.5703125" style="86" bestFit="1" customWidth="1"/>
    <col min="15616" max="15616" width="19.28515625" style="86" bestFit="1" customWidth="1"/>
    <col min="15617" max="15617" width="16" style="86" bestFit="1" customWidth="1"/>
    <col min="15618" max="15618" width="64.140625" style="86" bestFit="1" customWidth="1"/>
    <col min="15619" max="15619" width="10.140625" style="86" bestFit="1" customWidth="1"/>
    <col min="15620" max="15620" width="73.7109375" style="86" bestFit="1" customWidth="1"/>
    <col min="15621" max="15645" width="9" style="86" customWidth="1"/>
    <col min="15646" max="15646" width="8.85546875" style="86" customWidth="1"/>
    <col min="15647" max="15647" width="255.7109375" style="86" bestFit="1" customWidth="1"/>
    <col min="15648" max="15648" width="35.5703125" style="86" bestFit="1" customWidth="1"/>
    <col min="15649" max="15870" width="9.140625" style="86"/>
    <col min="15871" max="15871" width="13.5703125" style="86" bestFit="1" customWidth="1"/>
    <col min="15872" max="15872" width="19.28515625" style="86" bestFit="1" customWidth="1"/>
    <col min="15873" max="15873" width="16" style="86" bestFit="1" customWidth="1"/>
    <col min="15874" max="15874" width="64.140625" style="86" bestFit="1" customWidth="1"/>
    <col min="15875" max="15875" width="10.140625" style="86" bestFit="1" customWidth="1"/>
    <col min="15876" max="15876" width="73.7109375" style="86" bestFit="1" customWidth="1"/>
    <col min="15877" max="15901" width="9" style="86" customWidth="1"/>
    <col min="15902" max="15902" width="8.85546875" style="86" customWidth="1"/>
    <col min="15903" max="15903" width="255.7109375" style="86" bestFit="1" customWidth="1"/>
    <col min="15904" max="15904" width="35.5703125" style="86" bestFit="1" customWidth="1"/>
    <col min="15905" max="16126" width="9.140625" style="86"/>
    <col min="16127" max="16127" width="13.5703125" style="86" bestFit="1" customWidth="1"/>
    <col min="16128" max="16128" width="19.28515625" style="86" bestFit="1" customWidth="1"/>
    <col min="16129" max="16129" width="16" style="86" bestFit="1" customWidth="1"/>
    <col min="16130" max="16130" width="64.140625" style="86" bestFit="1" customWidth="1"/>
    <col min="16131" max="16131" width="10.140625" style="86" bestFit="1" customWidth="1"/>
    <col min="16132" max="16132" width="73.7109375" style="86" bestFit="1" customWidth="1"/>
    <col min="16133" max="16157" width="9" style="86" customWidth="1"/>
    <col min="16158" max="16158" width="8.85546875" style="86" customWidth="1"/>
    <col min="16159" max="16159" width="255.7109375" style="86" bestFit="1" customWidth="1"/>
    <col min="16160" max="16160" width="35.5703125" style="86" bestFit="1" customWidth="1"/>
    <col min="16161" max="16384" width="9.140625" style="86"/>
  </cols>
  <sheetData>
    <row r="1" spans="1:16382" customFormat="1" x14ac:dyDescent="0.2">
      <c r="A1" t="s">
        <v>73</v>
      </c>
    </row>
    <row r="2" spans="1:16382" customFormat="1" x14ac:dyDescent="0.2"/>
    <row r="3" spans="1:16382" s="90" customFormat="1" ht="14.25" x14ac:dyDescent="0.2">
      <c r="A3" s="89" t="s">
        <v>74</v>
      </c>
      <c r="B3" s="89" t="s">
        <v>163</v>
      </c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</row>
    <row r="4" spans="1:16382" s="90" customFormat="1" x14ac:dyDescent="0.2"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</row>
    <row r="5" spans="1:16382" s="90" customFormat="1" ht="42.75" x14ac:dyDescent="0.2">
      <c r="A5" s="89" t="s">
        <v>75</v>
      </c>
      <c r="B5" s="89" t="s">
        <v>76</v>
      </c>
      <c r="C5" s="89" t="s">
        <v>77</v>
      </c>
      <c r="D5" s="89" t="s">
        <v>78</v>
      </c>
      <c r="E5" s="89" t="s">
        <v>79</v>
      </c>
      <c r="F5" s="89" t="s">
        <v>80</v>
      </c>
      <c r="G5" s="91" t="s">
        <v>81</v>
      </c>
      <c r="H5" s="91" t="s">
        <v>82</v>
      </c>
      <c r="I5" s="91" t="s">
        <v>83</v>
      </c>
      <c r="J5" s="91" t="s">
        <v>84</v>
      </c>
      <c r="K5" s="91" t="s">
        <v>85</v>
      </c>
      <c r="L5" s="91" t="s">
        <v>86</v>
      </c>
      <c r="M5" s="91" t="s">
        <v>87</v>
      </c>
      <c r="N5" s="91" t="s">
        <v>88</v>
      </c>
      <c r="O5" s="91" t="s">
        <v>89</v>
      </c>
      <c r="P5" s="91" t="s">
        <v>90</v>
      </c>
      <c r="Q5" s="91" t="s">
        <v>91</v>
      </c>
      <c r="R5" s="91" t="s">
        <v>92</v>
      </c>
      <c r="S5" s="91" t="s">
        <v>93</v>
      </c>
      <c r="T5" s="91" t="s">
        <v>94</v>
      </c>
      <c r="U5" s="91" t="s">
        <v>95</v>
      </c>
      <c r="V5" s="91" t="s">
        <v>96</v>
      </c>
      <c r="W5" s="91" t="s">
        <v>97</v>
      </c>
      <c r="X5" s="91" t="s">
        <v>98</v>
      </c>
      <c r="Y5" s="91" t="s">
        <v>99</v>
      </c>
      <c r="Z5" s="91" t="s">
        <v>100</v>
      </c>
      <c r="AA5" s="91" t="s">
        <v>101</v>
      </c>
      <c r="AB5" s="91" t="s">
        <v>102</v>
      </c>
      <c r="AC5" s="91" t="s">
        <v>103</v>
      </c>
      <c r="AD5" s="91" t="s">
        <v>104</v>
      </c>
      <c r="AE5" s="91" t="s">
        <v>105</v>
      </c>
      <c r="AF5" s="91" t="s">
        <v>106</v>
      </c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</row>
    <row r="6" spans="1:16382" customFormat="1" ht="14.25" x14ac:dyDescent="0.2">
      <c r="A6" s="87" t="s">
        <v>156</v>
      </c>
      <c r="B6" s="87" t="s">
        <v>162</v>
      </c>
      <c r="C6" s="87" t="s">
        <v>58</v>
      </c>
      <c r="D6" s="87" t="s">
        <v>107</v>
      </c>
      <c r="E6" s="87" t="s">
        <v>50</v>
      </c>
      <c r="F6" s="87" t="s">
        <v>108</v>
      </c>
      <c r="G6" s="88">
        <v>33</v>
      </c>
      <c r="H6" s="88">
        <v>42</v>
      </c>
      <c r="I6" s="88">
        <v>9.75</v>
      </c>
      <c r="J6" s="88">
        <v>416</v>
      </c>
      <c r="K6" s="88">
        <v>549</v>
      </c>
      <c r="L6" s="88">
        <v>537</v>
      </c>
      <c r="M6" s="88">
        <v>564</v>
      </c>
      <c r="N6" s="88">
        <v>17</v>
      </c>
      <c r="O6" s="88">
        <v>2026</v>
      </c>
      <c r="P6" s="88">
        <v>9</v>
      </c>
      <c r="Q6" s="88">
        <v>215</v>
      </c>
      <c r="R6" s="88">
        <v>11</v>
      </c>
      <c r="S6" s="88">
        <v>447</v>
      </c>
      <c r="T6" s="88">
        <v>27</v>
      </c>
      <c r="U6" s="88">
        <v>2026</v>
      </c>
      <c r="V6" s="88">
        <v>1</v>
      </c>
      <c r="W6" s="88">
        <v>1</v>
      </c>
      <c r="X6" s="88">
        <v>10</v>
      </c>
      <c r="Y6" s="88">
        <v>5.1000000000000005</v>
      </c>
      <c r="Z6" s="88">
        <v>16.21</v>
      </c>
      <c r="AA6" s="88">
        <v>19.059999999999999</v>
      </c>
      <c r="AB6" s="88">
        <v>215</v>
      </c>
      <c r="AC6" s="88">
        <v>1784</v>
      </c>
      <c r="AD6" s="88">
        <v>746</v>
      </c>
      <c r="AE6" s="88">
        <v>1569</v>
      </c>
      <c r="AF6" s="88">
        <v>1121</v>
      </c>
    </row>
    <row r="7" spans="1:16382" customFormat="1" ht="14.25" x14ac:dyDescent="0.2">
      <c r="A7" s="87" t="s">
        <v>156</v>
      </c>
      <c r="B7" s="87" t="s">
        <v>162</v>
      </c>
      <c r="C7" s="87" t="s">
        <v>59</v>
      </c>
      <c r="D7" s="87" t="s">
        <v>109</v>
      </c>
      <c r="E7" s="87" t="s">
        <v>18</v>
      </c>
      <c r="F7" s="87" t="s">
        <v>110</v>
      </c>
      <c r="G7" s="88">
        <v>683</v>
      </c>
      <c r="H7" s="88">
        <v>1075</v>
      </c>
      <c r="I7" s="88">
        <v>14.1</v>
      </c>
      <c r="J7" s="88">
        <v>24378</v>
      </c>
      <c r="K7" s="88">
        <v>38813</v>
      </c>
      <c r="L7" s="88">
        <v>36848</v>
      </c>
      <c r="M7" s="88">
        <v>39620</v>
      </c>
      <c r="N7" s="88">
        <v>173</v>
      </c>
      <c r="O7" s="88">
        <v>127047</v>
      </c>
      <c r="P7" s="88">
        <v>335</v>
      </c>
      <c r="Q7" s="88">
        <v>12346</v>
      </c>
      <c r="R7" s="88">
        <v>1295</v>
      </c>
      <c r="S7" s="88">
        <v>15208</v>
      </c>
      <c r="T7" s="88">
        <v>1131</v>
      </c>
      <c r="U7" s="88">
        <v>127047</v>
      </c>
      <c r="V7" s="88">
        <v>0</v>
      </c>
      <c r="W7" s="88">
        <v>2</v>
      </c>
      <c r="X7" s="88">
        <v>51</v>
      </c>
      <c r="Y7" s="88">
        <v>7.2</v>
      </c>
      <c r="Z7" s="88">
        <v>19.2</v>
      </c>
      <c r="AA7" s="88">
        <v>33.200000000000003</v>
      </c>
      <c r="AB7" s="88">
        <v>12346</v>
      </c>
      <c r="AC7" s="88">
        <v>95403</v>
      </c>
      <c r="AD7" s="88">
        <v>27322</v>
      </c>
      <c r="AE7" s="88">
        <v>83057</v>
      </c>
      <c r="AF7" s="88">
        <v>62427</v>
      </c>
    </row>
    <row r="8" spans="1:16382" customFormat="1" ht="14.25" x14ac:dyDescent="0.2">
      <c r="A8" s="87" t="s">
        <v>156</v>
      </c>
      <c r="B8" s="87" t="s">
        <v>162</v>
      </c>
      <c r="C8" s="87" t="s">
        <v>60</v>
      </c>
      <c r="D8" s="87" t="s">
        <v>111</v>
      </c>
      <c r="E8" s="87" t="s">
        <v>20</v>
      </c>
      <c r="F8" s="87" t="s">
        <v>112</v>
      </c>
      <c r="G8" s="88">
        <v>627</v>
      </c>
      <c r="H8" s="88">
        <v>862</v>
      </c>
      <c r="I8" s="88">
        <v>13.5</v>
      </c>
      <c r="J8" s="88">
        <v>10647</v>
      </c>
      <c r="K8" s="88">
        <v>14656</v>
      </c>
      <c r="L8" s="88">
        <v>13398</v>
      </c>
      <c r="M8" s="88">
        <v>14398</v>
      </c>
      <c r="N8" s="88">
        <v>236</v>
      </c>
      <c r="O8" s="88">
        <v>40910</v>
      </c>
      <c r="P8" s="88">
        <v>215</v>
      </c>
      <c r="Q8" s="88">
        <v>1374</v>
      </c>
      <c r="R8" s="88">
        <v>282</v>
      </c>
      <c r="S8" s="88">
        <v>5656</v>
      </c>
      <c r="T8" s="88">
        <v>103</v>
      </c>
      <c r="U8" s="88">
        <v>40910</v>
      </c>
      <c r="V8" s="88">
        <v>1</v>
      </c>
      <c r="W8" s="88">
        <v>41</v>
      </c>
      <c r="X8" s="88">
        <v>81</v>
      </c>
      <c r="Y8" s="88">
        <v>6.5200000000000005</v>
      </c>
      <c r="Z8" s="88">
        <v>23.13</v>
      </c>
      <c r="AA8" s="88">
        <v>39.17</v>
      </c>
      <c r="AB8" s="88">
        <v>1374</v>
      </c>
      <c r="AC8" s="88">
        <v>19394</v>
      </c>
      <c r="AD8" s="88">
        <v>8109</v>
      </c>
      <c r="AE8" s="88">
        <v>24182</v>
      </c>
      <c r="AF8" s="88">
        <v>19782</v>
      </c>
    </row>
    <row r="9" spans="1:16382" customFormat="1" ht="14.25" x14ac:dyDescent="0.2">
      <c r="A9" s="87" t="s">
        <v>156</v>
      </c>
      <c r="B9" s="87" t="s">
        <v>162</v>
      </c>
      <c r="C9" s="87" t="s">
        <v>60</v>
      </c>
      <c r="D9" s="87" t="s">
        <v>111</v>
      </c>
      <c r="E9" s="87" t="s">
        <v>21</v>
      </c>
      <c r="F9" s="87" t="s">
        <v>113</v>
      </c>
      <c r="G9" s="88">
        <v>1681</v>
      </c>
      <c r="H9" s="88">
        <v>2142</v>
      </c>
      <c r="I9" s="88">
        <v>13.55</v>
      </c>
      <c r="J9" s="88">
        <v>25768</v>
      </c>
      <c r="K9" s="88">
        <v>34415</v>
      </c>
      <c r="L9" s="88">
        <v>34513</v>
      </c>
      <c r="M9" s="88">
        <v>36483</v>
      </c>
      <c r="N9" s="88">
        <v>231</v>
      </c>
      <c r="O9" s="88">
        <v>105054</v>
      </c>
      <c r="P9" s="88">
        <v>267</v>
      </c>
      <c r="Q9" s="88">
        <v>7330</v>
      </c>
      <c r="R9" s="88">
        <v>516</v>
      </c>
      <c r="S9" s="88">
        <v>16095</v>
      </c>
      <c r="T9" s="88">
        <v>946</v>
      </c>
      <c r="U9" s="88">
        <v>105054</v>
      </c>
      <c r="V9" s="88">
        <v>1</v>
      </c>
      <c r="W9" s="88">
        <v>3</v>
      </c>
      <c r="X9" s="88">
        <v>22</v>
      </c>
      <c r="Y9" s="88">
        <v>6.32</v>
      </c>
      <c r="Z9" s="88">
        <v>19.5</v>
      </c>
      <c r="AA9" s="88">
        <v>34.33</v>
      </c>
      <c r="AB9" s="88">
        <v>7330</v>
      </c>
      <c r="AC9" s="88">
        <v>69726</v>
      </c>
      <c r="AD9" s="88">
        <v>21373</v>
      </c>
      <c r="AE9" s="88">
        <v>69197</v>
      </c>
      <c r="AF9" s="88">
        <v>55635</v>
      </c>
    </row>
    <row r="10" spans="1:16382" customFormat="1" ht="14.25" x14ac:dyDescent="0.2">
      <c r="A10" s="87" t="s">
        <v>156</v>
      </c>
      <c r="B10" s="87" t="s">
        <v>162</v>
      </c>
      <c r="C10" s="87" t="s">
        <v>60</v>
      </c>
      <c r="D10" s="87" t="s">
        <v>111</v>
      </c>
      <c r="E10" s="87" t="s">
        <v>27</v>
      </c>
      <c r="F10" s="87" t="s">
        <v>114</v>
      </c>
      <c r="G10" s="88">
        <v>1098</v>
      </c>
      <c r="H10" s="88">
        <v>1567</v>
      </c>
      <c r="I10" s="88">
        <v>14.73</v>
      </c>
      <c r="J10" s="88">
        <v>16431</v>
      </c>
      <c r="K10" s="88">
        <v>23326</v>
      </c>
      <c r="L10" s="88">
        <v>23571</v>
      </c>
      <c r="M10" s="88">
        <v>24740</v>
      </c>
      <c r="N10" s="88">
        <v>605</v>
      </c>
      <c r="O10" s="88">
        <v>71280</v>
      </c>
      <c r="P10" s="88">
        <v>52</v>
      </c>
      <c r="Q10" s="88">
        <v>2800</v>
      </c>
      <c r="R10" s="88">
        <v>343</v>
      </c>
      <c r="S10" s="88">
        <v>10882</v>
      </c>
      <c r="T10" s="88">
        <v>1159</v>
      </c>
      <c r="U10" s="88">
        <v>71280</v>
      </c>
      <c r="V10" s="88">
        <v>1</v>
      </c>
      <c r="W10" s="88">
        <v>20</v>
      </c>
      <c r="X10" s="88">
        <v>61</v>
      </c>
      <c r="Y10" s="88">
        <v>5.8</v>
      </c>
      <c r="Z10" s="88">
        <v>15.11</v>
      </c>
      <c r="AA10" s="88">
        <v>22.8</v>
      </c>
      <c r="AB10" s="88">
        <v>2800</v>
      </c>
      <c r="AC10" s="88">
        <v>37101</v>
      </c>
      <c r="AD10" s="88">
        <v>13077</v>
      </c>
      <c r="AE10" s="88">
        <v>41930</v>
      </c>
      <c r="AF10" s="88">
        <v>35623</v>
      </c>
    </row>
    <row r="11" spans="1:16382" customFormat="1" ht="14.25" x14ac:dyDescent="0.2">
      <c r="A11" s="87" t="s">
        <v>156</v>
      </c>
      <c r="B11" s="87" t="s">
        <v>162</v>
      </c>
      <c r="C11" s="87" t="s">
        <v>57</v>
      </c>
      <c r="D11" s="87" t="s">
        <v>115</v>
      </c>
      <c r="E11" s="87" t="s">
        <v>14</v>
      </c>
      <c r="F11" s="87" t="s">
        <v>116</v>
      </c>
      <c r="G11" s="88">
        <v>729</v>
      </c>
      <c r="H11" s="88">
        <v>1033</v>
      </c>
      <c r="I11" s="88">
        <v>14.75</v>
      </c>
      <c r="J11" s="88">
        <v>14125</v>
      </c>
      <c r="K11" s="88">
        <v>21349</v>
      </c>
      <c r="L11" s="88">
        <v>19995</v>
      </c>
      <c r="M11" s="88">
        <v>22316</v>
      </c>
      <c r="N11" s="88">
        <v>318</v>
      </c>
      <c r="O11" s="88">
        <v>67835</v>
      </c>
      <c r="P11" s="88">
        <v>261</v>
      </c>
      <c r="Q11" s="88">
        <v>8539</v>
      </c>
      <c r="R11" s="88">
        <v>686</v>
      </c>
      <c r="S11" s="88">
        <v>13491</v>
      </c>
      <c r="T11" s="88">
        <v>151</v>
      </c>
      <c r="U11" s="88">
        <v>67835</v>
      </c>
      <c r="V11" s="88">
        <v>2</v>
      </c>
      <c r="W11" s="88">
        <v>12</v>
      </c>
      <c r="X11" s="88">
        <v>51</v>
      </c>
      <c r="Y11" s="88">
        <v>9.73</v>
      </c>
      <c r="Z11" s="88">
        <v>19.87</v>
      </c>
      <c r="AA11" s="88">
        <v>31.09</v>
      </c>
      <c r="AB11" s="88">
        <v>8539</v>
      </c>
      <c r="AC11" s="88">
        <v>55396</v>
      </c>
      <c r="AD11" s="88">
        <v>15720</v>
      </c>
      <c r="AE11" s="88">
        <v>46857</v>
      </c>
      <c r="AF11" s="88">
        <v>35444</v>
      </c>
    </row>
    <row r="12" spans="1:16382" customFormat="1" ht="14.25" x14ac:dyDescent="0.2">
      <c r="A12" s="87" t="s">
        <v>156</v>
      </c>
      <c r="B12" s="87" t="s">
        <v>162</v>
      </c>
      <c r="C12" s="87" t="s">
        <v>57</v>
      </c>
      <c r="D12" s="87" t="s">
        <v>115</v>
      </c>
      <c r="E12" s="87" t="s">
        <v>26</v>
      </c>
      <c r="F12" s="87" t="s">
        <v>117</v>
      </c>
      <c r="G12" s="88">
        <v>1503</v>
      </c>
      <c r="H12" s="88">
        <v>1913</v>
      </c>
      <c r="I12" s="88">
        <v>12.3</v>
      </c>
      <c r="J12" s="88">
        <v>22962</v>
      </c>
      <c r="K12" s="88">
        <v>30589</v>
      </c>
      <c r="L12" s="88">
        <v>31500</v>
      </c>
      <c r="M12" s="88">
        <v>32502</v>
      </c>
      <c r="N12" s="88">
        <v>748</v>
      </c>
      <c r="O12" s="88">
        <v>96024</v>
      </c>
      <c r="P12" s="88">
        <v>468</v>
      </c>
      <c r="Q12" s="88">
        <v>3115</v>
      </c>
      <c r="R12" s="88">
        <v>1381</v>
      </c>
      <c r="S12" s="88">
        <v>21339</v>
      </c>
      <c r="T12" s="88">
        <v>0</v>
      </c>
      <c r="U12" s="88">
        <v>96024</v>
      </c>
      <c r="V12" s="88">
        <v>1</v>
      </c>
      <c r="W12" s="88">
        <v>5</v>
      </c>
      <c r="X12" s="88">
        <v>41</v>
      </c>
      <c r="Y12" s="88">
        <v>6.08</v>
      </c>
      <c r="Z12" s="88">
        <v>16.37</v>
      </c>
      <c r="AA12" s="88">
        <v>24.7</v>
      </c>
      <c r="AB12" s="88">
        <v>3115</v>
      </c>
      <c r="AC12" s="88">
        <v>61219</v>
      </c>
      <c r="AD12" s="88">
        <v>24753</v>
      </c>
      <c r="AE12" s="88">
        <v>66361</v>
      </c>
      <c r="AF12" s="88">
        <v>45630</v>
      </c>
    </row>
    <row r="13" spans="1:16382" customFormat="1" ht="14.25" x14ac:dyDescent="0.2">
      <c r="A13" s="87" t="s">
        <v>156</v>
      </c>
      <c r="B13" s="87" t="s">
        <v>162</v>
      </c>
      <c r="C13" s="87" t="s">
        <v>57</v>
      </c>
      <c r="D13" s="87" t="s">
        <v>115</v>
      </c>
      <c r="E13" s="87" t="s">
        <v>16</v>
      </c>
      <c r="F13" s="87" t="s">
        <v>118</v>
      </c>
      <c r="G13" s="88">
        <v>980</v>
      </c>
      <c r="H13" s="88">
        <v>1386</v>
      </c>
      <c r="I13" s="88">
        <v>16.27</v>
      </c>
      <c r="J13" s="88">
        <v>14602</v>
      </c>
      <c r="K13" s="88">
        <v>24937</v>
      </c>
      <c r="L13" s="88">
        <v>23258</v>
      </c>
      <c r="M13" s="88">
        <v>26170</v>
      </c>
      <c r="N13" s="88">
        <v>410</v>
      </c>
      <c r="O13" s="88">
        <v>76520</v>
      </c>
      <c r="P13" s="88">
        <v>237</v>
      </c>
      <c r="Q13" s="88">
        <v>2555</v>
      </c>
      <c r="R13" s="88">
        <v>1053</v>
      </c>
      <c r="S13" s="88">
        <v>18025</v>
      </c>
      <c r="T13" s="88">
        <v>228</v>
      </c>
      <c r="U13" s="88">
        <v>76520</v>
      </c>
      <c r="V13" s="88">
        <v>1</v>
      </c>
      <c r="W13" s="88">
        <v>6</v>
      </c>
      <c r="X13" s="88">
        <v>53</v>
      </c>
      <c r="Y13" s="88">
        <v>8.1</v>
      </c>
      <c r="Z13" s="88">
        <v>24.22</v>
      </c>
      <c r="AA13" s="88">
        <v>36.619999999999997</v>
      </c>
      <c r="AB13" s="88">
        <v>2555</v>
      </c>
      <c r="AC13" s="88">
        <v>46937</v>
      </c>
      <c r="AD13" s="88">
        <v>22460</v>
      </c>
      <c r="AE13" s="88">
        <v>55377</v>
      </c>
      <c r="AF13" s="88">
        <v>39766</v>
      </c>
    </row>
    <row r="14" spans="1:16382" customFormat="1" ht="14.25" x14ac:dyDescent="0.2">
      <c r="A14" s="87" t="s">
        <v>156</v>
      </c>
      <c r="B14" s="87" t="s">
        <v>162</v>
      </c>
      <c r="C14" s="87" t="s">
        <v>58</v>
      </c>
      <c r="D14" s="87" t="s">
        <v>107</v>
      </c>
      <c r="E14" s="87" t="s">
        <v>24</v>
      </c>
      <c r="F14" s="87" t="s">
        <v>119</v>
      </c>
      <c r="G14" s="88">
        <v>818</v>
      </c>
      <c r="H14" s="88">
        <v>1125</v>
      </c>
      <c r="I14" s="88">
        <v>14.67</v>
      </c>
      <c r="J14" s="88">
        <v>14880</v>
      </c>
      <c r="K14" s="88">
        <v>21166</v>
      </c>
      <c r="L14" s="88">
        <v>21122</v>
      </c>
      <c r="M14" s="88">
        <v>22291</v>
      </c>
      <c r="N14" s="88">
        <v>560</v>
      </c>
      <c r="O14" s="88">
        <v>52311</v>
      </c>
      <c r="P14" s="88">
        <v>545</v>
      </c>
      <c r="Q14" s="88">
        <v>6461</v>
      </c>
      <c r="R14" s="88">
        <v>912</v>
      </c>
      <c r="S14" s="88">
        <v>20747</v>
      </c>
      <c r="T14" s="88">
        <v>0</v>
      </c>
      <c r="U14" s="88">
        <v>52311</v>
      </c>
      <c r="V14" s="88">
        <v>3</v>
      </c>
      <c r="W14" s="88">
        <v>37</v>
      </c>
      <c r="X14" s="88">
        <v>84</v>
      </c>
      <c r="Y14" s="88">
        <v>6.18</v>
      </c>
      <c r="Z14" s="88">
        <v>19.93</v>
      </c>
      <c r="AA14" s="88">
        <v>29.57</v>
      </c>
      <c r="AB14" s="88">
        <v>6461</v>
      </c>
      <c r="AC14" s="88">
        <v>59697</v>
      </c>
      <c r="AD14" s="88">
        <v>23548</v>
      </c>
      <c r="AE14" s="88">
        <v>53236</v>
      </c>
      <c r="AF14" s="88">
        <v>30984</v>
      </c>
    </row>
    <row r="15" spans="1:16382" customFormat="1" ht="14.25" x14ac:dyDescent="0.2">
      <c r="A15" s="87" t="s">
        <v>156</v>
      </c>
      <c r="B15" s="87" t="s">
        <v>162</v>
      </c>
      <c r="C15" s="87" t="s">
        <v>58</v>
      </c>
      <c r="D15" s="87" t="s">
        <v>107</v>
      </c>
      <c r="E15" s="87" t="s">
        <v>23</v>
      </c>
      <c r="F15" s="87" t="s">
        <v>120</v>
      </c>
      <c r="G15" s="88">
        <v>651</v>
      </c>
      <c r="H15" s="88">
        <v>947</v>
      </c>
      <c r="I15" s="88">
        <v>14.5</v>
      </c>
      <c r="J15" s="88">
        <v>9891</v>
      </c>
      <c r="K15" s="88">
        <v>13955</v>
      </c>
      <c r="L15" s="88">
        <v>13934</v>
      </c>
      <c r="M15" s="88">
        <v>14876</v>
      </c>
      <c r="N15" s="88">
        <v>168</v>
      </c>
      <c r="O15" s="88">
        <v>46020</v>
      </c>
      <c r="P15" s="88">
        <v>386</v>
      </c>
      <c r="Q15" s="88">
        <v>4143</v>
      </c>
      <c r="R15" s="88">
        <v>768</v>
      </c>
      <c r="S15" s="88">
        <v>14578</v>
      </c>
      <c r="T15" s="88">
        <v>1085</v>
      </c>
      <c r="U15" s="88">
        <v>46020</v>
      </c>
      <c r="V15" s="88">
        <v>3</v>
      </c>
      <c r="W15" s="88">
        <v>5</v>
      </c>
      <c r="X15" s="88">
        <v>62</v>
      </c>
      <c r="Y15" s="88">
        <v>6.37</v>
      </c>
      <c r="Z15" s="88">
        <v>20.830000000000002</v>
      </c>
      <c r="AA15" s="88">
        <v>35.270000000000003</v>
      </c>
      <c r="AB15" s="88">
        <v>4143</v>
      </c>
      <c r="AC15" s="88">
        <v>39621</v>
      </c>
      <c r="AD15" s="88">
        <v>14962</v>
      </c>
      <c r="AE15" s="88">
        <v>35568</v>
      </c>
      <c r="AF15" s="88">
        <v>20836</v>
      </c>
    </row>
    <row r="16" spans="1:16382" customFormat="1" ht="14.25" x14ac:dyDescent="0.2">
      <c r="A16" s="87" t="s">
        <v>156</v>
      </c>
      <c r="B16" s="87" t="s">
        <v>162</v>
      </c>
      <c r="C16" s="87" t="s">
        <v>58</v>
      </c>
      <c r="D16" s="87" t="s">
        <v>107</v>
      </c>
      <c r="E16" s="87" t="s">
        <v>25</v>
      </c>
      <c r="F16" s="87" t="s">
        <v>121</v>
      </c>
      <c r="G16" s="88">
        <v>1001</v>
      </c>
      <c r="H16" s="88">
        <v>1334</v>
      </c>
      <c r="I16" s="88">
        <v>13.6</v>
      </c>
      <c r="J16" s="88">
        <v>16578</v>
      </c>
      <c r="K16" s="88">
        <v>24339</v>
      </c>
      <c r="L16" s="88">
        <v>23398</v>
      </c>
      <c r="M16" s="88">
        <v>25579</v>
      </c>
      <c r="N16" s="88">
        <v>297</v>
      </c>
      <c r="O16" s="88">
        <v>74146</v>
      </c>
      <c r="P16" s="88">
        <v>660</v>
      </c>
      <c r="Q16" s="88">
        <v>4927</v>
      </c>
      <c r="R16" s="88">
        <v>1320</v>
      </c>
      <c r="S16" s="88">
        <v>22419</v>
      </c>
      <c r="T16" s="88">
        <v>0</v>
      </c>
      <c r="U16" s="88">
        <v>74146</v>
      </c>
      <c r="V16" s="88">
        <v>2</v>
      </c>
      <c r="W16" s="88">
        <v>11</v>
      </c>
      <c r="X16" s="88">
        <v>50</v>
      </c>
      <c r="Y16" s="88">
        <v>7</v>
      </c>
      <c r="Z16" s="88">
        <v>23.400000000000002</v>
      </c>
      <c r="AA16" s="88">
        <v>36.6</v>
      </c>
      <c r="AB16" s="88">
        <v>4927</v>
      </c>
      <c r="AC16" s="88">
        <v>47929</v>
      </c>
      <c r="AD16" s="88">
        <v>22859</v>
      </c>
      <c r="AE16" s="88">
        <v>43677</v>
      </c>
      <c r="AF16" s="88">
        <v>31263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Category A Calls</vt:lpstr>
      <vt:lpstr>Call Abandonment</vt:lpstr>
      <vt:lpstr>Re-contact Rate</vt:lpstr>
      <vt:lpstr>Frequent caller procedure</vt:lpstr>
      <vt:lpstr>Timeliness</vt:lpstr>
      <vt:lpstr>Calls closed without transport</vt:lpstr>
      <vt:lpstr>Transported Incidents</vt:lpstr>
      <vt:lpstr>Latest Month raw data</vt:lpstr>
      <vt:lpstr>'Calls closed without transport'!Print_Titles</vt:lpstr>
      <vt:lpstr>'Category A Calls'!Print_Titles</vt:lpstr>
      <vt:lpstr>'Re-contact Rate'!Print_Titles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Thomas, Ashley</cp:lastModifiedBy>
  <cp:lastPrinted>2015-08-05T15:46:22Z</cp:lastPrinted>
  <dcterms:created xsi:type="dcterms:W3CDTF">2003-08-01T14:12:13Z</dcterms:created>
  <dcterms:modified xsi:type="dcterms:W3CDTF">2016-05-10T08:02:49Z</dcterms:modified>
</cp:coreProperties>
</file>