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0" yWindow="3915" windowWidth="15480" windowHeight="5190" tabRatio="785"/>
  </bookViews>
  <sheets>
    <sheet name="Cover note" sheetId="18" r:id="rId1"/>
    <sheet name="Cardiac Arrest - ROSC" sheetId="10" r:id="rId2"/>
    <sheet name="Acute STEMI" sheetId="12" r:id="rId3"/>
    <sheet name="Stroke" sheetId="16" r:id="rId4"/>
    <sheet name="Cardiac Arrest - Survival" sheetId="17" r:id="rId5"/>
    <sheet name="Latest Month raw" sheetId="21" state="hidden" r:id="rId6"/>
  </sheets>
  <externalReferences>
    <externalReference r:id="rId7"/>
  </externalReferences>
  <definedNames>
    <definedName name="_edn1" localSheetId="0">'Cover note'!$A$35</definedName>
    <definedName name="_xlnm.Print_Titles" localSheetId="2">'Acute STEMI'!$C:$C</definedName>
    <definedName name="_xlnm.Print_Titles" localSheetId="1">'Cardiac Arrest - ROSC'!$C:$C</definedName>
    <definedName name="_xlnm.Print_Titles" localSheetId="4">'Cardiac Arrest - Survival'!$C:$C</definedName>
    <definedName name="_xlnm.Print_Titles" localSheetId="3">Stroke!$C:$C</definedName>
    <definedName name="Recover">[1]Macro1!$A$45</definedName>
    <definedName name="TableName">"Dummy"</definedName>
  </definedNames>
  <calcPr calcId="145621"/>
</workbook>
</file>

<file path=xl/calcChain.xml><?xml version="1.0" encoding="utf-8"?>
<calcChain xmlns="http://schemas.openxmlformats.org/spreadsheetml/2006/main">
  <c r="I29" i="17" l="1"/>
  <c r="H29" i="17"/>
  <c r="I28" i="17"/>
  <c r="H28" i="17"/>
  <c r="I27" i="17"/>
  <c r="H27" i="17"/>
  <c r="I26" i="17"/>
  <c r="H26" i="17"/>
  <c r="I25" i="17"/>
  <c r="H25" i="17"/>
  <c r="I24" i="17"/>
  <c r="H24" i="17"/>
  <c r="I23" i="17"/>
  <c r="H23" i="17"/>
  <c r="I22" i="17"/>
  <c r="H22" i="17"/>
  <c r="I21" i="17"/>
  <c r="H21" i="17"/>
  <c r="I20" i="17"/>
  <c r="H20" i="17"/>
  <c r="I19" i="17"/>
  <c r="H19" i="17"/>
  <c r="F29" i="17"/>
  <c r="E29" i="17"/>
  <c r="F28" i="17"/>
  <c r="E28" i="17"/>
  <c r="F27" i="17"/>
  <c r="E27" i="17"/>
  <c r="F26" i="17"/>
  <c r="E26" i="17"/>
  <c r="F25" i="17"/>
  <c r="E25" i="17"/>
  <c r="F24" i="17"/>
  <c r="E24" i="17"/>
  <c r="F23" i="17"/>
  <c r="E23" i="17"/>
  <c r="F22" i="17"/>
  <c r="E22" i="17"/>
  <c r="F21" i="17"/>
  <c r="E21" i="17"/>
  <c r="F20" i="17"/>
  <c r="E20" i="17"/>
  <c r="F19" i="17"/>
  <c r="E19" i="17"/>
  <c r="I29" i="16"/>
  <c r="H29" i="16"/>
  <c r="I28" i="16"/>
  <c r="H28" i="16"/>
  <c r="I27" i="16"/>
  <c r="H27" i="16"/>
  <c r="I26" i="16"/>
  <c r="H26" i="16"/>
  <c r="I25" i="16"/>
  <c r="H25" i="16"/>
  <c r="I24" i="16"/>
  <c r="H24" i="16"/>
  <c r="I23" i="16"/>
  <c r="H23" i="16"/>
  <c r="I22" i="16"/>
  <c r="H22" i="16"/>
  <c r="I21" i="16"/>
  <c r="H21" i="16"/>
  <c r="I20" i="16"/>
  <c r="H20" i="16"/>
  <c r="I19" i="16"/>
  <c r="H19" i="16"/>
  <c r="F29" i="16"/>
  <c r="E29" i="16"/>
  <c r="F28" i="16"/>
  <c r="E28" i="16"/>
  <c r="F27" i="16"/>
  <c r="E27" i="16"/>
  <c r="F26" i="16"/>
  <c r="E26" i="16"/>
  <c r="F25" i="16"/>
  <c r="E25" i="16"/>
  <c r="F24" i="16"/>
  <c r="E24" i="16"/>
  <c r="F23" i="16"/>
  <c r="E23" i="16"/>
  <c r="F22" i="16"/>
  <c r="E22" i="16"/>
  <c r="F21" i="16"/>
  <c r="E21" i="16"/>
  <c r="F20" i="16"/>
  <c r="E20" i="16"/>
  <c r="F19" i="16"/>
  <c r="E19" i="16"/>
  <c r="H20" i="12"/>
  <c r="I20" i="12"/>
  <c r="H21" i="12"/>
  <c r="I21" i="12"/>
  <c r="H22" i="12"/>
  <c r="I22" i="12"/>
  <c r="H23" i="12"/>
  <c r="I23" i="12"/>
  <c r="H24" i="12"/>
  <c r="I24" i="12"/>
  <c r="H25" i="12"/>
  <c r="I25" i="12"/>
  <c r="H26" i="12"/>
  <c r="I26" i="12"/>
  <c r="H27" i="12"/>
  <c r="I27" i="12"/>
  <c r="H28" i="12"/>
  <c r="I28" i="12"/>
  <c r="H29" i="12"/>
  <c r="I29" i="12"/>
  <c r="I19" i="12"/>
  <c r="H19" i="12"/>
  <c r="E20" i="12"/>
  <c r="F20" i="12"/>
  <c r="E21" i="12"/>
  <c r="F21" i="12"/>
  <c r="E22" i="12"/>
  <c r="F22" i="12"/>
  <c r="E23" i="12"/>
  <c r="F23" i="12"/>
  <c r="E24" i="12"/>
  <c r="F24" i="12"/>
  <c r="E25" i="12"/>
  <c r="F25" i="12"/>
  <c r="E26" i="12"/>
  <c r="F26" i="12"/>
  <c r="E27" i="12"/>
  <c r="F27" i="12"/>
  <c r="E28" i="12"/>
  <c r="F28" i="12"/>
  <c r="E29" i="12"/>
  <c r="F29" i="12"/>
  <c r="F19" i="12"/>
  <c r="E19" i="12"/>
  <c r="H20" i="10"/>
  <c r="I20" i="10"/>
  <c r="H21" i="10"/>
  <c r="I21" i="10"/>
  <c r="H22" i="10"/>
  <c r="I22" i="10"/>
  <c r="H23" i="10"/>
  <c r="I23" i="10"/>
  <c r="H24" i="10"/>
  <c r="I24" i="10"/>
  <c r="H25" i="10"/>
  <c r="I25" i="10"/>
  <c r="H26" i="10"/>
  <c r="I26" i="10"/>
  <c r="H27" i="10"/>
  <c r="I27" i="10"/>
  <c r="H28" i="10"/>
  <c r="I28" i="10"/>
  <c r="H29" i="10"/>
  <c r="I29" i="10"/>
  <c r="I19" i="10"/>
  <c r="H19" i="10"/>
  <c r="E29" i="10"/>
  <c r="F29" i="10"/>
  <c r="E20" i="10"/>
  <c r="F20" i="10"/>
  <c r="E21" i="10"/>
  <c r="F21" i="10"/>
  <c r="E22" i="10"/>
  <c r="F22" i="10"/>
  <c r="E23" i="10"/>
  <c r="F23" i="10"/>
  <c r="E24" i="10"/>
  <c r="F24" i="10"/>
  <c r="E25" i="10"/>
  <c r="F25" i="10"/>
  <c r="E26" i="10"/>
  <c r="F26" i="10"/>
  <c r="E27" i="10"/>
  <c r="F27" i="10"/>
  <c r="E28" i="10"/>
  <c r="F28" i="10"/>
  <c r="F19" i="10"/>
  <c r="E19" i="10"/>
  <c r="A3" i="21" l="1"/>
  <c r="B3" i="21"/>
  <c r="A100" i="18" l="1"/>
  <c r="D5" i="10" s="1"/>
  <c r="G20" i="10" l="1"/>
  <c r="G22" i="10"/>
  <c r="G24" i="10"/>
  <c r="G26" i="10"/>
  <c r="G28" i="10"/>
  <c r="J19" i="10"/>
  <c r="J21" i="10"/>
  <c r="J23" i="10"/>
  <c r="J25" i="10"/>
  <c r="J27" i="10"/>
  <c r="J29" i="10"/>
  <c r="G20" i="12"/>
  <c r="G22" i="12"/>
  <c r="G24" i="12"/>
  <c r="G26" i="12"/>
  <c r="G28" i="12"/>
  <c r="J19" i="12"/>
  <c r="J21" i="12"/>
  <c r="J23" i="12"/>
  <c r="J25" i="12"/>
  <c r="J27" i="12"/>
  <c r="J29" i="12"/>
  <c r="G20" i="16"/>
  <c r="G22" i="16"/>
  <c r="G24" i="16"/>
  <c r="G26" i="16"/>
  <c r="G28" i="16"/>
  <c r="J19" i="16"/>
  <c r="J21" i="16"/>
  <c r="J23" i="16"/>
  <c r="J25" i="16"/>
  <c r="J27" i="16"/>
  <c r="J29" i="16"/>
  <c r="G21" i="10"/>
  <c r="G23" i="10"/>
  <c r="G25" i="10"/>
  <c r="G27" i="10"/>
  <c r="G29" i="10"/>
  <c r="J20" i="10"/>
  <c r="J22" i="10"/>
  <c r="J24" i="10"/>
  <c r="J26" i="10"/>
  <c r="J28" i="10"/>
  <c r="G19" i="12"/>
  <c r="G21" i="12"/>
  <c r="G23" i="12"/>
  <c r="G25" i="12"/>
  <c r="G27" i="12"/>
  <c r="G29" i="12"/>
  <c r="J20" i="12"/>
  <c r="J22" i="12"/>
  <c r="J24" i="12"/>
  <c r="J26" i="12"/>
  <c r="J28" i="12"/>
  <c r="G19" i="16"/>
  <c r="G21" i="16"/>
  <c r="G23" i="16"/>
  <c r="G25" i="16"/>
  <c r="G27" i="16"/>
  <c r="G29" i="16"/>
  <c r="J20" i="16"/>
  <c r="J22" i="16"/>
  <c r="J24" i="16"/>
  <c r="J26" i="16"/>
  <c r="J28" i="16"/>
  <c r="G19" i="10"/>
  <c r="J19" i="17"/>
  <c r="J21" i="17"/>
  <c r="J23" i="17"/>
  <c r="J25" i="17"/>
  <c r="J27" i="17"/>
  <c r="J29" i="17"/>
  <c r="J20" i="17"/>
  <c r="J22" i="17"/>
  <c r="J24" i="17"/>
  <c r="J26" i="17"/>
  <c r="J28" i="17"/>
  <c r="D9" i="10" l="1"/>
  <c r="G29" i="17" l="1"/>
  <c r="G28" i="17"/>
  <c r="G27" i="17"/>
  <c r="G26" i="17"/>
  <c r="G25" i="17"/>
  <c r="G24" i="17"/>
  <c r="G23" i="17"/>
  <c r="G22" i="17"/>
  <c r="G21" i="17"/>
  <c r="G20" i="17"/>
  <c r="G19" i="17"/>
  <c r="D12" i="17"/>
  <c r="D11" i="17"/>
  <c r="D10" i="17"/>
  <c r="D9" i="17"/>
  <c r="D8" i="17"/>
  <c r="D6" i="17"/>
  <c r="D5" i="17"/>
  <c r="D12" i="16"/>
  <c r="D11" i="16"/>
  <c r="D10" i="16"/>
  <c r="D9" i="16"/>
  <c r="D8" i="16"/>
  <c r="D6" i="16"/>
  <c r="D5" i="16"/>
  <c r="D6" i="12"/>
  <c r="D8" i="12"/>
  <c r="D9" i="12"/>
  <c r="D10" i="12"/>
  <c r="D11" i="12"/>
  <c r="D12" i="12"/>
  <c r="D5" i="12"/>
  <c r="I17" i="17" l="1"/>
  <c r="I17" i="16"/>
  <c r="E17" i="16" l="1"/>
  <c r="E17" i="10"/>
  <c r="I17" i="10"/>
  <c r="F17" i="12"/>
  <c r="F17" i="16"/>
  <c r="F17" i="17"/>
  <c r="E17" i="17"/>
  <c r="E17" i="12"/>
  <c r="H17" i="12"/>
  <c r="H17" i="17"/>
  <c r="H17" i="10"/>
  <c r="H17" i="16"/>
  <c r="I17" i="12"/>
  <c r="F17" i="10"/>
  <c r="J17" i="12" l="1"/>
  <c r="G17" i="16"/>
  <c r="G17" i="10"/>
  <c r="G17" i="12"/>
  <c r="J17" i="10"/>
  <c r="J17" i="16"/>
  <c r="J17" i="17"/>
  <c r="G17" i="17"/>
</calcChain>
</file>

<file path=xl/sharedStrings.xml><?xml version="1.0" encoding="utf-8"?>
<sst xmlns="http://schemas.openxmlformats.org/spreadsheetml/2006/main" count="453" uniqueCount="234">
  <si>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</si>
  <si>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</si>
  <si>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</si>
  <si>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</si>
  <si>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</si>
  <si>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</si>
  <si>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</si>
  <si>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</si>
  <si>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</si>
  <si>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</si>
  <si>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</si>
  <si>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</si>
  <si>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</si>
  <si>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</si>
  <si>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</si>
  <si>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</si>
  <si>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</si>
  <si>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</si>
  <si>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</si>
  <si>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</si>
  <si>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</si>
  <si>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</si>
  <si>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</si>
  <si>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</si>
  <si>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</si>
  <si>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</si>
  <si>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</si>
  <si>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</si>
  <si>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</si>
  <si>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</si>
  <si>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</si>
  <si>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Y55</t>
  </si>
  <si>
    <t>Y57</t>
  </si>
  <si>
    <t>R1F</t>
  </si>
  <si>
    <t>Isle of Wight NHS Trust</t>
  </si>
  <si>
    <t>Y56</t>
  </si>
  <si>
    <t>Y54</t>
  </si>
  <si>
    <t>South Central Ambulance Service NHS Foundation Trust</t>
  </si>
  <si>
    <t>n/a</t>
  </si>
  <si>
    <t>Ambulance Quality Indicators: Clinical Outcomes</t>
  </si>
  <si>
    <t xml:space="preserve">This publication sets out information on the four clinical outcome indicators collected as part of the </t>
  </si>
  <si>
    <t>Following a cardiac arrest, the Return of Spontaneous Circulation (ROSC) (for example, signs of breathing,</t>
  </si>
  <si>
    <t>coughing, or movement and a palpable pulse or a measurable blood pressure) is a main objective for all</t>
  </si>
  <si>
    <t>out-of-hospital cardiac arrests, and can be achieved through immediate and effective treatment at the scene.</t>
  </si>
  <si>
    <t>The return of spontaneous circulation is calculated for two patient groups. The overall rate measures the</t>
  </si>
  <si>
    <t xml:space="preserve">overall effectiveness of the urgent and emergency care system in managing care for all out-of-hospital </t>
  </si>
  <si>
    <t xml:space="preserve">cardiac arrests. The rate for the 'Utstein comparator group' provides a more comparable and specific </t>
  </si>
  <si>
    <t xml:space="preserve">measure of the management of cardiac arrests for the subset of patients where timely and effective </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</si>
  <si>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</si>
  <si>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</si>
  <si>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</si>
  <si>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Heart attack or ST segment elevation myocardial infarction, (STEMI) is caused by a prolonged period of </t>
  </si>
  <si>
    <t>blocked blood supply. It is therefore vital that blood flow is quickly restored through clinical interventions</t>
  </si>
  <si>
    <t>In addition to these primary treatments, however, patients with STEMI need to be managed in the correct</t>
  </si>
  <si>
    <t>way, including the administration of an appropriate care bundle: that is, a package of clinical interventions</t>
  </si>
  <si>
    <t>that are known to benefit the health outcomes of patients. For example, patients should be administered</t>
  </si>
  <si>
    <t>pain relief medicines to help alleviate their ongoing discomfort.</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</si>
  <si>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</si>
  <si>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</si>
  <si>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</si>
  <si>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</si>
  <si>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timely delivery to the cardiac catheter lab for intervention, and those who have timely thrombolysis.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</si>
  <si>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</si>
  <si>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</si>
  <si>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</si>
  <si>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</si>
  <si>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</si>
  <si>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</si>
  <si>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</si>
  <si>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</si>
  <si>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</si>
  <si>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</si>
  <si>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</si>
  <si>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Survival to discharge is calculated for two patient groups; the overall group, and the same Utstein</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</si>
  <si>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</si>
  <si>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</si>
  <si>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</si>
  <si>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published data should be used with caution, especially where there are small numbers. For </t>
  </si>
  <si>
    <t>example, survival to discharge data for many trusts are based on data for under 30 patients. When a</t>
  </si>
  <si>
    <t>longer time series of data are available, and more data have been collected, the clinical dashboards</t>
  </si>
  <si>
    <t>published by the ambulance service will use Statistical Process Control measures to assess the variation</t>
  </si>
  <si>
    <t>between trusts, and the variation in performance over time, to separate 'special' variation, from the variation</t>
  </si>
  <si>
    <t xml:space="preserve">in performance that would be expected based on uncontrollable factors. </t>
  </si>
  <si>
    <t xml:space="preserve">These data are subject to standard revisions policies, and data may be revised where appropriate to </t>
  </si>
  <si>
    <t>provide a more accurate and consistent reflection of activity.</t>
  </si>
  <si>
    <t>North East Ambulance Service NHS Foundation Trust</t>
  </si>
  <si>
    <t>West Midlands Ambulance Service NHS Foundation Trust</t>
  </si>
  <si>
    <t>All patients</t>
  </si>
  <si>
    <t>Utstein comparator group</t>
  </si>
  <si>
    <t>Commissioning Region</t>
  </si>
  <si>
    <t>Cardiac arrest: Survival to discharge for Ambulance Trusts in England</t>
  </si>
  <si>
    <t>Outcomes from stroke for Ambulance Trusts in England</t>
  </si>
  <si>
    <t>Outcomes from Acute ST-elevation myocardial infarction (STEMI) for Ambulance Trusts in England</t>
  </si>
  <si>
    <t>Cardiac arrest: Return of spontaneous circulation (ROSC) for Ambulance Trusts in England</t>
  </si>
  <si>
    <t>NHS England Ambulance Quality Indicators: Clinical Outcomes</t>
  </si>
  <si>
    <t>AmbCO - Ambulance Clinical Outcomes</t>
  </si>
  <si>
    <t>Year</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</si>
  <si>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</si>
  <si>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</si>
  <si>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</si>
  <si>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</si>
  <si>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</si>
  <si>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</si>
  <si>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</si>
  <si>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</si>
  <si>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</si>
  <si>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</si>
  <si>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</si>
  <si>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</si>
  <si>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</si>
  <si>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</si>
  <si>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</si>
  <si>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</si>
  <si>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</si>
  <si>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</si>
  <si>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</si>
  <si>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</si>
  <si>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</si>
  <si>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</si>
  <si>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</si>
  <si>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Unify2 data collection - AmbCO, NHS England</t>
  </si>
  <si>
    <t>http://bit.ly/NHSAQI</t>
  </si>
  <si>
    <t>Contents</t>
  </si>
  <si>
    <t>For ambulance patients for Ambulance Services in England:</t>
  </si>
  <si>
    <t xml:space="preserve">Return of Spontaneous Circulation (ROSC) from cardiac arrest </t>
  </si>
  <si>
    <t>Outcomes from Acute ST-elevation myocardial infarction</t>
  </si>
  <si>
    <t>Outcomes from stroke</t>
  </si>
  <si>
    <t xml:space="preserve">Survival to discharge following a cardiac arrest </t>
  </si>
  <si>
    <t xml:space="preserve">1 Return of Spontaneous Circulation (ROSC) </t>
  </si>
  <si>
    <t>3 Outcome from Stroke</t>
  </si>
  <si>
    <t xml:space="preserve">4 Survival to Discharge following cardiac arrest </t>
  </si>
  <si>
    <t>2 Outcome from acute ST-elevation myocardial infarction</t>
  </si>
  <si>
    <t>Produced by:</t>
  </si>
  <si>
    <t>Room 5E24, Quarry House, Leeds LS2 7UE</t>
  </si>
  <si>
    <t>comparator group described above in 1.</t>
  </si>
  <si>
    <t>such as thrombolytic ("clot-busting") treatment or primary percutaneous coronary intervention.</t>
  </si>
  <si>
    <t>www.england.nhs.uk/statistics/statistical-work-areas/ambulance-quality-indicators</t>
  </si>
  <si>
    <t>AQI landing page:</t>
  </si>
  <si>
    <t>The web pages for each financial year hold:</t>
  </si>
  <si>
    <t>Further information</t>
  </si>
  <si>
    <t>This contains:</t>
  </si>
  <si>
    <t>wider Ambulance Quality Indicators (AQI) for Ambulance Services in England.</t>
  </si>
  <si>
    <t>- denotes not available.</t>
  </si>
  <si>
    <t xml:space="preserve"> - a quality statement for these statistics, which includes information on</t>
  </si>
  <si>
    <t xml:space="preserve"> - relevance, accuracy, timeliness, coherence, and user engagement;</t>
  </si>
  <si>
    <t xml:space="preserve"> - the specification guidance for those who supply the data;</t>
  </si>
  <si>
    <t xml:space="preserve"> - timetables for data collection and publication;</t>
  </si>
  <si>
    <t xml:space="preserve"> - text files and time-series spreadsheets containing all data from April 2011 up to the latest month;</t>
  </si>
  <si>
    <t xml:space="preserve"> - links to individual web pages for each financial year.</t>
  </si>
  <si>
    <t xml:space="preserve"> - separate spreadsheets of each month’s data;</t>
  </si>
  <si>
    <t xml:space="preserve"> - this Statistical Note, and equivalent versions from previous months;</t>
  </si>
  <si>
    <t xml:space="preserve"> - the list of people with pre-release access to the data.</t>
  </si>
  <si>
    <t>Cover Note</t>
  </si>
  <si>
    <t>SQU03_3_1_2</t>
  </si>
  <si>
    <t>SQU03_3_1_1</t>
  </si>
  <si>
    <t>SQU03_3_2_2</t>
  </si>
  <si>
    <t>SQU03_3_2_1</t>
  </si>
  <si>
    <t>All patients who had resuscitation commenced / continued by ambulance service
following an out-of-hospital cardiac arrest*</t>
  </si>
  <si>
    <t>Number of patients who had return of spontaneous circulation on arrival at hospital, following resuscitation</t>
  </si>
  <si>
    <t>Proportion of those who were resuscitated who had return of spontaneous circulation on arrival at hospital</t>
  </si>
  <si>
    <t>Number of patients who had return of spontaneous circulation on arrival at hospital, following resuscitation, where the arrest was bystander witnessed and the initial rhythm was VF or VT</t>
  </si>
  <si>
    <t>Proportion of those who were resuscitated who had return of spontaneous circulation on arrival at hospital, where the arrest was bystander witnessed and the initial rhythm was VF or VT</t>
  </si>
  <si>
    <t>SQU03_5_2_2</t>
  </si>
  <si>
    <t>SQU03_5_2_1</t>
  </si>
  <si>
    <t>SQU03_5_3_2</t>
  </si>
  <si>
    <t>SQU03_5_3_1</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</si>
  <si>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</si>
  <si>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</si>
  <si>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</si>
  <si>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</si>
  <si>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</si>
  <si>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</si>
  <si>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</si>
  <si>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</si>
  <si>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</si>
  <si>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</si>
  <si>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</si>
  <si>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</si>
  <si>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</si>
  <si>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</si>
  <si>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</si>
  <si>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</si>
  <si>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</si>
  <si>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</si>
  <si>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</si>
  <si>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Number of suspected stroke or unresolved transient ischaemic attack patients assessed face to face</t>
  </si>
  <si>
    <t>Number of suspected stroke or unresolved transient ischaemic attack patients assessed face to face who received an appropriate care bundle</t>
  </si>
  <si>
    <t>Proportion of suspected stroke or unresolved transient ischaemic attack patients assessed face to face who received an appropriate care bundle</t>
  </si>
  <si>
    <t>Ian Kay, i.kay@nhs.net</t>
  </si>
  <si>
    <t>Ian Kay</t>
  </si>
  <si>
    <t>i.kay@nhs.net</t>
  </si>
  <si>
    <t>0113 8254606</t>
  </si>
  <si>
    <t>Proportion within 150 minutes</t>
  </si>
  <si>
    <t>Proportion within 60 minutes</t>
  </si>
  <si>
    <t>Proportion discharged from hospital alive</t>
  </si>
  <si>
    <t>The Utstein comparator group are patients with cardiac arrest of presumed cardiac origin, where the arrest was bystander witnessed, and the initial rhythm was Ventricular Fibrillation (VF) or Ventricular Tachycardia (VT).</t>
  </si>
  <si>
    <t>* The number of patients who had resuscitation commenced / continued following a cardiac arrest in the ROSC indicators may differ from the Survival to discharge indicators, because outcome data may not have been obtained from acute trusts for all patients conveyed to hospital by the ambulance service.</t>
  </si>
  <si>
    <t>NHS England, Operational Information for Commissioning (Central)</t>
  </si>
  <si>
    <t>2017-18</t>
  </si>
  <si>
    <t>Q30</t>
  </si>
  <si>
    <t>NORTH EAST STRATEGIC HEALTH AUTHORITY</t>
  </si>
  <si>
    <t>NORTH EAST AMBULANCE SERVICE NHS FOUNDATION TRUST</t>
  </si>
  <si>
    <t>NULL</t>
  </si>
  <si>
    <t>Q31</t>
  </si>
  <si>
    <t>NORTH WEST STRATEGIC HEALTH AUTHORITY</t>
  </si>
  <si>
    <t>NORTH WEST AMBULANCE SERVICE NHS TRUST</t>
  </si>
  <si>
    <t>Q32</t>
  </si>
  <si>
    <t>YORKSHIRE AND THE HUMBER STRATEGIC HEALTH AUTHORITY</t>
  </si>
  <si>
    <t>YORKSHIRE AMBULANCE SERVICE NHS TRUST</t>
  </si>
  <si>
    <t>Q33</t>
  </si>
  <si>
    <t>EAST MIDLANDS STRATEGIC HEALTH AUTHORITY</t>
  </si>
  <si>
    <t>EAST MIDLANDS AMBULANCE SERVICE NHS TRUST</t>
  </si>
  <si>
    <t>Q34</t>
  </si>
  <si>
    <t>WEST MIDLANDS STRATEGIC HEALTH AUTHORITY</t>
  </si>
  <si>
    <t>WEST MIDLANDS AMBULANCE SERVICE NHS FOUNDATION TRUST</t>
  </si>
  <si>
    <t>Q35</t>
  </si>
  <si>
    <t>EAST OF ENGLAND STRATEGIC HEALTH AUTHORITY</t>
  </si>
  <si>
    <t>EAST OF ENGLAND AMBULANCE SERVICE NHS TRUST</t>
  </si>
  <si>
    <t>Q36</t>
  </si>
  <si>
    <t>LONDON STRATEGIC HEALTH AUTHORITY</t>
  </si>
  <si>
    <t>LONDON AMBULANCE SERVICE NHS TRUST</t>
  </si>
  <si>
    <t>Q37</t>
  </si>
  <si>
    <t>SOUTH EAST COAST STRATEGIC HEALTH AUTHORITY</t>
  </si>
  <si>
    <t>SOUTH EAST COAST AMBULANCE SERVICE NHS FOUNDATION TRUST</t>
  </si>
  <si>
    <t>Q38</t>
  </si>
  <si>
    <t>SOUTH CENTRAL STRATEGIC HEALTH AUTHORITY</t>
  </si>
  <si>
    <t>ISLE OF WIGHT NHS TRUST</t>
  </si>
  <si>
    <t>SOUTH CENTRAL AMBULANCE SERVICE NHS FOUNDATION TRUST</t>
  </si>
  <si>
    <t>Q39</t>
  </si>
  <si>
    <t>SOUTH WEST STRATEGIC HEALTH AUTHORITY</t>
  </si>
  <si>
    <t>SOUTH WESTERN AMBULANCE SERVICE NHS FOUNDATION TRUST</t>
  </si>
  <si>
    <t>Number of patients who had resuscitation commenced / continued by ambulance service following an out-of-hospital cardiac arrest of presumed cardiac origin, where the arrest was bystander witnessed and the initial rhythm was VF or VT**</t>
  </si>
  <si>
    <t>** The Utstein comparator group are patients with cardiac arrest of presumed cardiac origin, where the arrest was bystander witnessed, and the initial rhythm was Ventricular Fibrillation (VF) or Ventricular Tachycardia (VT).</t>
  </si>
  <si>
    <t>JULY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</si>
</sst>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d\ mmm\ yyyy"/>
    <numFmt numFmtId="166" formatCode="##########0"/>
    <numFmt numFmtId="167" formatCode="[$-F800]dddd\,\ mmmm\ dd\,\ yyyy"/>
  </numFmts>
  <fonts count="12"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4"/>
      <name val="Arial"/>
      <family val="2"/>
    </font>
    <font>
      <sz val="11"/>
      <color indexed="8"/>
      <name val="Arial"/>
      <family val="2"/>
    </font>
    <font>
      <sz val="10"/>
      <name val="Tahoma"/>
      <family val="2"/>
    </font>
    <font>
      <u/>
      <sz val="10"/>
      <color theme="10"/>
      <name val="Arial"/>
      <family val="2"/>
    </font>
    <font>
      <sz val="10"/>
      <color theme="0"/>
      <name val="Arial"/>
      <family val="2"/>
    </font>
    <font>
      <sz val="8"/>
      <color theme="0"/>
      <name val="Arial"/>
      <family val="2"/>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bottom/>
      <diagonal/>
    </border>
  </borders>
  <cellStyleXfs count="5">
    <xf numFmtId="0" fontId="0"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0" fontId="9" fillId="0" borderId="0" applyNumberFormat="0" applyFill="0" applyBorder="0" applyAlignment="0" applyProtection="0"/>
  </cellStyleXfs>
  <cellXfs count="122">
    <xf numFmtId="0" fontId="0" fillId="0" borderId="0" xfId="0"/>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5"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center"/>
    </xf>
    <xf numFmtId="0" fontId="3" fillId="0" borderId="6" xfId="0" applyFont="1" applyFill="1" applyBorder="1" applyAlignment="1">
      <alignment horizontal="right"/>
    </xf>
    <xf numFmtId="0" fontId="4" fillId="0" borderId="6" xfId="0" applyFont="1" applyFill="1" applyBorder="1" applyAlignment="1">
      <alignment horizontal="right"/>
    </xf>
    <xf numFmtId="0" fontId="4" fillId="0" borderId="8" xfId="0" applyFont="1" applyFill="1" applyBorder="1" applyAlignment="1">
      <alignment horizontal="right"/>
    </xf>
    <xf numFmtId="0" fontId="7" fillId="2" borderId="12" xfId="0" applyFont="1" applyFill="1" applyBorder="1" applyAlignment="1">
      <alignment horizontal="left" vertical="top"/>
    </xf>
    <xf numFmtId="0" fontId="0" fillId="2" borderId="0" xfId="0" applyFill="1"/>
    <xf numFmtId="0" fontId="7" fillId="2" borderId="12" xfId="0" applyFont="1" applyFill="1" applyBorder="1" applyAlignment="1">
      <alignment horizontal="left" vertical="top" wrapText="1"/>
    </xf>
    <xf numFmtId="0" fontId="1" fillId="0" borderId="6" xfId="0" applyFont="1" applyFill="1" applyBorder="1" applyAlignment="1">
      <alignment horizontal="right"/>
    </xf>
    <xf numFmtId="0" fontId="1" fillId="3" borderId="0" xfId="0" applyFont="1" applyFill="1" applyBorder="1" applyAlignment="1" applyProtection="1">
      <protection hidden="1"/>
    </xf>
    <xf numFmtId="0" fontId="9" fillId="3" borderId="0" xfId="4" applyFill="1" applyBorder="1" applyAlignment="1" applyProtection="1">
      <protection hidden="1"/>
    </xf>
    <xf numFmtId="165" fontId="1" fillId="3" borderId="0" xfId="0" applyNumberFormat="1" applyFont="1" applyFill="1" applyBorder="1" applyAlignment="1">
      <alignment horizontal="left" vertical="top"/>
    </xf>
    <xf numFmtId="0" fontId="3" fillId="3" borderId="0" xfId="0" applyFont="1" applyFill="1" applyBorder="1" applyAlignment="1" applyProtection="1">
      <protection hidden="1"/>
    </xf>
    <xf numFmtId="0" fontId="5" fillId="3" borderId="0" xfId="0" applyFont="1" applyFill="1" applyAlignment="1">
      <alignment horizontal="centerContinuous"/>
    </xf>
    <xf numFmtId="0" fontId="4" fillId="3" borderId="0" xfId="0" applyFont="1" applyFill="1" applyAlignment="1"/>
    <xf numFmtId="0" fontId="3" fillId="3" borderId="0" xfId="0" applyFont="1" applyFill="1" applyAlignment="1"/>
    <xf numFmtId="0" fontId="4" fillId="3" borderId="0" xfId="0" applyFont="1" applyFill="1" applyAlignment="1">
      <alignment horizontal="left"/>
    </xf>
    <xf numFmtId="0" fontId="4" fillId="3" borderId="0" xfId="0" applyNumberFormat="1" applyFont="1" applyFill="1" applyAlignment="1"/>
    <xf numFmtId="0" fontId="1" fillId="3" borderId="0" xfId="0" applyFont="1" applyFill="1" applyAlignment="1"/>
    <xf numFmtId="0" fontId="1" fillId="3" borderId="0" xfId="0" applyFont="1" applyFill="1" applyAlignment="1">
      <alignment horizontal="left" vertical="center"/>
    </xf>
    <xf numFmtId="0" fontId="9" fillId="3" borderId="0" xfId="4" applyFill="1" applyAlignment="1"/>
    <xf numFmtId="0" fontId="1" fillId="0" borderId="8" xfId="0" applyFont="1" applyFill="1" applyBorder="1" applyAlignment="1">
      <alignment horizontal="right"/>
    </xf>
    <xf numFmtId="0" fontId="1" fillId="3" borderId="0" xfId="0" applyFont="1" applyFill="1" applyAlignment="1">
      <alignment horizontal="left"/>
    </xf>
    <xf numFmtId="0" fontId="0" fillId="0" borderId="0" xfId="0" applyAlignment="1"/>
    <xf numFmtId="0" fontId="10" fillId="3" borderId="4" xfId="0" applyFont="1" applyFill="1" applyBorder="1"/>
    <xf numFmtId="0" fontId="11" fillId="3" borderId="4" xfId="0" applyFont="1" applyFill="1" applyBorder="1"/>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3" borderId="0" xfId="0" applyFont="1" applyFill="1"/>
    <xf numFmtId="0" fontId="4" fillId="3" borderId="0" xfId="0" applyFont="1" applyFill="1" applyAlignment="1">
      <alignment horizontal="right"/>
    </xf>
    <xf numFmtId="0" fontId="5" fillId="3" borderId="0" xfId="0" applyFont="1" applyFill="1" applyAlignment="1"/>
    <xf numFmtId="0" fontId="4" fillId="3" borderId="0" xfId="0" applyFont="1" applyFill="1"/>
    <xf numFmtId="0" fontId="4" fillId="3" borderId="0" xfId="0" applyFont="1" applyFill="1" applyAlignment="1">
      <alignment vertical="center"/>
    </xf>
    <xf numFmtId="49" fontId="1" fillId="3" borderId="0" xfId="0" quotePrefix="1" applyNumberFormat="1" applyFont="1" applyFill="1" applyAlignment="1"/>
    <xf numFmtId="0" fontId="9" fillId="3" borderId="0" xfId="4" applyFill="1"/>
    <xf numFmtId="165" fontId="1" fillId="3" borderId="0" xfId="0" applyNumberFormat="1" applyFont="1" applyFill="1" applyAlignment="1">
      <alignment horizontal="left"/>
    </xf>
    <xf numFmtId="0" fontId="4" fillId="3" borderId="0" xfId="0" applyFont="1" applyFill="1" applyBorder="1" applyAlignment="1"/>
    <xf numFmtId="0" fontId="3" fillId="3" borderId="0" xfId="0" applyFont="1" applyFill="1"/>
    <xf numFmtId="0" fontId="4" fillId="3" borderId="0" xfId="0" applyFont="1" applyFill="1" applyBorder="1" applyAlignment="1">
      <alignment horizontal="center"/>
    </xf>
    <xf numFmtId="3" fontId="4" fillId="3" borderId="0" xfId="0" applyNumberFormat="1" applyFont="1" applyFill="1" applyBorder="1" applyAlignment="1">
      <alignment horizontal="right"/>
    </xf>
    <xf numFmtId="0" fontId="4" fillId="3" borderId="10" xfId="0" applyFont="1" applyFill="1" applyBorder="1" applyAlignment="1">
      <alignment horizontal="center"/>
    </xf>
    <xf numFmtId="0" fontId="4" fillId="3" borderId="10" xfId="0" applyFont="1" applyFill="1" applyBorder="1" applyAlignment="1">
      <alignment horizontal="right"/>
    </xf>
    <xf numFmtId="3" fontId="4" fillId="3" borderId="10" xfId="0" applyNumberFormat="1" applyFont="1" applyFill="1" applyBorder="1" applyAlignment="1">
      <alignment horizontal="right"/>
    </xf>
    <xf numFmtId="164" fontId="4" fillId="3" borderId="10" xfId="1" applyNumberFormat="1" applyFont="1" applyFill="1" applyBorder="1" applyAlignment="1">
      <alignment horizontal="right"/>
    </xf>
    <xf numFmtId="0" fontId="1" fillId="3" borderId="0" xfId="0" applyFont="1" applyFill="1"/>
    <xf numFmtId="0" fontId="1" fillId="3" borderId="0" xfId="0" applyFont="1" applyFill="1" applyBorder="1" applyAlignment="1">
      <alignment horizontal="right"/>
    </xf>
    <xf numFmtId="164" fontId="4" fillId="3" borderId="0" xfId="1" applyNumberFormat="1" applyFont="1" applyFill="1" applyBorder="1" applyAlignment="1">
      <alignment horizontal="right"/>
    </xf>
    <xf numFmtId="0" fontId="4" fillId="3" borderId="0" xfId="0" quotePrefix="1" applyFont="1" applyFill="1"/>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0" fillId="3" borderId="0" xfId="0" applyFont="1" applyFill="1" applyBorder="1"/>
    <xf numFmtId="0" fontId="11" fillId="3" borderId="0" xfId="0" applyFont="1" applyFill="1" applyBorder="1"/>
    <xf numFmtId="0" fontId="10" fillId="3" borderId="0" xfId="0" applyFont="1" applyFill="1" applyAlignment="1"/>
    <xf numFmtId="0" fontId="1" fillId="3" borderId="0" xfId="0" quotePrefix="1" applyNumberFormat="1" applyFont="1" applyFill="1" applyAlignment="1"/>
    <xf numFmtId="0" fontId="1" fillId="0" borderId="0" xfId="0" applyFont="1"/>
    <xf numFmtId="0" fontId="10" fillId="0" borderId="0" xfId="0" applyFont="1"/>
    <xf numFmtId="0" fontId="3" fillId="0" borderId="0" xfId="0" applyFont="1"/>
    <xf numFmtId="0" fontId="1" fillId="0" borderId="0" xfId="0" quotePrefix="1" applyFont="1" applyFill="1" applyAlignment="1"/>
    <xf numFmtId="15" fontId="0" fillId="0" borderId="0" xfId="0" applyNumberFormat="1"/>
    <xf numFmtId="167" fontId="1" fillId="0" borderId="0" xfId="0" applyNumberFormat="1" applyFont="1"/>
    <xf numFmtId="0" fontId="1" fillId="0" borderId="0" xfId="0" quotePrefix="1" applyFont="1"/>
    <xf numFmtId="3" fontId="4" fillId="0" borderId="5" xfId="0" applyNumberFormat="1" applyFont="1" applyFill="1" applyBorder="1" applyAlignment="1">
      <alignment horizontal="right" vertical="center" indent="4"/>
    </xf>
    <xf numFmtId="3" fontId="3" fillId="0" borderId="5" xfId="0" applyNumberFormat="1" applyFont="1" applyFill="1" applyBorder="1" applyAlignment="1">
      <alignment horizontal="right" vertical="center" indent="5"/>
    </xf>
    <xf numFmtId="3" fontId="3" fillId="0" borderId="0" xfId="0" applyNumberFormat="1" applyFont="1" applyFill="1" applyBorder="1" applyAlignment="1">
      <alignment horizontal="right" vertical="center" indent="5"/>
    </xf>
    <xf numFmtId="3" fontId="4" fillId="0" borderId="5" xfId="0" applyNumberFormat="1" applyFont="1" applyFill="1" applyBorder="1" applyAlignment="1">
      <alignment horizontal="right" vertical="center" indent="5"/>
    </xf>
    <xf numFmtId="3" fontId="4" fillId="0" borderId="0" xfId="0" applyNumberFormat="1" applyFont="1" applyFill="1" applyBorder="1" applyAlignment="1">
      <alignment horizontal="right" vertical="center" indent="5"/>
    </xf>
    <xf numFmtId="3" fontId="4" fillId="0" borderId="4" xfId="0" applyNumberFormat="1" applyFont="1" applyFill="1" applyBorder="1" applyAlignment="1">
      <alignment horizontal="right" vertical="center" indent="5"/>
    </xf>
    <xf numFmtId="3" fontId="3" fillId="0" borderId="5" xfId="0" applyNumberFormat="1" applyFont="1" applyFill="1" applyBorder="1" applyAlignment="1">
      <alignment horizontal="right" vertical="center" indent="7"/>
    </xf>
    <xf numFmtId="3" fontId="4" fillId="0" borderId="5" xfId="0" applyNumberFormat="1" applyFont="1" applyFill="1" applyBorder="1" applyAlignment="1">
      <alignment horizontal="right" vertical="center" indent="7"/>
    </xf>
    <xf numFmtId="3" fontId="3" fillId="0" borderId="5" xfId="0" applyNumberFormat="1" applyFont="1" applyFill="1" applyBorder="1" applyAlignment="1">
      <alignment horizontal="right" vertical="center" indent="8"/>
    </xf>
    <xf numFmtId="3" fontId="4" fillId="0" borderId="5" xfId="0" applyNumberFormat="1" applyFont="1" applyFill="1" applyBorder="1" applyAlignment="1">
      <alignment horizontal="right" vertical="center" indent="8"/>
    </xf>
    <xf numFmtId="164" fontId="3" fillId="0" borderId="6" xfId="1" applyNumberFormat="1" applyFont="1" applyFill="1" applyBorder="1" applyAlignment="1">
      <alignment horizontal="right" vertical="center" indent="5"/>
    </xf>
    <xf numFmtId="164" fontId="4" fillId="0" borderId="6" xfId="1" applyNumberFormat="1" applyFont="1" applyFill="1" applyBorder="1" applyAlignment="1">
      <alignment horizontal="right" vertical="center" indent="5"/>
    </xf>
    <xf numFmtId="164" fontId="4" fillId="0" borderId="8" xfId="1" applyNumberFormat="1" applyFont="1" applyFill="1" applyBorder="1" applyAlignment="1">
      <alignment horizontal="right" vertical="center" indent="5"/>
    </xf>
    <xf numFmtId="3" fontId="4" fillId="0" borderId="7" xfId="0" applyNumberFormat="1" applyFont="1" applyFill="1" applyBorder="1" applyAlignment="1">
      <alignment horizontal="right" vertical="center" indent="4"/>
    </xf>
    <xf numFmtId="3" fontId="4" fillId="0" borderId="7" xfId="0" applyNumberFormat="1" applyFont="1" applyFill="1" applyBorder="1" applyAlignment="1">
      <alignment horizontal="right" vertical="center" indent="7"/>
    </xf>
    <xf numFmtId="3" fontId="4" fillId="0" borderId="7" xfId="0" applyNumberFormat="1" applyFont="1" applyFill="1" applyBorder="1" applyAlignment="1">
      <alignment horizontal="right" vertical="center" indent="5"/>
    </xf>
    <xf numFmtId="3" fontId="3" fillId="0" borderId="0" xfId="0" applyNumberFormat="1" applyFont="1" applyFill="1" applyBorder="1" applyAlignment="1">
      <alignment horizontal="right" vertical="center" indent="9"/>
    </xf>
    <xf numFmtId="3" fontId="4" fillId="0" borderId="0" xfId="0" applyNumberFormat="1" applyFont="1" applyFill="1" applyBorder="1" applyAlignment="1">
      <alignment horizontal="right" vertical="center" indent="9"/>
    </xf>
    <xf numFmtId="3" fontId="4" fillId="0" borderId="4" xfId="0" applyNumberFormat="1" applyFont="1" applyFill="1" applyBorder="1" applyAlignment="1">
      <alignment horizontal="right" vertical="center" indent="9"/>
    </xf>
    <xf numFmtId="3" fontId="3" fillId="0" borderId="0" xfId="0" applyNumberFormat="1" applyFont="1" applyFill="1" applyBorder="1" applyAlignment="1">
      <alignment horizontal="right" vertical="center" indent="10"/>
    </xf>
    <xf numFmtId="3" fontId="4" fillId="0" borderId="0" xfId="0" applyNumberFormat="1" applyFont="1" applyFill="1" applyBorder="1" applyAlignment="1">
      <alignment horizontal="right" vertical="center" indent="10"/>
    </xf>
    <xf numFmtId="3" fontId="4" fillId="0" borderId="4" xfId="0" applyNumberFormat="1" applyFont="1" applyFill="1" applyBorder="1" applyAlignment="1">
      <alignment horizontal="right" vertical="center" indent="10"/>
    </xf>
    <xf numFmtId="164" fontId="3" fillId="0" borderId="6" xfId="1" applyNumberFormat="1" applyFont="1" applyFill="1" applyBorder="1" applyAlignment="1">
      <alignment horizontal="right" vertical="center" indent="1"/>
    </xf>
    <xf numFmtId="164" fontId="4" fillId="0" borderId="6" xfId="1" applyNumberFormat="1" applyFont="1" applyFill="1" applyBorder="1" applyAlignment="1">
      <alignment horizontal="right" vertical="center" indent="1"/>
    </xf>
    <xf numFmtId="164" fontId="4" fillId="0" borderId="8" xfId="1" applyNumberFormat="1" applyFont="1" applyFill="1" applyBorder="1" applyAlignment="1">
      <alignment horizontal="right" vertical="center" indent="1"/>
    </xf>
    <xf numFmtId="3" fontId="3" fillId="0" borderId="0" xfId="0" applyNumberFormat="1" applyFont="1" applyFill="1" applyBorder="1" applyAlignment="1">
      <alignment horizontal="right" vertical="center" indent="8"/>
    </xf>
    <xf numFmtId="3" fontId="4" fillId="0" borderId="0" xfId="0" applyNumberFormat="1" applyFont="1" applyFill="1" applyBorder="1" applyAlignment="1">
      <alignment horizontal="right" vertical="center" indent="8"/>
    </xf>
    <xf numFmtId="3" fontId="4" fillId="0" borderId="4" xfId="0" applyNumberFormat="1" applyFont="1" applyFill="1" applyBorder="1" applyAlignment="1">
      <alignment horizontal="right" vertical="center" indent="8"/>
    </xf>
    <xf numFmtId="164" fontId="3" fillId="0" borderId="11" xfId="1" applyNumberFormat="1" applyFont="1" applyFill="1" applyBorder="1" applyAlignment="1">
      <alignment horizontal="right" vertical="center" indent="2"/>
    </xf>
    <xf numFmtId="164" fontId="4" fillId="0" borderId="6" xfId="1" applyNumberFormat="1" applyFont="1" applyFill="1" applyBorder="1" applyAlignment="1">
      <alignment horizontal="right" vertical="center" indent="2"/>
    </xf>
    <xf numFmtId="164" fontId="4" fillId="0" borderId="8" xfId="1" applyNumberFormat="1" applyFont="1" applyFill="1" applyBorder="1" applyAlignment="1">
      <alignment horizontal="right" vertical="center" indent="2"/>
    </xf>
    <xf numFmtId="164" fontId="3" fillId="0" borderId="6" xfId="1" applyNumberFormat="1" applyFont="1" applyFill="1" applyBorder="1" applyAlignment="1">
      <alignment horizontal="right" vertical="center" indent="2"/>
    </xf>
    <xf numFmtId="3" fontId="4" fillId="0" borderId="7" xfId="0" applyNumberFormat="1" applyFont="1" applyFill="1" applyBorder="1" applyAlignment="1">
      <alignment horizontal="right" vertical="center" indent="8"/>
    </xf>
    <xf numFmtId="3" fontId="3" fillId="0" borderId="9" xfId="0" applyNumberFormat="1" applyFont="1" applyFill="1" applyBorder="1" applyAlignment="1">
      <alignment horizontal="right" vertical="center" indent="4"/>
    </xf>
    <xf numFmtId="3" fontId="3" fillId="0" borderId="10" xfId="0" applyNumberFormat="1" applyFont="1" applyFill="1" applyBorder="1" applyAlignment="1">
      <alignment horizontal="right" vertical="center" indent="5"/>
    </xf>
    <xf numFmtId="0" fontId="7" fillId="4" borderId="12" xfId="0" applyFont="1" applyFill="1" applyBorder="1" applyAlignment="1">
      <alignment horizontal="left" vertical="top"/>
    </xf>
    <xf numFmtId="166" fontId="7" fillId="4" borderId="12" xfId="0" applyNumberFormat="1" applyFont="1" applyFill="1" applyBorder="1" applyAlignment="1">
      <alignment horizontal="right" vertical="top"/>
    </xf>
    <xf numFmtId="0" fontId="7" fillId="4" borderId="13" xfId="0" applyFont="1" applyFill="1" applyBorder="1" applyAlignment="1">
      <alignment horizontal="left" vertical="top"/>
    </xf>
    <xf numFmtId="0" fontId="7" fillId="4" borderId="0" xfId="0" applyFont="1" applyFill="1" applyBorder="1" applyAlignment="1">
      <alignment horizontal="left" vertical="top"/>
    </xf>
    <xf numFmtId="166" fontId="7" fillId="4" borderId="0" xfId="0" applyNumberFormat="1" applyFont="1" applyFill="1" applyBorder="1" applyAlignment="1">
      <alignment horizontal="right" vertical="top"/>
    </xf>
    <xf numFmtId="0" fontId="1" fillId="3" borderId="0" xfId="0" applyFont="1" applyFill="1" applyBorder="1" applyAlignment="1">
      <alignment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xf numFmtId="0" fontId="1" fillId="3" borderId="0" xfId="0" applyFont="1" applyFill="1" applyAlignment="1">
      <alignment wrapText="1"/>
    </xf>
  </cellXfs>
  <cellStyles count="5">
    <cellStyle name="Hyperlink" xfId="4" builtinId="8"/>
    <cellStyle name="Normal" xfId="0" builtinId="0"/>
    <cellStyle name="Normal 2" xfId="2"/>
    <cellStyle name="Percent" xfId="1" builtinId="5"/>
    <cellStyle name="Percent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CO%20-%20check%20revised%20comparison%20peri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M2M Comp"/>
      <sheetName val="Latest Month raw"/>
      <sheetName val="12 month comparison"/>
      <sheetName val="YTD"/>
      <sheetName val="Macro1"/>
    </sheetNames>
    <sheetDataSet>
      <sheetData sheetId="0" refreshError="1"/>
      <sheetData sheetId="1" refreshError="1"/>
      <sheetData sheetId="2" refreshError="1"/>
      <sheetData sheetId="3">
        <row r="175">
          <cell r="I175" t="str">
            <v>ROSC</v>
          </cell>
        </row>
      </sheetData>
      <sheetData sheetId="4" refreshError="1"/>
      <sheetData sheetId="5">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james.thomas5@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00"/>
  <sheetViews>
    <sheetView tabSelected="1" workbookViewId="0"/>
  </sheetViews>
  <sheetFormatPr defaultRowHeight="12.75" x14ac:dyDescent="0.2"/>
  <cols>
    <col min="1" max="1" width="15.85546875" style="22" customWidth="1"/>
    <col min="2" max="8" width="9.140625" style="22"/>
    <col min="9" max="9" width="9.140625" style="22" customWidth="1"/>
    <col min="10" max="16384" width="9.140625" style="22"/>
  </cols>
  <sheetData>
    <row r="1" spans="1:9" ht="15.75" x14ac:dyDescent="0.25">
      <c r="A1" s="21" t="s">
        <v>94</v>
      </c>
      <c r="B1" s="21"/>
      <c r="C1" s="21"/>
      <c r="D1" s="21"/>
      <c r="E1" s="21"/>
      <c r="F1" s="21"/>
      <c r="G1" s="21"/>
      <c r="H1" s="21"/>
      <c r="I1" s="21"/>
    </row>
    <row r="3" spans="1:9" x14ac:dyDescent="0.2">
      <c r="A3" s="22" t="s">
        <v>40</v>
      </c>
    </row>
    <row r="4" spans="1:9" x14ac:dyDescent="0.2">
      <c r="A4" s="22" t="s">
        <v>141</v>
      </c>
    </row>
    <row r="6" spans="1:9" x14ac:dyDescent="0.2">
      <c r="A6" s="20" t="s">
        <v>122</v>
      </c>
    </row>
    <row r="7" spans="1:9" x14ac:dyDescent="0.2">
      <c r="A7" s="17" t="s">
        <v>123</v>
      </c>
    </row>
    <row r="8" spans="1:9" x14ac:dyDescent="0.2">
      <c r="A8" s="18" t="s">
        <v>124</v>
      </c>
    </row>
    <row r="9" spans="1:9" x14ac:dyDescent="0.2">
      <c r="A9" s="18" t="s">
        <v>125</v>
      </c>
    </row>
    <row r="10" spans="1:9" x14ac:dyDescent="0.2">
      <c r="A10" s="18" t="s">
        <v>126</v>
      </c>
    </row>
    <row r="11" spans="1:9" x14ac:dyDescent="0.2">
      <c r="A11" s="18" t="s">
        <v>127</v>
      </c>
    </row>
    <row r="12" spans="1:9" x14ac:dyDescent="0.2">
      <c r="A12" s="18"/>
    </row>
    <row r="13" spans="1:9" x14ac:dyDescent="0.2">
      <c r="A13" s="23" t="s">
        <v>128</v>
      </c>
    </row>
    <row r="14" spans="1:9" x14ac:dyDescent="0.2">
      <c r="A14" s="22" t="s">
        <v>41</v>
      </c>
    </row>
    <row r="15" spans="1:9" x14ac:dyDescent="0.2">
      <c r="A15" s="22" t="s">
        <v>42</v>
      </c>
    </row>
    <row r="16" spans="1:9" x14ac:dyDescent="0.2">
      <c r="A16" s="22" t="s">
        <v>43</v>
      </c>
    </row>
    <row r="18" spans="1:1" x14ac:dyDescent="0.2">
      <c r="A18" s="22" t="s">
        <v>44</v>
      </c>
    </row>
    <row r="19" spans="1:1" x14ac:dyDescent="0.2">
      <c r="A19" s="22" t="s">
        <v>45</v>
      </c>
    </row>
    <row r="20" spans="1:1" x14ac:dyDescent="0.2">
      <c r="A20" s="22" t="s">
        <v>46</v>
      </c>
    </row>
    <row r="21" spans="1:1" x14ac:dyDescent="0.2">
      <c r="A21" s="22" t="s">
        <v>47</v>
      </c>
    </row>
    <row r="22" spans="1:1" x14ac:dyDescent="0.2">
      <c r="A22" s="22" t="s">
        <v>48</v>
      </c>
    </row>
    <row r="23" spans="1:1" x14ac:dyDescent="0.2">
      <c r="A23" s="22" t="s">
        <v>49</v>
      </c>
    </row>
    <row r="24" spans="1:1" x14ac:dyDescent="0.2">
      <c r="A24" s="22" t="s">
        <v>50</v>
      </c>
    </row>
    <row r="26" spans="1:1" x14ac:dyDescent="0.2">
      <c r="A26" s="23" t="s">
        <v>131</v>
      </c>
    </row>
    <row r="27" spans="1:1" x14ac:dyDescent="0.2">
      <c r="A27" s="22" t="s">
        <v>51</v>
      </c>
    </row>
    <row r="28" spans="1:1" x14ac:dyDescent="0.2">
      <c r="A28" s="22" t="s">
        <v>52</v>
      </c>
    </row>
    <row r="29" spans="1:1" x14ac:dyDescent="0.2">
      <c r="A29" s="22" t="s">
        <v>135</v>
      </c>
    </row>
    <row r="31" spans="1:1" x14ac:dyDescent="0.2">
      <c r="A31" s="22" t="s">
        <v>53</v>
      </c>
    </row>
    <row r="32" spans="1:1" x14ac:dyDescent="0.2">
      <c r="A32" s="22" t="s">
        <v>54</v>
      </c>
    </row>
    <row r="33" spans="1:9" x14ac:dyDescent="0.2">
      <c r="A33" s="22" t="s">
        <v>55</v>
      </c>
    </row>
    <row r="34" spans="1:9" x14ac:dyDescent="0.2">
      <c r="A34" s="22" t="s">
        <v>56</v>
      </c>
    </row>
    <row r="36" spans="1:9" x14ac:dyDescent="0.2">
      <c r="A36" s="22" t="s">
        <v>57</v>
      </c>
    </row>
    <row r="37" spans="1:9" x14ac:dyDescent="0.2">
      <c r="A37" s="22" t="s">
        <v>58</v>
      </c>
    </row>
    <row r="38" spans="1:9" x14ac:dyDescent="0.2">
      <c r="A38" s="22" t="s">
        <v>59</v>
      </c>
    </row>
    <row r="39" spans="1:9" x14ac:dyDescent="0.2">
      <c r="A39" s="24" t="s">
        <v>60</v>
      </c>
      <c r="B39" s="24"/>
      <c r="C39" s="24"/>
      <c r="D39" s="24"/>
      <c r="E39" s="24"/>
      <c r="F39" s="24"/>
      <c r="G39" s="24"/>
      <c r="H39" s="24"/>
      <c r="I39" s="24"/>
    </row>
    <row r="40" spans="1:9" x14ac:dyDescent="0.2">
      <c r="A40" s="24" t="s">
        <v>61</v>
      </c>
      <c r="B40" s="24"/>
      <c r="C40" s="24"/>
      <c r="D40" s="24"/>
      <c r="E40" s="24"/>
      <c r="F40" s="24"/>
      <c r="G40" s="24"/>
      <c r="H40" s="24"/>
      <c r="I40" s="24"/>
    </row>
    <row r="41" spans="1:9" x14ac:dyDescent="0.2">
      <c r="A41" s="24"/>
      <c r="B41" s="24"/>
      <c r="C41" s="24"/>
      <c r="D41" s="24"/>
      <c r="E41" s="24"/>
      <c r="F41" s="24"/>
      <c r="G41" s="24"/>
      <c r="H41" s="24"/>
      <c r="I41" s="24"/>
    </row>
    <row r="42" spans="1:9" x14ac:dyDescent="0.2">
      <c r="A42" s="23" t="s">
        <v>129</v>
      </c>
    </row>
    <row r="43" spans="1:9" x14ac:dyDescent="0.2">
      <c r="A43" s="22" t="s">
        <v>62</v>
      </c>
    </row>
    <row r="44" spans="1:9" x14ac:dyDescent="0.2">
      <c r="A44" s="22" t="s">
        <v>63</v>
      </c>
    </row>
    <row r="45" spans="1:9" x14ac:dyDescent="0.2">
      <c r="A45" s="22" t="s">
        <v>64</v>
      </c>
    </row>
    <row r="46" spans="1:9" x14ac:dyDescent="0.2">
      <c r="A46" s="22" t="s">
        <v>65</v>
      </c>
    </row>
    <row r="48" spans="1:9" x14ac:dyDescent="0.2">
      <c r="A48" s="23" t="s">
        <v>130</v>
      </c>
    </row>
    <row r="49" spans="1:9" x14ac:dyDescent="0.2">
      <c r="A49" s="22" t="s">
        <v>66</v>
      </c>
    </row>
    <row r="50" spans="1:9" x14ac:dyDescent="0.2">
      <c r="A50" s="22" t="s">
        <v>67</v>
      </c>
    </row>
    <row r="51" spans="1:9" x14ac:dyDescent="0.2">
      <c r="A51" s="22" t="s">
        <v>68</v>
      </c>
    </row>
    <row r="52" spans="1:9" x14ac:dyDescent="0.2">
      <c r="A52" s="22" t="s">
        <v>69</v>
      </c>
    </row>
    <row r="54" spans="1:9" x14ac:dyDescent="0.2">
      <c r="A54" s="22" t="s">
        <v>70</v>
      </c>
    </row>
    <row r="55" spans="1:9" x14ac:dyDescent="0.2">
      <c r="A55" s="22" t="s">
        <v>71</v>
      </c>
    </row>
    <row r="56" spans="1:9" x14ac:dyDescent="0.2">
      <c r="A56" s="22" t="s">
        <v>72</v>
      </c>
    </row>
    <row r="58" spans="1:9" x14ac:dyDescent="0.2">
      <c r="A58" s="25" t="s">
        <v>73</v>
      </c>
      <c r="B58" s="25"/>
      <c r="C58" s="25"/>
      <c r="D58" s="25"/>
      <c r="E58" s="25"/>
      <c r="F58" s="25"/>
      <c r="G58" s="25"/>
      <c r="H58" s="25"/>
      <c r="I58" s="25"/>
    </row>
    <row r="59" spans="1:9" x14ac:dyDescent="0.2">
      <c r="A59" s="25" t="s">
        <v>134</v>
      </c>
      <c r="B59" s="25"/>
      <c r="C59" s="25"/>
      <c r="D59" s="25"/>
      <c r="E59" s="25"/>
      <c r="F59" s="25"/>
      <c r="G59" s="25"/>
      <c r="H59" s="25"/>
      <c r="I59" s="25"/>
    </row>
    <row r="61" spans="1:9" s="26" customFormat="1" x14ac:dyDescent="0.2">
      <c r="A61" s="23" t="s">
        <v>139</v>
      </c>
    </row>
    <row r="62" spans="1:9" s="26" customFormat="1" x14ac:dyDescent="0.2">
      <c r="A62" s="26" t="s">
        <v>137</v>
      </c>
      <c r="B62" s="28" t="s">
        <v>136</v>
      </c>
    </row>
    <row r="63" spans="1:9" s="26" customFormat="1" x14ac:dyDescent="0.2">
      <c r="A63" s="30" t="s">
        <v>140</v>
      </c>
    </row>
    <row r="64" spans="1:9" s="26" customFormat="1" x14ac:dyDescent="0.2">
      <c r="A64" s="26" t="s">
        <v>143</v>
      </c>
    </row>
    <row r="65" spans="1:2" s="26" customFormat="1" x14ac:dyDescent="0.2">
      <c r="A65" s="26" t="s">
        <v>144</v>
      </c>
    </row>
    <row r="66" spans="1:2" s="26" customFormat="1" x14ac:dyDescent="0.2">
      <c r="A66" s="27" t="s">
        <v>145</v>
      </c>
    </row>
    <row r="67" spans="1:2" s="26" customFormat="1" x14ac:dyDescent="0.2">
      <c r="A67" s="27" t="s">
        <v>146</v>
      </c>
    </row>
    <row r="68" spans="1:2" s="26" customFormat="1" x14ac:dyDescent="0.2">
      <c r="A68" s="27" t="s">
        <v>147</v>
      </c>
    </row>
    <row r="69" spans="1:2" s="26" customFormat="1" x14ac:dyDescent="0.2">
      <c r="A69" s="27" t="s">
        <v>148</v>
      </c>
    </row>
    <row r="70" spans="1:2" s="26" customFormat="1" x14ac:dyDescent="0.2"/>
    <row r="71" spans="1:2" s="26" customFormat="1" x14ac:dyDescent="0.2">
      <c r="A71" s="27" t="s">
        <v>138</v>
      </c>
    </row>
    <row r="72" spans="1:2" s="26" customFormat="1" x14ac:dyDescent="0.2">
      <c r="A72" s="27" t="s">
        <v>149</v>
      </c>
    </row>
    <row r="73" spans="1:2" s="26" customFormat="1" x14ac:dyDescent="0.2">
      <c r="A73" s="27" t="s">
        <v>150</v>
      </c>
    </row>
    <row r="74" spans="1:2" s="26" customFormat="1" x14ac:dyDescent="0.2">
      <c r="A74" s="27" t="s">
        <v>151</v>
      </c>
    </row>
    <row r="75" spans="1:2" x14ac:dyDescent="0.2">
      <c r="B75" s="27"/>
    </row>
    <row r="76" spans="1:2" x14ac:dyDescent="0.2">
      <c r="A76" s="22" t="s">
        <v>74</v>
      </c>
      <c r="B76" s="27"/>
    </row>
    <row r="77" spans="1:2" x14ac:dyDescent="0.2">
      <c r="A77" s="22" t="s">
        <v>75</v>
      </c>
    </row>
    <row r="78" spans="1:2" x14ac:dyDescent="0.2">
      <c r="A78" s="22" t="s">
        <v>76</v>
      </c>
    </row>
    <row r="80" spans="1:2" x14ac:dyDescent="0.2">
      <c r="A80" s="22" t="s">
        <v>77</v>
      </c>
    </row>
    <row r="81" spans="1:1" x14ac:dyDescent="0.2">
      <c r="A81" s="22" t="s">
        <v>78</v>
      </c>
    </row>
    <row r="82" spans="1:1" x14ac:dyDescent="0.2">
      <c r="A82" s="22" t="s">
        <v>79</v>
      </c>
    </row>
    <row r="83" spans="1:1" x14ac:dyDescent="0.2">
      <c r="A83" s="22" t="s">
        <v>80</v>
      </c>
    </row>
    <row r="84" spans="1:1" x14ac:dyDescent="0.2">
      <c r="A84" s="22" t="s">
        <v>81</v>
      </c>
    </row>
    <row r="85" spans="1:1" x14ac:dyDescent="0.2">
      <c r="A85" s="22" t="s">
        <v>82</v>
      </c>
    </row>
    <row r="87" spans="1:1" x14ac:dyDescent="0.2">
      <c r="A87" s="22" t="s">
        <v>83</v>
      </c>
    </row>
    <row r="88" spans="1:1" x14ac:dyDescent="0.2">
      <c r="A88" s="22" t="s">
        <v>84</v>
      </c>
    </row>
    <row r="90" spans="1:1" x14ac:dyDescent="0.2">
      <c r="A90" s="17" t="s">
        <v>132</v>
      </c>
    </row>
    <row r="91" spans="1:1" x14ac:dyDescent="0.2">
      <c r="A91" s="17" t="s">
        <v>189</v>
      </c>
    </row>
    <row r="92" spans="1:1" x14ac:dyDescent="0.2">
      <c r="A92" s="17" t="s">
        <v>197</v>
      </c>
    </row>
    <row r="93" spans="1:1" x14ac:dyDescent="0.2">
      <c r="A93" s="17" t="s">
        <v>133</v>
      </c>
    </row>
    <row r="94" spans="1:1" x14ac:dyDescent="0.2">
      <c r="A94" s="18" t="s">
        <v>190</v>
      </c>
    </row>
    <row r="95" spans="1:1" x14ac:dyDescent="0.2">
      <c r="A95" s="17" t="s">
        <v>191</v>
      </c>
    </row>
    <row r="96" spans="1:1" x14ac:dyDescent="0.2">
      <c r="A96" s="19">
        <v>43083</v>
      </c>
    </row>
    <row r="100" spans="1:1" x14ac:dyDescent="0.2">
      <c r="A100" s="62" t="str">
        <f>IF(OR('Latest Month raw'!$B$6="January",'Latest Month raw'!$B$6="February",'Latest Month raw'!$B$6="March"),PROPER('Latest Month raw'!$B$6&amp;" 20"&amp;RIGHT('Latest Month raw'!$A$6,2)),PROPER('Latest Month raw'!$B$6&amp;" "&amp;LEFT('Latest Month raw'!$A$6,4)))</f>
        <v>July 2017</v>
      </c>
    </row>
  </sheetData>
  <phoneticPr fontId="2" type="noConversion"/>
  <hyperlinks>
    <hyperlink ref="A11" location="'Cardiac Arrest - Survival'!A1" display="Survival to discharge following a cardiac arrest "/>
    <hyperlink ref="A10" location="Stroke!A1" display="Outcomes from stroke"/>
    <hyperlink ref="A9" location="'Acute STEMI'!A1" display="Outcomes from Acute ST-elevation myocardial infarction"/>
    <hyperlink ref="A8" location="'Cardiac Arrest - ROSC'!A1" display="Return of Spontaneous Circulation (ROSC) from cardiac arrest "/>
    <hyperlink ref="A94" r:id="rId1" display="james.thomas5@nhs.net"/>
    <hyperlink ref="B62" r:id="rId2"/>
  </hyperlinks>
  <pageMargins left="0.70866141732283472" right="0.70866141732283472" top="0.74803149606299213" bottom="0.74803149606299213" header="0.31496062992125984" footer="0.31496062992125984"/>
  <pageSetup paperSize="9" orientation="portrait" r:id="rId3"/>
  <headerFooter scaleWithDoc="0"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3"/>
  <sheetViews>
    <sheetView zoomScale="85" zoomScaleNormal="85" workbookViewId="0"/>
  </sheetViews>
  <sheetFormatPr defaultRowHeight="12.75" x14ac:dyDescent="0.2"/>
  <cols>
    <col min="1" max="1" width="2" style="41" customWidth="1"/>
    <col min="2" max="2" width="13.85546875" style="41" customWidth="1"/>
    <col min="3" max="3" width="9.7109375" style="41" bestFit="1" customWidth="1"/>
    <col min="4" max="4" width="49.5703125" style="41" customWidth="1"/>
    <col min="5" max="7" width="22.7109375" style="41" customWidth="1"/>
    <col min="8" max="8" width="29.85546875" style="41" bestFit="1" customWidth="1"/>
    <col min="9" max="10" width="23.28515625" style="41" customWidth="1"/>
    <col min="11" max="16384" width="9.140625" style="41"/>
  </cols>
  <sheetData>
    <row r="1" spans="1:10" s="54" customFormat="1" x14ac:dyDescent="0.2">
      <c r="A1" s="26"/>
      <c r="B1" s="26"/>
      <c r="C1" s="26"/>
      <c r="D1" s="26"/>
    </row>
    <row r="2" spans="1:10" ht="15.75" x14ac:dyDescent="0.25">
      <c r="A2" s="22"/>
      <c r="B2" s="22"/>
      <c r="C2" s="39" t="s">
        <v>0</v>
      </c>
      <c r="D2" s="40" t="s">
        <v>39</v>
      </c>
      <c r="F2" s="42"/>
    </row>
    <row r="3" spans="1:10" x14ac:dyDescent="0.2">
      <c r="A3" s="22"/>
      <c r="B3" s="22"/>
      <c r="C3" s="39"/>
      <c r="D3" s="23" t="s">
        <v>93</v>
      </c>
      <c r="F3" s="42"/>
    </row>
    <row r="4" spans="1:10" x14ac:dyDescent="0.2">
      <c r="A4" s="22"/>
      <c r="B4" s="22"/>
      <c r="C4" s="39"/>
      <c r="D4" s="28" t="s">
        <v>152</v>
      </c>
      <c r="F4" s="42"/>
    </row>
    <row r="5" spans="1:10" x14ac:dyDescent="0.2">
      <c r="A5" s="22"/>
      <c r="B5" s="22"/>
      <c r="C5" s="39" t="s">
        <v>1</v>
      </c>
      <c r="D5" s="63" t="str">
        <f>'Cover note'!$A$100</f>
        <v>July 2017</v>
      </c>
      <c r="F5" s="42"/>
    </row>
    <row r="6" spans="1:10" x14ac:dyDescent="0.2">
      <c r="A6" s="22"/>
      <c r="B6" s="22"/>
      <c r="C6" s="39" t="s">
        <v>2</v>
      </c>
      <c r="D6" s="26" t="s">
        <v>120</v>
      </c>
      <c r="F6" s="42"/>
    </row>
    <row r="7" spans="1:10" x14ac:dyDescent="0.2">
      <c r="A7" s="22"/>
      <c r="B7" s="22"/>
      <c r="D7" s="44" t="s">
        <v>121</v>
      </c>
      <c r="F7" s="42"/>
    </row>
    <row r="8" spans="1:10" x14ac:dyDescent="0.2">
      <c r="A8" s="22"/>
      <c r="B8" s="22"/>
      <c r="C8" s="39" t="s">
        <v>7</v>
      </c>
      <c r="D8" s="26" t="s">
        <v>13</v>
      </c>
      <c r="F8" s="42"/>
    </row>
    <row r="9" spans="1:10" x14ac:dyDescent="0.2">
      <c r="A9" s="22"/>
      <c r="B9" s="22"/>
      <c r="C9" s="39" t="s">
        <v>3</v>
      </c>
      <c r="D9" s="45">
        <f>'Cover note'!A96</f>
        <v>43083</v>
      </c>
      <c r="F9" s="42"/>
    </row>
    <row r="10" spans="1:10" x14ac:dyDescent="0.2">
      <c r="A10" s="22"/>
      <c r="B10" s="22"/>
      <c r="C10" s="39" t="s">
        <v>6</v>
      </c>
      <c r="D10" s="26" t="s">
        <v>38</v>
      </c>
      <c r="F10" s="42"/>
    </row>
    <row r="11" spans="1:10" x14ac:dyDescent="0.2">
      <c r="A11" s="22"/>
      <c r="B11" s="22"/>
      <c r="C11" s="39" t="s">
        <v>10</v>
      </c>
      <c r="D11" s="26" t="s">
        <v>12</v>
      </c>
      <c r="F11" s="42"/>
    </row>
    <row r="12" spans="1:10" x14ac:dyDescent="0.2">
      <c r="A12" s="22"/>
      <c r="B12" s="22"/>
      <c r="C12" s="39" t="s">
        <v>11</v>
      </c>
      <c r="D12" s="26" t="s">
        <v>188</v>
      </c>
      <c r="F12" s="42"/>
    </row>
    <row r="13" spans="1:10" x14ac:dyDescent="0.2">
      <c r="A13" s="22"/>
      <c r="B13" s="22"/>
      <c r="C13" s="22"/>
      <c r="E13" s="32">
        <v>4</v>
      </c>
      <c r="F13" s="33">
        <v>3</v>
      </c>
      <c r="G13" s="32"/>
      <c r="H13" s="32">
        <v>6</v>
      </c>
      <c r="I13" s="32">
        <v>5</v>
      </c>
      <c r="J13" s="32"/>
    </row>
    <row r="14" spans="1:10" x14ac:dyDescent="0.2">
      <c r="A14" s="22"/>
      <c r="B14" s="46"/>
      <c r="C14" s="46"/>
      <c r="D14" s="46"/>
      <c r="E14" s="112" t="s">
        <v>87</v>
      </c>
      <c r="F14" s="113"/>
      <c r="G14" s="114"/>
      <c r="H14" s="112" t="s">
        <v>88</v>
      </c>
      <c r="I14" s="113"/>
      <c r="J14" s="114"/>
    </row>
    <row r="15" spans="1:10" ht="12.75" customHeight="1" x14ac:dyDescent="0.2">
      <c r="A15" s="22"/>
      <c r="B15" s="22"/>
      <c r="C15" s="22"/>
      <c r="D15" s="22"/>
      <c r="E15" s="58" t="s">
        <v>153</v>
      </c>
      <c r="F15" s="34" t="s">
        <v>154</v>
      </c>
      <c r="G15" s="59"/>
      <c r="H15" s="58" t="s">
        <v>155</v>
      </c>
      <c r="I15" s="34" t="s">
        <v>156</v>
      </c>
      <c r="J15" s="59"/>
    </row>
    <row r="16" spans="1:10" s="42" customFormat="1" ht="102" customHeight="1" x14ac:dyDescent="0.2">
      <c r="B16" s="1" t="s">
        <v>89</v>
      </c>
      <c r="C16" s="2" t="s">
        <v>4</v>
      </c>
      <c r="D16" s="9" t="s">
        <v>5</v>
      </c>
      <c r="E16" s="35" t="s">
        <v>157</v>
      </c>
      <c r="F16" s="36" t="s">
        <v>158</v>
      </c>
      <c r="G16" s="37" t="s">
        <v>159</v>
      </c>
      <c r="H16" s="35" t="s">
        <v>231</v>
      </c>
      <c r="I16" s="36" t="s">
        <v>160</v>
      </c>
      <c r="J16" s="37" t="s">
        <v>161</v>
      </c>
    </row>
    <row r="17" spans="1:10" x14ac:dyDescent="0.2">
      <c r="A17" s="47"/>
      <c r="B17" s="3" t="s">
        <v>8</v>
      </c>
      <c r="C17" s="4" t="s">
        <v>8</v>
      </c>
      <c r="D17" s="10" t="s">
        <v>9</v>
      </c>
      <c r="E17" s="72">
        <f>SUM(E19:E29)</f>
        <v>2320</v>
      </c>
      <c r="F17" s="73">
        <f>SUM(F19:F29)</f>
        <v>716</v>
      </c>
      <c r="G17" s="81">
        <f>IFERROR(F17/E17,"-")</f>
        <v>0.30862068965517242</v>
      </c>
      <c r="H17" s="79">
        <f>SUM(H19:H29)</f>
        <v>382</v>
      </c>
      <c r="I17" s="73">
        <f>SUM(I19:I29)</f>
        <v>204</v>
      </c>
      <c r="J17" s="81">
        <f>IFERROR(I17/H17,"-")</f>
        <v>0.53403141361256545</v>
      </c>
    </row>
    <row r="18" spans="1:10" x14ac:dyDescent="0.2">
      <c r="B18" s="5"/>
      <c r="C18" s="6"/>
      <c r="D18" s="11"/>
      <c r="E18" s="74"/>
      <c r="F18" s="75"/>
      <c r="G18" s="82"/>
      <c r="H18" s="80"/>
      <c r="I18" s="75"/>
      <c r="J18" s="82"/>
    </row>
    <row r="19" spans="1:10" ht="12.75" customHeight="1" x14ac:dyDescent="0.2">
      <c r="B19" s="5" t="s">
        <v>31</v>
      </c>
      <c r="C19" s="6" t="s">
        <v>14</v>
      </c>
      <c r="D19" s="16" t="s">
        <v>15</v>
      </c>
      <c r="E19" s="74">
        <f>IFERROR(VLOOKUP($C19,'Latest Month raw'!$E$6:$Z$16,MATCH(E$15&amp;" SUM",'Latest Month raw'!$E$5:$Z$5,0),0),"-")</f>
        <v>171</v>
      </c>
      <c r="F19" s="75">
        <f>IFERROR(VLOOKUP($C19,'Latest Month raw'!$E$6:$Z$16,MATCH(F$15&amp;" SUM",'Latest Month raw'!$E$5:$Z$5,0),0),"-")</f>
        <v>44</v>
      </c>
      <c r="G19" s="82">
        <f t="shared" ref="G19:G29" si="0">IFERROR(F19/E19,"-")</f>
        <v>0.25730994152046782</v>
      </c>
      <c r="H19" s="80">
        <f>IFERROR(VLOOKUP($C19,'Latest Month raw'!$E$6:$Z$16,MATCH(H$15&amp;" SUM",'Latest Month raw'!$E$5:$Z$5,0),0),"-")</f>
        <v>15</v>
      </c>
      <c r="I19" s="75">
        <f>IFERROR(VLOOKUP($C19,'Latest Month raw'!$E$6:$Z$16,MATCH(I$15&amp;" SUM",'Latest Month raw'!$E$5:$Z$5,0),0),"-")</f>
        <v>5</v>
      </c>
      <c r="J19" s="82">
        <f t="shared" ref="J19:J29" si="1">IFERROR(I19/H19,"-")</f>
        <v>0.33333333333333331</v>
      </c>
    </row>
    <row r="20" spans="1:10" ht="12.75" customHeight="1" x14ac:dyDescent="0.2">
      <c r="B20" s="5" t="s">
        <v>31</v>
      </c>
      <c r="C20" s="6" t="s">
        <v>16</v>
      </c>
      <c r="D20" s="16" t="s">
        <v>17</v>
      </c>
      <c r="E20" s="74">
        <f>IFERROR(VLOOKUP($C20,'Latest Month raw'!$E$6:$Z$16,MATCH(E$15&amp;" SUM",'Latest Month raw'!$E$5:$Z$5,0),0),"-")</f>
        <v>266</v>
      </c>
      <c r="F20" s="75">
        <f>IFERROR(VLOOKUP($C20,'Latest Month raw'!$E$6:$Z$16,MATCH(F$15&amp;" SUM",'Latest Month raw'!$E$5:$Z$5,0),0),"-")</f>
        <v>92</v>
      </c>
      <c r="G20" s="82">
        <f t="shared" si="0"/>
        <v>0.34586466165413532</v>
      </c>
      <c r="H20" s="80">
        <f>IFERROR(VLOOKUP($C20,'Latest Month raw'!$E$6:$Z$16,MATCH(H$15&amp;" SUM",'Latest Month raw'!$E$5:$Z$5,0),0),"-")</f>
        <v>35</v>
      </c>
      <c r="I20" s="75">
        <f>IFERROR(VLOOKUP($C20,'Latest Month raw'!$E$6:$Z$16,MATCH(I$15&amp;" SUM",'Latest Month raw'!$E$5:$Z$5,0),0),"-")</f>
        <v>25</v>
      </c>
      <c r="J20" s="82">
        <f t="shared" si="1"/>
        <v>0.7142857142857143</v>
      </c>
    </row>
    <row r="21" spans="1:10" ht="12.75" customHeight="1" x14ac:dyDescent="0.25">
      <c r="A21" s="38"/>
      <c r="B21" s="5" t="s">
        <v>32</v>
      </c>
      <c r="C21" s="6" t="s">
        <v>33</v>
      </c>
      <c r="D21" s="11" t="s">
        <v>34</v>
      </c>
      <c r="E21" s="74">
        <f>IFERROR(VLOOKUP($C21,'Latest Month raw'!$E$6:$Z$16,MATCH(E$15&amp;" SUM",'Latest Month raw'!$E$5:$Z$5,0),0),"-")</f>
        <v>10</v>
      </c>
      <c r="F21" s="75">
        <f>IFERROR(VLOOKUP($C21,'Latest Month raw'!$E$6:$Z$16,MATCH(F$15&amp;" SUM",'Latest Month raw'!$E$5:$Z$5,0),0),"-")</f>
        <v>1</v>
      </c>
      <c r="G21" s="82">
        <f t="shared" si="0"/>
        <v>0.1</v>
      </c>
      <c r="H21" s="80">
        <f>IFERROR(VLOOKUP($C21,'Latest Month raw'!$E$6:$Z$16,MATCH(H$15&amp;" SUM",'Latest Month raw'!$E$5:$Z$5,0),0),"-")</f>
        <v>3</v>
      </c>
      <c r="I21" s="75">
        <f>IFERROR(VLOOKUP($C21,'Latest Month raw'!$E$6:$Z$16,MATCH(I$15&amp;" SUM",'Latest Month raw'!$E$5:$Z$5,0),0),"-")</f>
        <v>0</v>
      </c>
      <c r="J21" s="82">
        <f t="shared" si="1"/>
        <v>0</v>
      </c>
    </row>
    <row r="22" spans="1:10" ht="12.75" customHeight="1" x14ac:dyDescent="0.2">
      <c r="B22" s="5" t="s">
        <v>35</v>
      </c>
      <c r="C22" s="6" t="s">
        <v>18</v>
      </c>
      <c r="D22" s="11" t="s">
        <v>19</v>
      </c>
      <c r="E22" s="74">
        <f>IFERROR(VLOOKUP($C22,'Latest Month raw'!$E$6:$Z$16,MATCH(E$15&amp;" SUM",'Latest Month raw'!$E$5:$Z$5,0),0),"-")</f>
        <v>305</v>
      </c>
      <c r="F22" s="75">
        <f>IFERROR(VLOOKUP($C22,'Latest Month raw'!$E$6:$Z$16,MATCH(F$15&amp;" SUM",'Latest Month raw'!$E$5:$Z$5,0),0),"-")</f>
        <v>95</v>
      </c>
      <c r="G22" s="82">
        <f t="shared" si="0"/>
        <v>0.31147540983606559</v>
      </c>
      <c r="H22" s="80">
        <f>IFERROR(VLOOKUP($C22,'Latest Month raw'!$E$6:$Z$16,MATCH(H$15&amp;" SUM",'Latest Month raw'!$E$5:$Z$5,0),0),"-")</f>
        <v>44</v>
      </c>
      <c r="I22" s="75">
        <f>IFERROR(VLOOKUP($C22,'Latest Month raw'!$E$6:$Z$16,MATCH(I$15&amp;" SUM",'Latest Month raw'!$E$5:$Z$5,0),0),"-")</f>
        <v>22</v>
      </c>
      <c r="J22" s="82">
        <f t="shared" si="1"/>
        <v>0.5</v>
      </c>
    </row>
    <row r="23" spans="1:10" ht="12.75" customHeight="1" x14ac:dyDescent="0.2">
      <c r="B23" s="5" t="s">
        <v>36</v>
      </c>
      <c r="C23" s="6" t="s">
        <v>20</v>
      </c>
      <c r="D23" s="11" t="s">
        <v>85</v>
      </c>
      <c r="E23" s="74">
        <f>IFERROR(VLOOKUP($C23,'Latest Month raw'!$E$6:$Z$16,MATCH(E$15&amp;" SUM",'Latest Month raw'!$E$5:$Z$5,0),0),"-")</f>
        <v>134</v>
      </c>
      <c r="F23" s="75">
        <f>IFERROR(VLOOKUP($C23,'Latest Month raw'!$E$6:$Z$16,MATCH(F$15&amp;" SUM",'Latest Month raw'!$E$5:$Z$5,0),0),"-")</f>
        <v>39</v>
      </c>
      <c r="G23" s="82">
        <f t="shared" si="0"/>
        <v>0.29104477611940299</v>
      </c>
      <c r="H23" s="80">
        <f>IFERROR(VLOOKUP($C23,'Latest Month raw'!$E$6:$Z$16,MATCH(H$15&amp;" SUM",'Latest Month raw'!$E$5:$Z$5,0),0),"-")</f>
        <v>21</v>
      </c>
      <c r="I23" s="75">
        <f>IFERROR(VLOOKUP($C23,'Latest Month raw'!$E$6:$Z$16,MATCH(I$15&amp;" SUM",'Latest Month raw'!$E$5:$Z$5,0),0),"-")</f>
        <v>15</v>
      </c>
      <c r="J23" s="82">
        <f t="shared" si="1"/>
        <v>0.7142857142857143</v>
      </c>
    </row>
    <row r="24" spans="1:10" ht="12.75" customHeight="1" x14ac:dyDescent="0.25">
      <c r="A24" s="38"/>
      <c r="B24" s="5" t="s">
        <v>36</v>
      </c>
      <c r="C24" s="6" t="s">
        <v>21</v>
      </c>
      <c r="D24" s="11" t="s">
        <v>22</v>
      </c>
      <c r="E24" s="74">
        <f>IFERROR(VLOOKUP($C24,'Latest Month raw'!$E$6:$Z$16,MATCH(E$15&amp;" SUM",'Latest Month raw'!$E$5:$Z$5,0),0),"-")</f>
        <v>319</v>
      </c>
      <c r="F24" s="75">
        <f>IFERROR(VLOOKUP($C24,'Latest Month raw'!$E$6:$Z$16,MATCH(F$15&amp;" SUM",'Latest Month raw'!$E$5:$Z$5,0),0),"-")</f>
        <v>113</v>
      </c>
      <c r="G24" s="82">
        <f t="shared" si="0"/>
        <v>0.35423197492163011</v>
      </c>
      <c r="H24" s="80">
        <f>IFERROR(VLOOKUP($C24,'Latest Month raw'!$E$6:$Z$16,MATCH(H$15&amp;" SUM",'Latest Month raw'!$E$5:$Z$5,0),0),"-")</f>
        <v>54</v>
      </c>
      <c r="I24" s="75">
        <f>IFERROR(VLOOKUP($C24,'Latest Month raw'!$E$6:$Z$16,MATCH(I$15&amp;" SUM",'Latest Month raw'!$E$5:$Z$5,0),0),"-")</f>
        <v>28</v>
      </c>
      <c r="J24" s="82">
        <f t="shared" si="1"/>
        <v>0.51851851851851849</v>
      </c>
    </row>
    <row r="25" spans="1:10" ht="12.75" customHeight="1" x14ac:dyDescent="0.2">
      <c r="B25" s="5" t="s">
        <v>32</v>
      </c>
      <c r="C25" s="6" t="s">
        <v>23</v>
      </c>
      <c r="D25" s="16" t="s">
        <v>37</v>
      </c>
      <c r="E25" s="74">
        <f>IFERROR(VLOOKUP($C25,'Latest Month raw'!$E$6:$Z$16,MATCH(E$15&amp;" SUM",'Latest Month raw'!$E$5:$Z$5,0),0),"-")</f>
        <v>137</v>
      </c>
      <c r="F25" s="75">
        <f>IFERROR(VLOOKUP($C25,'Latest Month raw'!$E$6:$Z$16,MATCH(F$15&amp;" SUM",'Latest Month raw'!$E$5:$Z$5,0),0),"-")</f>
        <v>48</v>
      </c>
      <c r="G25" s="82">
        <f t="shared" si="0"/>
        <v>0.35036496350364965</v>
      </c>
      <c r="H25" s="80">
        <f>IFERROR(VLOOKUP($C25,'Latest Month raw'!$E$6:$Z$16,MATCH(H$15&amp;" SUM",'Latest Month raw'!$E$5:$Z$5,0),0),"-")</f>
        <v>53</v>
      </c>
      <c r="I25" s="75">
        <f>IFERROR(VLOOKUP($C25,'Latest Month raw'!$E$6:$Z$16,MATCH(I$15&amp;" SUM",'Latest Month raw'!$E$5:$Z$5,0),0),"-")</f>
        <v>27</v>
      </c>
      <c r="J25" s="82">
        <f t="shared" si="1"/>
        <v>0.50943396226415094</v>
      </c>
    </row>
    <row r="26" spans="1:10" ht="12.75" customHeight="1" x14ac:dyDescent="0.2">
      <c r="B26" s="5" t="s">
        <v>32</v>
      </c>
      <c r="C26" s="6" t="s">
        <v>24</v>
      </c>
      <c r="D26" s="16" t="s">
        <v>29</v>
      </c>
      <c r="E26" s="74">
        <f>IFERROR(VLOOKUP($C26,'Latest Month raw'!$E$6:$Z$16,MATCH(E$15&amp;" SUM",'Latest Month raw'!$E$5:$Z$5,0),0),"-")</f>
        <v>197</v>
      </c>
      <c r="F26" s="75">
        <f>IFERROR(VLOOKUP($C26,'Latest Month raw'!$E$6:$Z$16,MATCH(F$15&amp;" SUM",'Latest Month raw'!$E$5:$Z$5,0),0),"-")</f>
        <v>48</v>
      </c>
      <c r="G26" s="82">
        <f t="shared" si="0"/>
        <v>0.24365482233502539</v>
      </c>
      <c r="H26" s="80">
        <f>IFERROR(VLOOKUP($C26,'Latest Month raw'!$E$6:$Z$16,MATCH(H$15&amp;" SUM",'Latest Month raw'!$E$5:$Z$5,0),0),"-")</f>
        <v>29</v>
      </c>
      <c r="I26" s="75">
        <f>IFERROR(VLOOKUP($C26,'Latest Month raw'!$E$6:$Z$16,MATCH(I$15&amp;" SUM",'Latest Month raw'!$E$5:$Z$5,0),0),"-")</f>
        <v>11</v>
      </c>
      <c r="J26" s="82">
        <f t="shared" si="1"/>
        <v>0.37931034482758619</v>
      </c>
    </row>
    <row r="27" spans="1:10" ht="12.75" customHeight="1" x14ac:dyDescent="0.25">
      <c r="A27" s="38"/>
      <c r="B27" s="5" t="s">
        <v>32</v>
      </c>
      <c r="C27" s="6" t="s">
        <v>25</v>
      </c>
      <c r="D27" s="16" t="s">
        <v>30</v>
      </c>
      <c r="E27" s="74">
        <f>IFERROR(VLOOKUP($C27,'Latest Month raw'!$E$6:$Z$16,MATCH(E$15&amp;" SUM",'Latest Month raw'!$E$5:$Z$5,0),0),"-")</f>
        <v>339</v>
      </c>
      <c r="F27" s="75">
        <f>IFERROR(VLOOKUP($C27,'Latest Month raw'!$E$6:$Z$16,MATCH(F$15&amp;" SUM",'Latest Month raw'!$E$5:$Z$5,0),0),"-")</f>
        <v>108</v>
      </c>
      <c r="G27" s="82">
        <f t="shared" si="0"/>
        <v>0.31858407079646017</v>
      </c>
      <c r="H27" s="80">
        <f>IFERROR(VLOOKUP($C27,'Latest Month raw'!$E$6:$Z$16,MATCH(H$15&amp;" SUM",'Latest Month raw'!$E$5:$Z$5,0),0),"-")</f>
        <v>53</v>
      </c>
      <c r="I27" s="75">
        <f>IFERROR(VLOOKUP($C27,'Latest Month raw'!$E$6:$Z$16,MATCH(I$15&amp;" SUM",'Latest Month raw'!$E$5:$Z$5,0),0),"-")</f>
        <v>29</v>
      </c>
      <c r="J27" s="82">
        <f t="shared" si="1"/>
        <v>0.54716981132075471</v>
      </c>
    </row>
    <row r="28" spans="1:10" ht="12.75" customHeight="1" x14ac:dyDescent="0.2">
      <c r="B28" s="5" t="s">
        <v>31</v>
      </c>
      <c r="C28" s="6" t="s">
        <v>26</v>
      </c>
      <c r="D28" s="11" t="s">
        <v>86</v>
      </c>
      <c r="E28" s="74">
        <f>IFERROR(VLOOKUP($C28,'Latest Month raw'!$E$6:$Z$16,MATCH(E$15&amp;" SUM",'Latest Month raw'!$E$5:$Z$5,0),0),"-")</f>
        <v>251</v>
      </c>
      <c r="F28" s="75">
        <f>IFERROR(VLOOKUP($C28,'Latest Month raw'!$E$6:$Z$16,MATCH(F$15&amp;" SUM",'Latest Month raw'!$E$5:$Z$5,0),0),"-")</f>
        <v>75</v>
      </c>
      <c r="G28" s="82">
        <f t="shared" si="0"/>
        <v>0.29880478087649404</v>
      </c>
      <c r="H28" s="80">
        <f>IFERROR(VLOOKUP($C28,'Latest Month raw'!$E$6:$Z$16,MATCH(H$15&amp;" SUM",'Latest Month raw'!$E$5:$Z$5,0),0),"-")</f>
        <v>39</v>
      </c>
      <c r="I28" s="75">
        <f>IFERROR(VLOOKUP($C28,'Latest Month raw'!$E$6:$Z$16,MATCH(I$15&amp;" SUM",'Latest Month raw'!$E$5:$Z$5,0),0),"-")</f>
        <v>23</v>
      </c>
      <c r="J28" s="82">
        <f t="shared" si="1"/>
        <v>0.58974358974358976</v>
      </c>
    </row>
    <row r="29" spans="1:10" ht="12.75" customHeight="1" x14ac:dyDescent="0.2">
      <c r="B29" s="7" t="s">
        <v>36</v>
      </c>
      <c r="C29" s="8" t="s">
        <v>27</v>
      </c>
      <c r="D29" s="12" t="s">
        <v>28</v>
      </c>
      <c r="E29" s="74">
        <f>IFERROR(VLOOKUP($C29,'Latest Month raw'!$E$6:$Z$16,MATCH(E$15&amp;" SUM",'Latest Month raw'!$E$5:$Z$5,0),0),"-")</f>
        <v>191</v>
      </c>
      <c r="F29" s="75">
        <f>IFERROR(VLOOKUP($C29,'Latest Month raw'!$E$6:$Z$16,MATCH(F$15&amp;" SUM",'Latest Month raw'!$E$5:$Z$5,0),0),"-")</f>
        <v>53</v>
      </c>
      <c r="G29" s="83">
        <f t="shared" si="0"/>
        <v>0.27748691099476441</v>
      </c>
      <c r="H29" s="80">
        <f>IFERROR(VLOOKUP($C29,'Latest Month raw'!$E$6:$Z$16,MATCH(H$15&amp;" SUM",'Latest Month raw'!$E$5:$Z$5,0),0),"-")</f>
        <v>36</v>
      </c>
      <c r="I29" s="76">
        <f>IFERROR(VLOOKUP($C29,'Latest Month raw'!$E$6:$Z$16,MATCH(I$15&amp;" SUM",'Latest Month raw'!$E$5:$Z$5,0),0),"-")</f>
        <v>19</v>
      </c>
      <c r="J29" s="83">
        <f t="shared" si="1"/>
        <v>0.52777777777777779</v>
      </c>
    </row>
    <row r="30" spans="1:10" x14ac:dyDescent="0.2">
      <c r="B30" s="41" t="s">
        <v>142</v>
      </c>
      <c r="C30" s="50"/>
      <c r="D30" s="51"/>
      <c r="E30" s="52"/>
      <c r="F30" s="52"/>
      <c r="G30" s="53"/>
      <c r="H30" s="52"/>
      <c r="I30" s="52"/>
      <c r="J30" s="53"/>
    </row>
    <row r="31" spans="1:10" ht="12.75" customHeight="1" x14ac:dyDescent="0.2">
      <c r="B31" s="111" t="s">
        <v>196</v>
      </c>
      <c r="C31" s="111"/>
      <c r="D31" s="111"/>
      <c r="E31" s="111"/>
      <c r="F31" s="111"/>
      <c r="G31" s="111"/>
      <c r="H31" s="111"/>
      <c r="I31" s="111"/>
      <c r="J31" s="111"/>
    </row>
    <row r="32" spans="1:10" x14ac:dyDescent="0.2">
      <c r="B32" s="111"/>
      <c r="C32" s="111"/>
      <c r="D32" s="111"/>
      <c r="E32" s="111"/>
      <c r="F32" s="111"/>
      <c r="G32" s="111"/>
      <c r="H32" s="111"/>
      <c r="I32" s="111"/>
      <c r="J32" s="111"/>
    </row>
    <row r="33" spans="2:2" x14ac:dyDescent="0.2">
      <c r="B33" s="54" t="s">
        <v>232</v>
      </c>
    </row>
  </sheetData>
  <mergeCells count="3">
    <mergeCell ref="B31:J32"/>
    <mergeCell ref="E14:G14"/>
    <mergeCell ref="H14:J14"/>
  </mergeCells>
  <phoneticPr fontId="0" type="noConversion"/>
  <hyperlinks>
    <hyperlink ref="D7" r:id="rId1"/>
    <hyperlink ref="D4" location="'Cover note'!A1" display="Contents"/>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ignoredErrors>
    <ignoredError sqref="G17 G19:G2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31"/>
  <sheetViews>
    <sheetView zoomScale="85" zoomScaleNormal="85" workbookViewId="0"/>
  </sheetViews>
  <sheetFormatPr defaultRowHeight="12.75" x14ac:dyDescent="0.2"/>
  <cols>
    <col min="1" max="1" width="2" style="41" customWidth="1"/>
    <col min="2" max="2" width="13.85546875" style="41" customWidth="1"/>
    <col min="3" max="3" width="9.7109375" style="41" bestFit="1" customWidth="1"/>
    <col min="4" max="4" width="49.5703125" style="41" customWidth="1"/>
    <col min="5" max="5" width="29.85546875" style="41" bestFit="1" customWidth="1"/>
    <col min="6" max="6" width="38" style="41" bestFit="1" customWidth="1"/>
    <col min="7" max="7" width="9.5703125" style="41" bestFit="1" customWidth="1"/>
    <col min="8" max="10" width="22.7109375" style="41" customWidth="1"/>
    <col min="11" max="16384" width="9.140625" style="41"/>
  </cols>
  <sheetData>
    <row r="1" spans="1:10" s="54" customFormat="1" x14ac:dyDescent="0.2">
      <c r="A1" s="26"/>
      <c r="B1" s="26"/>
      <c r="C1" s="26"/>
      <c r="D1" s="26"/>
    </row>
    <row r="2" spans="1:10" ht="15.75" x14ac:dyDescent="0.25">
      <c r="A2" s="22"/>
      <c r="B2" s="22"/>
      <c r="C2" s="39" t="s">
        <v>0</v>
      </c>
      <c r="D2" s="40" t="s">
        <v>39</v>
      </c>
      <c r="F2" s="42"/>
    </row>
    <row r="3" spans="1:10" x14ac:dyDescent="0.2">
      <c r="A3" s="22"/>
      <c r="B3" s="22"/>
      <c r="C3" s="39"/>
      <c r="D3" s="23" t="s">
        <v>92</v>
      </c>
      <c r="F3" s="42"/>
    </row>
    <row r="4" spans="1:10" x14ac:dyDescent="0.2">
      <c r="A4" s="22"/>
      <c r="B4" s="22"/>
      <c r="C4" s="39"/>
      <c r="D4" s="28" t="s">
        <v>152</v>
      </c>
      <c r="F4" s="42"/>
    </row>
    <row r="5" spans="1:10" x14ac:dyDescent="0.2">
      <c r="A5" s="22"/>
      <c r="B5" s="22"/>
      <c r="C5" s="39" t="s">
        <v>1</v>
      </c>
      <c r="D5" s="43" t="str">
        <f>'Cardiac Arrest - ROSC'!D5</f>
        <v>July 2017</v>
      </c>
      <c r="F5" s="42"/>
    </row>
    <row r="6" spans="1:10" x14ac:dyDescent="0.2">
      <c r="A6" s="22"/>
      <c r="B6" s="22"/>
      <c r="C6" s="39" t="s">
        <v>2</v>
      </c>
      <c r="D6" s="26" t="str">
        <f>'Cardiac Arrest - ROSC'!D6</f>
        <v>Unify2 data collection - AmbCO, NHS England</v>
      </c>
      <c r="F6" s="42"/>
    </row>
    <row r="7" spans="1:10" x14ac:dyDescent="0.2">
      <c r="A7" s="22"/>
      <c r="B7" s="22"/>
      <c r="D7" s="44" t="s">
        <v>121</v>
      </c>
      <c r="F7" s="42"/>
    </row>
    <row r="8" spans="1:10" x14ac:dyDescent="0.2">
      <c r="A8" s="22"/>
      <c r="B8" s="22"/>
      <c r="C8" s="39" t="s">
        <v>7</v>
      </c>
      <c r="D8" s="26" t="str">
        <f>'Cardiac Arrest - ROSC'!D8</f>
        <v>Provider</v>
      </c>
      <c r="F8" s="42"/>
    </row>
    <row r="9" spans="1:10" x14ac:dyDescent="0.2">
      <c r="A9" s="22"/>
      <c r="B9" s="22"/>
      <c r="C9" s="39" t="s">
        <v>3</v>
      </c>
      <c r="D9" s="45">
        <f>'Cardiac Arrest - ROSC'!D9</f>
        <v>43083</v>
      </c>
      <c r="F9" s="42"/>
    </row>
    <row r="10" spans="1:10" x14ac:dyDescent="0.2">
      <c r="A10" s="22"/>
      <c r="B10" s="22"/>
      <c r="C10" s="39" t="s">
        <v>6</v>
      </c>
      <c r="D10" s="26" t="str">
        <f>'Cardiac Arrest - ROSC'!D10</f>
        <v>n/a</v>
      </c>
      <c r="F10" s="42"/>
    </row>
    <row r="11" spans="1:10" x14ac:dyDescent="0.2">
      <c r="A11" s="22"/>
      <c r="B11" s="22"/>
      <c r="C11" s="39" t="s">
        <v>10</v>
      </c>
      <c r="D11" s="26" t="str">
        <f>'Cardiac Arrest - ROSC'!D11</f>
        <v>Published</v>
      </c>
      <c r="F11" s="42"/>
    </row>
    <row r="12" spans="1:10" x14ac:dyDescent="0.2">
      <c r="A12" s="22"/>
      <c r="B12" s="22"/>
      <c r="C12" s="39" t="s">
        <v>11</v>
      </c>
      <c r="D12" s="26" t="str">
        <f>'Cardiac Arrest - ROSC'!D12</f>
        <v>Ian Kay, i.kay@nhs.net</v>
      </c>
      <c r="F12" s="42"/>
    </row>
    <row r="13" spans="1:10" x14ac:dyDescent="0.2">
      <c r="A13" s="22"/>
      <c r="B13" s="22"/>
      <c r="C13" s="22"/>
      <c r="E13" s="60">
        <v>10</v>
      </c>
      <c r="F13" s="60">
        <v>9</v>
      </c>
      <c r="G13" s="60"/>
      <c r="H13" s="60">
        <v>12</v>
      </c>
      <c r="I13" s="60">
        <v>11</v>
      </c>
      <c r="J13" s="60"/>
    </row>
    <row r="14" spans="1:10" x14ac:dyDescent="0.2">
      <c r="A14" s="22"/>
      <c r="B14" s="46"/>
      <c r="C14" s="46"/>
      <c r="D14" s="46"/>
      <c r="E14" s="117" t="s">
        <v>162</v>
      </c>
      <c r="F14" s="119" t="s">
        <v>163</v>
      </c>
      <c r="G14" s="115"/>
      <c r="H14" s="117" t="s">
        <v>164</v>
      </c>
      <c r="I14" s="119" t="s">
        <v>165</v>
      </c>
      <c r="J14" s="115"/>
    </row>
    <row r="15" spans="1:10" ht="12.75" customHeight="1" x14ac:dyDescent="0.2">
      <c r="A15" s="22"/>
      <c r="B15" s="22"/>
      <c r="C15" s="22"/>
      <c r="D15" s="22"/>
      <c r="E15" s="118"/>
      <c r="F15" s="120"/>
      <c r="G15" s="116"/>
      <c r="H15" s="118"/>
      <c r="I15" s="120"/>
      <c r="J15" s="116"/>
    </row>
    <row r="16" spans="1:10" s="42" customFormat="1" ht="102" customHeight="1" x14ac:dyDescent="0.2">
      <c r="B16" s="1" t="s">
        <v>89</v>
      </c>
      <c r="C16" s="2" t="s">
        <v>4</v>
      </c>
      <c r="D16" s="9" t="s">
        <v>5</v>
      </c>
      <c r="E16" s="35" t="s">
        <v>166</v>
      </c>
      <c r="F16" s="36" t="s">
        <v>167</v>
      </c>
      <c r="G16" s="37" t="s">
        <v>192</v>
      </c>
      <c r="H16" s="35" t="s">
        <v>168</v>
      </c>
      <c r="I16" s="36" t="s">
        <v>169</v>
      </c>
      <c r="J16" s="37" t="s">
        <v>170</v>
      </c>
    </row>
    <row r="17" spans="1:10" x14ac:dyDescent="0.2">
      <c r="A17" s="47"/>
      <c r="B17" s="3" t="s">
        <v>8</v>
      </c>
      <c r="C17" s="4" t="s">
        <v>8</v>
      </c>
      <c r="D17" s="10" t="s">
        <v>9</v>
      </c>
      <c r="E17" s="77">
        <f>SUM(E19:E29)</f>
        <v>932</v>
      </c>
      <c r="F17" s="90">
        <f>SUM(F19:F29)</f>
        <v>770</v>
      </c>
      <c r="G17" s="93">
        <f>IFERROR(F17/E17,"-")</f>
        <v>0.82618025751072965</v>
      </c>
      <c r="H17" s="72">
        <f>SUM(H19:H29)</f>
        <v>1516</v>
      </c>
      <c r="I17" s="73">
        <f>SUM(I19:I29)</f>
        <v>1157</v>
      </c>
      <c r="J17" s="81">
        <f t="shared" ref="J17:J29" si="0">IFERROR(I17/H17,"-")</f>
        <v>0.76319261213720313</v>
      </c>
    </row>
    <row r="18" spans="1:10" x14ac:dyDescent="0.2">
      <c r="B18" s="5"/>
      <c r="C18" s="6"/>
      <c r="D18" s="11"/>
      <c r="E18" s="78"/>
      <c r="F18" s="91"/>
      <c r="G18" s="94"/>
      <c r="H18" s="74"/>
      <c r="I18" s="75"/>
      <c r="J18" s="82"/>
    </row>
    <row r="19" spans="1:10" ht="12.75" customHeight="1" x14ac:dyDescent="0.2">
      <c r="B19" s="5" t="s">
        <v>31</v>
      </c>
      <c r="C19" s="6" t="s">
        <v>14</v>
      </c>
      <c r="D19" s="16" t="s">
        <v>15</v>
      </c>
      <c r="E19" s="78">
        <f>IFERROR(VLOOKUP($C19,'Latest Month raw'!$E$6:$Z$16,MATCH(E$14&amp;" SUM",'Latest Month raw'!$E$5:$Z$5,0),0),"-")</f>
        <v>62</v>
      </c>
      <c r="F19" s="91">
        <f>IFERROR(VLOOKUP($C19,'Latest Month raw'!$E$6:$Z$16,MATCH(F$14&amp;" SUM",'Latest Month raw'!$E$5:$Z$5,0),0),"-")</f>
        <v>61</v>
      </c>
      <c r="G19" s="94">
        <f t="shared" ref="G19:G29" si="1">IFERROR(F19/E19,"-")</f>
        <v>0.9838709677419355</v>
      </c>
      <c r="H19" s="74">
        <f>IFERROR(VLOOKUP($C19,'Latest Month raw'!$E$6:$Z$16,MATCH(H$14&amp;" SUM",'Latest Month raw'!$E$5:$Z$5,0),0),"-")</f>
        <v>110</v>
      </c>
      <c r="I19" s="75">
        <f>IFERROR(VLOOKUP($C19,'Latest Month raw'!$E$6:$Z$16,MATCH(I$14&amp;" SUM",'Latest Month raw'!$E$5:$Z$5,0),0),"-")</f>
        <v>90</v>
      </c>
      <c r="J19" s="82">
        <f t="shared" si="0"/>
        <v>0.81818181818181823</v>
      </c>
    </row>
    <row r="20" spans="1:10" ht="12.75" customHeight="1" x14ac:dyDescent="0.2">
      <c r="B20" s="5" t="s">
        <v>31</v>
      </c>
      <c r="C20" s="6" t="s">
        <v>16</v>
      </c>
      <c r="D20" s="11" t="s">
        <v>17</v>
      </c>
      <c r="E20" s="78">
        <f>IFERROR(VLOOKUP($C20,'Latest Month raw'!$E$6:$Z$16,MATCH(E$14&amp;" SUM",'Latest Month raw'!$E$5:$Z$5,0),0),"-")</f>
        <v>112</v>
      </c>
      <c r="F20" s="91">
        <f>IFERROR(VLOOKUP($C20,'Latest Month raw'!$E$6:$Z$16,MATCH(F$14&amp;" SUM",'Latest Month raw'!$E$5:$Z$5,0),0),"-")</f>
        <v>97</v>
      </c>
      <c r="G20" s="94">
        <f t="shared" si="1"/>
        <v>0.8660714285714286</v>
      </c>
      <c r="H20" s="74">
        <f>IFERROR(VLOOKUP($C20,'Latest Month raw'!$E$6:$Z$16,MATCH(H$14&amp;" SUM",'Latest Month raw'!$E$5:$Z$5,0),0),"-")</f>
        <v>149</v>
      </c>
      <c r="I20" s="75">
        <f>IFERROR(VLOOKUP($C20,'Latest Month raw'!$E$6:$Z$16,MATCH(I$14&amp;" SUM",'Latest Month raw'!$E$5:$Z$5,0),0),"-")</f>
        <v>135</v>
      </c>
      <c r="J20" s="82">
        <f t="shared" si="0"/>
        <v>0.90604026845637586</v>
      </c>
    </row>
    <row r="21" spans="1:10" ht="12.75" customHeight="1" x14ac:dyDescent="0.25">
      <c r="A21" s="38"/>
      <c r="B21" s="5" t="s">
        <v>32</v>
      </c>
      <c r="C21" s="6" t="s">
        <v>33</v>
      </c>
      <c r="D21" s="11" t="s">
        <v>34</v>
      </c>
      <c r="E21" s="78">
        <f>IFERROR(VLOOKUP($C21,'Latest Month raw'!$E$6:$Z$16,MATCH(E$14&amp;" SUM",'Latest Month raw'!$E$5:$Z$5,0),0),"-")</f>
        <v>2</v>
      </c>
      <c r="F21" s="91">
        <f>IFERROR(VLOOKUP($C21,'Latest Month raw'!$E$6:$Z$16,MATCH(F$14&amp;" SUM",'Latest Month raw'!$E$5:$Z$5,0),0),"-")</f>
        <v>1</v>
      </c>
      <c r="G21" s="94">
        <f t="shared" si="1"/>
        <v>0.5</v>
      </c>
      <c r="H21" s="74">
        <f>IFERROR(VLOOKUP($C21,'Latest Month raw'!$E$6:$Z$16,MATCH(H$14&amp;" SUM",'Latest Month raw'!$E$5:$Z$5,0),0),"-")</f>
        <v>6</v>
      </c>
      <c r="I21" s="75">
        <f>IFERROR(VLOOKUP($C21,'Latest Month raw'!$E$6:$Z$16,MATCH(I$14&amp;" SUM",'Latest Month raw'!$E$5:$Z$5,0),0),"-")</f>
        <v>4</v>
      </c>
      <c r="J21" s="82">
        <f t="shared" si="0"/>
        <v>0.66666666666666663</v>
      </c>
    </row>
    <row r="22" spans="1:10" ht="12.75" customHeight="1" x14ac:dyDescent="0.2">
      <c r="B22" s="5" t="s">
        <v>35</v>
      </c>
      <c r="C22" s="6" t="s">
        <v>18</v>
      </c>
      <c r="D22" s="11" t="s">
        <v>19</v>
      </c>
      <c r="E22" s="78">
        <f>IFERROR(VLOOKUP($C22,'Latest Month raw'!$E$6:$Z$16,MATCH(E$14&amp;" SUM",'Latest Month raw'!$E$5:$Z$5,0),0),"-")</f>
        <v>112</v>
      </c>
      <c r="F22" s="91">
        <f>IFERROR(VLOOKUP($C22,'Latest Month raw'!$E$6:$Z$16,MATCH(F$14&amp;" SUM",'Latest Month raw'!$E$5:$Z$5,0),0),"-")</f>
        <v>106</v>
      </c>
      <c r="G22" s="94">
        <f t="shared" si="1"/>
        <v>0.9464285714285714</v>
      </c>
      <c r="H22" s="74">
        <f>IFERROR(VLOOKUP($C22,'Latest Month raw'!$E$6:$Z$16,MATCH(H$14&amp;" SUM",'Latest Month raw'!$E$5:$Z$5,0),0),"-")</f>
        <v>256</v>
      </c>
      <c r="I22" s="75">
        <f>IFERROR(VLOOKUP($C22,'Latest Month raw'!$E$6:$Z$16,MATCH(I$14&amp;" SUM",'Latest Month raw'!$E$5:$Z$5,0),0),"-")</f>
        <v>176</v>
      </c>
      <c r="J22" s="82">
        <f t="shared" si="0"/>
        <v>0.6875</v>
      </c>
    </row>
    <row r="23" spans="1:10" ht="12.75" customHeight="1" x14ac:dyDescent="0.2">
      <c r="B23" s="5" t="s">
        <v>36</v>
      </c>
      <c r="C23" s="6" t="s">
        <v>20</v>
      </c>
      <c r="D23" s="11" t="s">
        <v>85</v>
      </c>
      <c r="E23" s="78">
        <f>IFERROR(VLOOKUP($C23,'Latest Month raw'!$E$6:$Z$16,MATCH(E$14&amp;" SUM",'Latest Month raw'!$E$5:$Z$5,0),0),"-")</f>
        <v>33</v>
      </c>
      <c r="F23" s="91">
        <f>IFERROR(VLOOKUP($C23,'Latest Month raw'!$E$6:$Z$16,MATCH(F$14&amp;" SUM",'Latest Month raw'!$E$5:$Z$5,0),0),"-")</f>
        <v>28</v>
      </c>
      <c r="G23" s="94">
        <f t="shared" si="1"/>
        <v>0.84848484848484851</v>
      </c>
      <c r="H23" s="74">
        <f>IFERROR(VLOOKUP($C23,'Latest Month raw'!$E$6:$Z$16,MATCH(H$14&amp;" SUM",'Latest Month raw'!$E$5:$Z$5,0),0),"-")</f>
        <v>73</v>
      </c>
      <c r="I23" s="75">
        <f>IFERROR(VLOOKUP($C23,'Latest Month raw'!$E$6:$Z$16,MATCH(I$14&amp;" SUM",'Latest Month raw'!$E$5:$Z$5,0),0),"-")</f>
        <v>64</v>
      </c>
      <c r="J23" s="82">
        <f t="shared" si="0"/>
        <v>0.87671232876712324</v>
      </c>
    </row>
    <row r="24" spans="1:10" ht="12.75" customHeight="1" x14ac:dyDescent="0.25">
      <c r="A24" s="38"/>
      <c r="B24" s="5" t="s">
        <v>36</v>
      </c>
      <c r="C24" s="6" t="s">
        <v>21</v>
      </c>
      <c r="D24" s="11" t="s">
        <v>22</v>
      </c>
      <c r="E24" s="78">
        <f>IFERROR(VLOOKUP($C24,'Latest Month raw'!$E$6:$Z$16,MATCH(E$14&amp;" SUM",'Latest Month raw'!$E$5:$Z$5,0),0),"-")</f>
        <v>119</v>
      </c>
      <c r="F24" s="91">
        <f>IFERROR(VLOOKUP($C24,'Latest Month raw'!$E$6:$Z$16,MATCH(F$14&amp;" SUM",'Latest Month raw'!$E$5:$Z$5,0),0),"-")</f>
        <v>92</v>
      </c>
      <c r="G24" s="94">
        <f t="shared" si="1"/>
        <v>0.77310924369747902</v>
      </c>
      <c r="H24" s="74">
        <f>IFERROR(VLOOKUP($C24,'Latest Month raw'!$E$6:$Z$16,MATCH(H$14&amp;" SUM",'Latest Month raw'!$E$5:$Z$5,0),0),"-")</f>
        <v>162</v>
      </c>
      <c r="I24" s="75">
        <f>IFERROR(VLOOKUP($C24,'Latest Month raw'!$E$6:$Z$16,MATCH(I$14&amp;" SUM",'Latest Month raw'!$E$5:$Z$5,0),0),"-")</f>
        <v>122</v>
      </c>
      <c r="J24" s="82">
        <f t="shared" si="0"/>
        <v>0.75308641975308643</v>
      </c>
    </row>
    <row r="25" spans="1:10" ht="12.75" customHeight="1" x14ac:dyDescent="0.2">
      <c r="B25" s="5" t="s">
        <v>32</v>
      </c>
      <c r="C25" s="6" t="s">
        <v>23</v>
      </c>
      <c r="D25" s="16" t="s">
        <v>37</v>
      </c>
      <c r="E25" s="78">
        <f>IFERROR(VLOOKUP($C25,'Latest Month raw'!$E$6:$Z$16,MATCH(E$14&amp;" SUM",'Latest Month raw'!$E$5:$Z$5,0),0),"-")</f>
        <v>36</v>
      </c>
      <c r="F25" s="91">
        <f>IFERROR(VLOOKUP($C25,'Latest Month raw'!$E$6:$Z$16,MATCH(F$14&amp;" SUM",'Latest Month raw'!$E$5:$Z$5,0),0),"-")</f>
        <v>28</v>
      </c>
      <c r="G25" s="94">
        <f t="shared" si="1"/>
        <v>0.77777777777777779</v>
      </c>
      <c r="H25" s="74">
        <f>IFERROR(VLOOKUP($C25,'Latest Month raw'!$E$6:$Z$16,MATCH(H$14&amp;" SUM",'Latest Month raw'!$E$5:$Z$5,0),0),"-")</f>
        <v>87</v>
      </c>
      <c r="I25" s="75">
        <f>IFERROR(VLOOKUP($C25,'Latest Month raw'!$E$6:$Z$16,MATCH(I$14&amp;" SUM",'Latest Month raw'!$E$5:$Z$5,0),0),"-")</f>
        <v>71</v>
      </c>
      <c r="J25" s="82">
        <f t="shared" si="0"/>
        <v>0.81609195402298851</v>
      </c>
    </row>
    <row r="26" spans="1:10" ht="12.75" customHeight="1" x14ac:dyDescent="0.2">
      <c r="B26" s="5" t="s">
        <v>32</v>
      </c>
      <c r="C26" s="6" t="s">
        <v>24</v>
      </c>
      <c r="D26" s="11" t="s">
        <v>29</v>
      </c>
      <c r="E26" s="78">
        <f>IFERROR(VLOOKUP($C26,'Latest Month raw'!$E$6:$Z$16,MATCH(E$14&amp;" SUM",'Latest Month raw'!$E$5:$Z$5,0),0),"-")</f>
        <v>92</v>
      </c>
      <c r="F26" s="91">
        <f>IFERROR(VLOOKUP($C26,'Latest Month raw'!$E$6:$Z$16,MATCH(F$14&amp;" SUM",'Latest Month raw'!$E$5:$Z$5,0),0),"-")</f>
        <v>79</v>
      </c>
      <c r="G26" s="94">
        <f t="shared" si="1"/>
        <v>0.85869565217391308</v>
      </c>
      <c r="H26" s="74">
        <f>IFERROR(VLOOKUP($C26,'Latest Month raw'!$E$6:$Z$16,MATCH(H$14&amp;" SUM",'Latest Month raw'!$E$5:$Z$5,0),0),"-")</f>
        <v>97</v>
      </c>
      <c r="I26" s="75">
        <f>IFERROR(VLOOKUP($C26,'Latest Month raw'!$E$6:$Z$16,MATCH(I$14&amp;" SUM",'Latest Month raw'!$E$5:$Z$5,0),0),"-")</f>
        <v>61</v>
      </c>
      <c r="J26" s="82">
        <f t="shared" si="0"/>
        <v>0.62886597938144329</v>
      </c>
    </row>
    <row r="27" spans="1:10" ht="12.75" customHeight="1" x14ac:dyDescent="0.25">
      <c r="A27" s="38"/>
      <c r="B27" s="5" t="s">
        <v>32</v>
      </c>
      <c r="C27" s="6" t="s">
        <v>25</v>
      </c>
      <c r="D27" s="16" t="s">
        <v>30</v>
      </c>
      <c r="E27" s="78">
        <f>IFERROR(VLOOKUP($C27,'Latest Month raw'!$E$6:$Z$16,MATCH(E$14&amp;" SUM",'Latest Month raw'!$E$5:$Z$5,0),0),"-")</f>
        <v>142</v>
      </c>
      <c r="F27" s="91">
        <f>IFERROR(VLOOKUP($C27,'Latest Month raw'!$E$6:$Z$16,MATCH(F$14&amp;" SUM",'Latest Month raw'!$E$5:$Z$5,0),0),"-")</f>
        <v>96</v>
      </c>
      <c r="G27" s="94">
        <f t="shared" si="1"/>
        <v>0.676056338028169</v>
      </c>
      <c r="H27" s="74">
        <f>IFERROR(VLOOKUP($C27,'Latest Month raw'!$E$6:$Z$16,MATCH(H$14&amp;" SUM",'Latest Month raw'!$E$5:$Z$5,0),0),"-")</f>
        <v>216</v>
      </c>
      <c r="I27" s="75">
        <f>IFERROR(VLOOKUP($C27,'Latest Month raw'!$E$6:$Z$16,MATCH(I$14&amp;" SUM",'Latest Month raw'!$E$5:$Z$5,0),0),"-")</f>
        <v>150</v>
      </c>
      <c r="J27" s="82">
        <f t="shared" si="0"/>
        <v>0.69444444444444442</v>
      </c>
    </row>
    <row r="28" spans="1:10" ht="12.75" customHeight="1" x14ac:dyDescent="0.2">
      <c r="B28" s="5" t="s">
        <v>31</v>
      </c>
      <c r="C28" s="6" t="s">
        <v>26</v>
      </c>
      <c r="D28" s="11" t="s">
        <v>86</v>
      </c>
      <c r="E28" s="78">
        <f>IFERROR(VLOOKUP($C28,'Latest Month raw'!$E$6:$Z$16,MATCH(E$14&amp;" SUM",'Latest Month raw'!$E$5:$Z$5,0),0),"-")</f>
        <v>140</v>
      </c>
      <c r="F28" s="91">
        <f>IFERROR(VLOOKUP($C28,'Latest Month raw'!$E$6:$Z$16,MATCH(F$14&amp;" SUM",'Latest Month raw'!$E$5:$Z$5,0),0),"-")</f>
        <v>119</v>
      </c>
      <c r="G28" s="94">
        <f t="shared" si="1"/>
        <v>0.85</v>
      </c>
      <c r="H28" s="74">
        <f>IFERROR(VLOOKUP($C28,'Latest Month raw'!$E$6:$Z$16,MATCH(H$14&amp;" SUM",'Latest Month raw'!$E$5:$Z$5,0),0),"-")</f>
        <v>262</v>
      </c>
      <c r="I28" s="75">
        <f>IFERROR(VLOOKUP($C28,'Latest Month raw'!$E$6:$Z$16,MATCH(I$14&amp;" SUM",'Latest Month raw'!$E$5:$Z$5,0),0),"-")</f>
        <v>204</v>
      </c>
      <c r="J28" s="82">
        <f t="shared" si="0"/>
        <v>0.77862595419847325</v>
      </c>
    </row>
    <row r="29" spans="1:10" ht="12.75" customHeight="1" x14ac:dyDescent="0.2">
      <c r="B29" s="7" t="s">
        <v>36</v>
      </c>
      <c r="C29" s="8" t="s">
        <v>27</v>
      </c>
      <c r="D29" s="12" t="s">
        <v>28</v>
      </c>
      <c r="E29" s="85">
        <f>IFERROR(VLOOKUP($C29,'Latest Month raw'!$E$6:$Z$16,MATCH(E$14&amp;" SUM",'Latest Month raw'!$E$5:$Z$5,0),0),"-")</f>
        <v>82</v>
      </c>
      <c r="F29" s="92">
        <f>IFERROR(VLOOKUP($C29,'Latest Month raw'!$E$6:$Z$16,MATCH(F$14&amp;" SUM",'Latest Month raw'!$E$5:$Z$5,0),0),"-")</f>
        <v>63</v>
      </c>
      <c r="G29" s="95">
        <f t="shared" si="1"/>
        <v>0.76829268292682928</v>
      </c>
      <c r="H29" s="86">
        <f>IFERROR(VLOOKUP($C29,'Latest Month raw'!$E$6:$Z$16,MATCH(H$14&amp;" SUM",'Latest Month raw'!$E$5:$Z$5,0),0),"-")</f>
        <v>98</v>
      </c>
      <c r="I29" s="76">
        <f>IFERROR(VLOOKUP($C29,'Latest Month raw'!$E$6:$Z$16,MATCH(I$14&amp;" SUM",'Latest Month raw'!$E$5:$Z$5,0),0),"-")</f>
        <v>80</v>
      </c>
      <c r="J29" s="83">
        <f t="shared" si="0"/>
        <v>0.81632653061224492</v>
      </c>
    </row>
    <row r="30" spans="1:10" x14ac:dyDescent="0.2">
      <c r="B30" s="41" t="s">
        <v>142</v>
      </c>
    </row>
    <row r="31" spans="1:10" x14ac:dyDescent="0.2">
      <c r="B31" s="57"/>
    </row>
  </sheetData>
  <mergeCells count="6">
    <mergeCell ref="J14:J15"/>
    <mergeCell ref="E14:E15"/>
    <mergeCell ref="F14:F15"/>
    <mergeCell ref="G14:G15"/>
    <mergeCell ref="H14:H15"/>
    <mergeCell ref="I14:I15"/>
  </mergeCells>
  <phoneticPr fontId="0" type="noConversion"/>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ignoredErrors>
    <ignoredError sqref="G17 G19:G2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0"/>
  <sheetViews>
    <sheetView zoomScale="85" zoomScaleNormal="85" workbookViewId="0"/>
  </sheetViews>
  <sheetFormatPr defaultRowHeight="12.75" x14ac:dyDescent="0.2"/>
  <cols>
    <col min="1" max="1" width="2" style="41" customWidth="1"/>
    <col min="2" max="2" width="13.85546875" style="41" customWidth="1"/>
    <col min="3" max="3" width="9.7109375" style="41" bestFit="1" customWidth="1"/>
    <col min="4" max="4" width="49.5703125" style="41" customWidth="1"/>
    <col min="5" max="5" width="23" style="41" bestFit="1" customWidth="1"/>
    <col min="6" max="6" width="31.85546875" style="41" bestFit="1" customWidth="1"/>
    <col min="7" max="7" width="9.42578125" style="41" bestFit="1" customWidth="1"/>
    <col min="8" max="10" width="22.7109375" style="41" customWidth="1"/>
    <col min="11" max="16384" width="9.140625" style="41"/>
  </cols>
  <sheetData>
    <row r="1" spans="1:10" s="54" customFormat="1" x14ac:dyDescent="0.2">
      <c r="A1" s="26"/>
      <c r="B1" s="26"/>
      <c r="C1" s="26"/>
      <c r="D1" s="26"/>
    </row>
    <row r="2" spans="1:10" ht="15.75" x14ac:dyDescent="0.25">
      <c r="A2" s="22"/>
      <c r="B2" s="22"/>
      <c r="C2" s="39" t="s">
        <v>0</v>
      </c>
      <c r="D2" s="40" t="s">
        <v>39</v>
      </c>
      <c r="F2" s="42"/>
    </row>
    <row r="3" spans="1:10" x14ac:dyDescent="0.2">
      <c r="A3" s="22"/>
      <c r="B3" s="22"/>
      <c r="C3" s="39"/>
      <c r="D3" s="23" t="s">
        <v>91</v>
      </c>
      <c r="F3" s="42"/>
    </row>
    <row r="4" spans="1:10" x14ac:dyDescent="0.2">
      <c r="A4" s="22"/>
      <c r="B4" s="22"/>
      <c r="C4" s="39"/>
      <c r="D4" s="28" t="s">
        <v>152</v>
      </c>
      <c r="F4" s="42"/>
    </row>
    <row r="5" spans="1:10" x14ac:dyDescent="0.2">
      <c r="A5" s="22"/>
      <c r="B5" s="22"/>
      <c r="C5" s="39" t="s">
        <v>1</v>
      </c>
      <c r="D5" s="43" t="str">
        <f>'Cardiac Arrest - ROSC'!D5</f>
        <v>July 2017</v>
      </c>
      <c r="F5" s="42"/>
    </row>
    <row r="6" spans="1:10" x14ac:dyDescent="0.2">
      <c r="A6" s="22"/>
      <c r="B6" s="22"/>
      <c r="C6" s="39" t="s">
        <v>2</v>
      </c>
      <c r="D6" s="26" t="str">
        <f>'Cardiac Arrest - ROSC'!D6</f>
        <v>Unify2 data collection - AmbCO, NHS England</v>
      </c>
      <c r="F6" s="42"/>
    </row>
    <row r="7" spans="1:10" x14ac:dyDescent="0.2">
      <c r="A7" s="22"/>
      <c r="B7" s="22"/>
      <c r="D7" s="44" t="s">
        <v>121</v>
      </c>
      <c r="F7" s="42"/>
    </row>
    <row r="8" spans="1:10" x14ac:dyDescent="0.2">
      <c r="A8" s="22"/>
      <c r="B8" s="22"/>
      <c r="C8" s="39" t="s">
        <v>7</v>
      </c>
      <c r="D8" s="26" t="str">
        <f>'Cardiac Arrest - ROSC'!D8</f>
        <v>Provider</v>
      </c>
      <c r="F8" s="42"/>
    </row>
    <row r="9" spans="1:10" x14ac:dyDescent="0.2">
      <c r="A9" s="22"/>
      <c r="B9" s="22"/>
      <c r="C9" s="39" t="s">
        <v>3</v>
      </c>
      <c r="D9" s="45">
        <f>'Cardiac Arrest - ROSC'!D9</f>
        <v>43083</v>
      </c>
      <c r="F9" s="42"/>
    </row>
    <row r="10" spans="1:10" x14ac:dyDescent="0.2">
      <c r="A10" s="22"/>
      <c r="B10" s="22"/>
      <c r="C10" s="39" t="s">
        <v>6</v>
      </c>
      <c r="D10" s="26" t="str">
        <f>'Cardiac Arrest - ROSC'!D10</f>
        <v>n/a</v>
      </c>
      <c r="F10" s="42"/>
    </row>
    <row r="11" spans="1:10" x14ac:dyDescent="0.2">
      <c r="A11" s="22"/>
      <c r="B11" s="22"/>
      <c r="C11" s="39" t="s">
        <v>10</v>
      </c>
      <c r="D11" s="26" t="str">
        <f>'Cardiac Arrest - ROSC'!D11</f>
        <v>Published</v>
      </c>
      <c r="F11" s="42"/>
    </row>
    <row r="12" spans="1:10" x14ac:dyDescent="0.2">
      <c r="A12" s="22"/>
      <c r="B12" s="22"/>
      <c r="C12" s="39" t="s">
        <v>11</v>
      </c>
      <c r="D12" s="26" t="str">
        <f>'Cardiac Arrest - ROSC'!D12</f>
        <v>Ian Kay, i.kay@nhs.net</v>
      </c>
      <c r="F12" s="42"/>
    </row>
    <row r="13" spans="1:10" x14ac:dyDescent="0.2">
      <c r="A13" s="22"/>
      <c r="B13" s="22"/>
      <c r="C13" s="22"/>
      <c r="E13" s="60">
        <v>14</v>
      </c>
      <c r="F13" s="61">
        <v>13</v>
      </c>
      <c r="G13" s="60"/>
      <c r="H13" s="60">
        <v>16</v>
      </c>
      <c r="I13" s="60">
        <v>15</v>
      </c>
      <c r="J13" s="60"/>
    </row>
    <row r="14" spans="1:10" x14ac:dyDescent="0.2">
      <c r="A14" s="22"/>
      <c r="B14" s="46"/>
      <c r="C14" s="46"/>
      <c r="D14" s="46"/>
      <c r="E14" s="117" t="s">
        <v>171</v>
      </c>
      <c r="F14" s="119" t="s">
        <v>172</v>
      </c>
      <c r="G14" s="115"/>
      <c r="H14" s="117" t="s">
        <v>173</v>
      </c>
      <c r="I14" s="119" t="s">
        <v>174</v>
      </c>
      <c r="J14" s="115"/>
    </row>
    <row r="15" spans="1:10" ht="12.75" customHeight="1" x14ac:dyDescent="0.2">
      <c r="A15" s="22"/>
      <c r="B15" s="22"/>
      <c r="C15" s="22"/>
      <c r="D15" s="22"/>
      <c r="E15" s="118"/>
      <c r="F15" s="120"/>
      <c r="G15" s="116"/>
      <c r="H15" s="118"/>
      <c r="I15" s="120"/>
      <c r="J15" s="116"/>
    </row>
    <row r="16" spans="1:10" s="42" customFormat="1" ht="102" customHeight="1" x14ac:dyDescent="0.2">
      <c r="B16" s="1" t="s">
        <v>89</v>
      </c>
      <c r="C16" s="2" t="s">
        <v>4</v>
      </c>
      <c r="D16" s="9" t="s">
        <v>5</v>
      </c>
      <c r="E16" s="35" t="s">
        <v>175</v>
      </c>
      <c r="F16" s="36" t="s">
        <v>176</v>
      </c>
      <c r="G16" s="37" t="s">
        <v>193</v>
      </c>
      <c r="H16" s="35" t="s">
        <v>185</v>
      </c>
      <c r="I16" s="36" t="s">
        <v>186</v>
      </c>
      <c r="J16" s="37" t="s">
        <v>187</v>
      </c>
    </row>
    <row r="17" spans="1:10" x14ac:dyDescent="0.2">
      <c r="A17" s="47"/>
      <c r="B17" s="3" t="s">
        <v>8</v>
      </c>
      <c r="C17" s="4" t="s">
        <v>8</v>
      </c>
      <c r="D17" s="10" t="s">
        <v>9</v>
      </c>
      <c r="E17" s="72">
        <f>SUM(E19:E29)</f>
        <v>3667</v>
      </c>
      <c r="F17" s="96">
        <f>SUM(F19:F29)</f>
        <v>2024</v>
      </c>
      <c r="G17" s="93">
        <f>IFERROR(F17/E17,"-")</f>
        <v>0.551949822743387</v>
      </c>
      <c r="H17" s="72">
        <f>SUM(H19:H29)</f>
        <v>7745</v>
      </c>
      <c r="I17" s="73">
        <f>SUM(I19:I29)</f>
        <v>7530</v>
      </c>
      <c r="J17" s="81">
        <f t="shared" ref="J17:J29" si="0">IFERROR(I17/H17,"-")</f>
        <v>0.97224015493867011</v>
      </c>
    </row>
    <row r="18" spans="1:10" x14ac:dyDescent="0.2">
      <c r="B18" s="5"/>
      <c r="C18" s="6"/>
      <c r="D18" s="11"/>
      <c r="E18" s="74"/>
      <c r="F18" s="97"/>
      <c r="G18" s="94"/>
      <c r="H18" s="74"/>
      <c r="I18" s="75"/>
      <c r="J18" s="82"/>
    </row>
    <row r="19" spans="1:10" ht="12.75" customHeight="1" x14ac:dyDescent="0.2">
      <c r="B19" s="5" t="s">
        <v>31</v>
      </c>
      <c r="C19" s="6" t="s">
        <v>14</v>
      </c>
      <c r="D19" s="11" t="s">
        <v>15</v>
      </c>
      <c r="E19" s="74">
        <f>IFERROR(VLOOKUP($C19,'Latest Month raw'!$E$6:$Z$16,MATCH(E$14&amp;" SUM",'Latest Month raw'!$E$5:$Z$5,0),0),"-")</f>
        <v>146</v>
      </c>
      <c r="F19" s="97">
        <f>IFERROR(VLOOKUP($C19,'Latest Month raw'!$E$6:$Z$16,MATCH(F$14&amp;" SUM",'Latest Month raw'!$E$5:$Z$5,0),0),"-")</f>
        <v>73</v>
      </c>
      <c r="G19" s="94">
        <f t="shared" ref="G19:G29" si="1">IFERROR(F19/E19,"-")</f>
        <v>0.5</v>
      </c>
      <c r="H19" s="74">
        <f>IFERROR(VLOOKUP($C19,'Latest Month raw'!$E$6:$Z$16,MATCH(H$14&amp;" SUM",'Latest Month raw'!$E$5:$Z$5,0),0),"-")</f>
        <v>742</v>
      </c>
      <c r="I19" s="75">
        <f>IFERROR(VLOOKUP($C19,'Latest Month raw'!$E$6:$Z$16,MATCH(I$14&amp;" SUM",'Latest Month raw'!$E$5:$Z$5,0),0),"-")</f>
        <v>727</v>
      </c>
      <c r="J19" s="82">
        <f t="shared" si="0"/>
        <v>0.97978436657681944</v>
      </c>
    </row>
    <row r="20" spans="1:10" ht="12.75" customHeight="1" x14ac:dyDescent="0.2">
      <c r="B20" s="5" t="s">
        <v>31</v>
      </c>
      <c r="C20" s="6" t="s">
        <v>16</v>
      </c>
      <c r="D20" s="11" t="s">
        <v>17</v>
      </c>
      <c r="E20" s="74">
        <f>IFERROR(VLOOKUP($C20,'Latest Month raw'!$E$6:$Z$16,MATCH(E$14&amp;" SUM",'Latest Month raw'!$E$5:$Z$5,0),0),"-")</f>
        <v>371</v>
      </c>
      <c r="F20" s="97">
        <f>IFERROR(VLOOKUP($C20,'Latest Month raw'!$E$6:$Z$16,MATCH(F$14&amp;" SUM",'Latest Month raw'!$E$5:$Z$5,0),0),"-")</f>
        <v>184</v>
      </c>
      <c r="G20" s="94">
        <f t="shared" si="1"/>
        <v>0.49595687331536387</v>
      </c>
      <c r="H20" s="74">
        <f>IFERROR(VLOOKUP($C20,'Latest Month raw'!$E$6:$Z$16,MATCH(H$14&amp;" SUM",'Latest Month raw'!$E$5:$Z$5,0),0),"-")</f>
        <v>509</v>
      </c>
      <c r="I20" s="75">
        <f>IFERROR(VLOOKUP($C20,'Latest Month raw'!$E$6:$Z$16,MATCH(I$14&amp;" SUM",'Latest Month raw'!$E$5:$Z$5,0),0),"-")</f>
        <v>509</v>
      </c>
      <c r="J20" s="82">
        <f t="shared" si="0"/>
        <v>1</v>
      </c>
    </row>
    <row r="21" spans="1:10" ht="12.75" customHeight="1" x14ac:dyDescent="0.25">
      <c r="A21" s="38"/>
      <c r="B21" s="5" t="s">
        <v>32</v>
      </c>
      <c r="C21" s="6" t="s">
        <v>33</v>
      </c>
      <c r="D21" s="11" t="s">
        <v>34</v>
      </c>
      <c r="E21" s="74">
        <f>IFERROR(VLOOKUP($C21,'Latest Month raw'!$E$6:$Z$16,MATCH(E$14&amp;" SUM",'Latest Month raw'!$E$5:$Z$5,0),0),"-")</f>
        <v>22</v>
      </c>
      <c r="F21" s="97">
        <f>IFERROR(VLOOKUP($C21,'Latest Month raw'!$E$6:$Z$16,MATCH(F$14&amp;" SUM",'Latest Month raw'!$E$5:$Z$5,0),0),"-")</f>
        <v>16</v>
      </c>
      <c r="G21" s="94">
        <f t="shared" si="1"/>
        <v>0.72727272727272729</v>
      </c>
      <c r="H21" s="74">
        <f>IFERROR(VLOOKUP($C21,'Latest Month raw'!$E$6:$Z$16,MATCH(H$14&amp;" SUM",'Latest Month raw'!$E$5:$Z$5,0),0),"-")</f>
        <v>39</v>
      </c>
      <c r="I21" s="75">
        <f>IFERROR(VLOOKUP($C21,'Latest Month raw'!$E$6:$Z$16,MATCH(I$14&amp;" SUM",'Latest Month raw'!$E$5:$Z$5,0),0),"-")</f>
        <v>39</v>
      </c>
      <c r="J21" s="82">
        <f t="shared" si="0"/>
        <v>1</v>
      </c>
    </row>
    <row r="22" spans="1:10" ht="12.75" customHeight="1" x14ac:dyDescent="0.2">
      <c r="B22" s="5" t="s">
        <v>35</v>
      </c>
      <c r="C22" s="6" t="s">
        <v>18</v>
      </c>
      <c r="D22" s="11" t="s">
        <v>19</v>
      </c>
      <c r="E22" s="74">
        <f>IFERROR(VLOOKUP($C22,'Latest Month raw'!$E$6:$Z$16,MATCH(E$14&amp;" SUM",'Latest Month raw'!$E$5:$Z$5,0),0),"-")</f>
        <v>604</v>
      </c>
      <c r="F22" s="97">
        <f>IFERROR(VLOOKUP($C22,'Latest Month raw'!$E$6:$Z$16,MATCH(F$14&amp;" SUM",'Latest Month raw'!$E$5:$Z$5,0),0),"-")</f>
        <v>383</v>
      </c>
      <c r="G22" s="94">
        <f t="shared" si="1"/>
        <v>0.63410596026490063</v>
      </c>
      <c r="H22" s="74">
        <f>IFERROR(VLOOKUP($C22,'Latest Month raw'!$E$6:$Z$16,MATCH(H$14&amp;" SUM",'Latest Month raw'!$E$5:$Z$5,0),0),"-")</f>
        <v>1099</v>
      </c>
      <c r="I22" s="75">
        <f>IFERROR(VLOOKUP($C22,'Latest Month raw'!$E$6:$Z$16,MATCH(I$14&amp;" SUM",'Latest Month raw'!$E$5:$Z$5,0),0),"-")</f>
        <v>1067</v>
      </c>
      <c r="J22" s="82">
        <f t="shared" si="0"/>
        <v>0.9708826205641492</v>
      </c>
    </row>
    <row r="23" spans="1:10" ht="12.75" customHeight="1" x14ac:dyDescent="0.2">
      <c r="B23" s="5" t="s">
        <v>36</v>
      </c>
      <c r="C23" s="6" t="s">
        <v>20</v>
      </c>
      <c r="D23" s="11" t="s">
        <v>85</v>
      </c>
      <c r="E23" s="74">
        <f>IFERROR(VLOOKUP($C23,'Latest Month raw'!$E$6:$Z$16,MATCH(E$14&amp;" SUM",'Latest Month raw'!$E$5:$Z$5,0),0),"-")</f>
        <v>180</v>
      </c>
      <c r="F23" s="97">
        <f>IFERROR(VLOOKUP($C23,'Latest Month raw'!$E$6:$Z$16,MATCH(F$14&amp;" SUM",'Latest Month raw'!$E$5:$Z$5,0),0),"-")</f>
        <v>99</v>
      </c>
      <c r="G23" s="94">
        <f t="shared" si="1"/>
        <v>0.55000000000000004</v>
      </c>
      <c r="H23" s="74">
        <f>IFERROR(VLOOKUP($C23,'Latest Month raw'!$E$6:$Z$16,MATCH(H$14&amp;" SUM",'Latest Month raw'!$E$5:$Z$5,0),0),"-")</f>
        <v>285</v>
      </c>
      <c r="I23" s="75">
        <f>IFERROR(VLOOKUP($C23,'Latest Month raw'!$E$6:$Z$16,MATCH(I$14&amp;" SUM",'Latest Month raw'!$E$5:$Z$5,0),0),"-")</f>
        <v>284</v>
      </c>
      <c r="J23" s="82">
        <f t="shared" si="0"/>
        <v>0.99649122807017543</v>
      </c>
    </row>
    <row r="24" spans="1:10" ht="12.75" customHeight="1" x14ac:dyDescent="0.25">
      <c r="A24" s="38"/>
      <c r="B24" s="5" t="s">
        <v>36</v>
      </c>
      <c r="C24" s="6" t="s">
        <v>21</v>
      </c>
      <c r="D24" s="11" t="s">
        <v>22</v>
      </c>
      <c r="E24" s="74">
        <f>IFERROR(VLOOKUP($C24,'Latest Month raw'!$E$6:$Z$16,MATCH(E$14&amp;" SUM",'Latest Month raw'!$E$5:$Z$5,0),0),"-")</f>
        <v>520</v>
      </c>
      <c r="F24" s="97">
        <f>IFERROR(VLOOKUP($C24,'Latest Month raw'!$E$6:$Z$16,MATCH(F$14&amp;" SUM",'Latest Month raw'!$E$5:$Z$5,0),0),"-")</f>
        <v>284</v>
      </c>
      <c r="G24" s="94">
        <f t="shared" si="1"/>
        <v>0.5461538461538461</v>
      </c>
      <c r="H24" s="74">
        <f>IFERROR(VLOOKUP($C24,'Latest Month raw'!$E$6:$Z$16,MATCH(H$14&amp;" SUM",'Latest Month raw'!$E$5:$Z$5,0),0),"-")</f>
        <v>982</v>
      </c>
      <c r="I24" s="75">
        <f>IFERROR(VLOOKUP($C24,'Latest Month raw'!$E$6:$Z$16,MATCH(I$14&amp;" SUM",'Latest Month raw'!$E$5:$Z$5,0),0),"-")</f>
        <v>973</v>
      </c>
      <c r="J24" s="82">
        <f t="shared" si="0"/>
        <v>0.99083503054989819</v>
      </c>
    </row>
    <row r="25" spans="1:10" ht="12.75" customHeight="1" x14ac:dyDescent="0.2">
      <c r="B25" s="5" t="s">
        <v>32</v>
      </c>
      <c r="C25" s="6" t="s">
        <v>23</v>
      </c>
      <c r="D25" s="11" t="s">
        <v>37</v>
      </c>
      <c r="E25" s="74">
        <f>IFERROR(VLOOKUP($C25,'Latest Month raw'!$E$6:$Z$16,MATCH(E$14&amp;" SUM",'Latest Month raw'!$E$5:$Z$5,0),0),"-")</f>
        <v>219</v>
      </c>
      <c r="F25" s="97">
        <f>IFERROR(VLOOKUP($C25,'Latest Month raw'!$E$6:$Z$16,MATCH(F$14&amp;" SUM",'Latest Month raw'!$E$5:$Z$5,0),0),"-")</f>
        <v>135</v>
      </c>
      <c r="G25" s="94">
        <f t="shared" si="1"/>
        <v>0.61643835616438358</v>
      </c>
      <c r="H25" s="74">
        <f>IFERROR(VLOOKUP($C25,'Latest Month raw'!$E$6:$Z$16,MATCH(H$14&amp;" SUM",'Latest Month raw'!$E$5:$Z$5,0),0),"-")</f>
        <v>785</v>
      </c>
      <c r="I25" s="75">
        <f>IFERROR(VLOOKUP($C25,'Latest Month raw'!$E$6:$Z$16,MATCH(I$14&amp;" SUM",'Latest Month raw'!$E$5:$Z$5,0),0),"-")</f>
        <v>783</v>
      </c>
      <c r="J25" s="82">
        <f t="shared" si="0"/>
        <v>0.99745222929936306</v>
      </c>
    </row>
    <row r="26" spans="1:10" ht="12.75" customHeight="1" x14ac:dyDescent="0.2">
      <c r="B26" s="5" t="s">
        <v>32</v>
      </c>
      <c r="C26" s="6" t="s">
        <v>24</v>
      </c>
      <c r="D26" s="11" t="s">
        <v>29</v>
      </c>
      <c r="E26" s="74">
        <f>IFERROR(VLOOKUP($C26,'Latest Month raw'!$E$6:$Z$16,MATCH(E$14&amp;" SUM",'Latest Month raw'!$E$5:$Z$5,0),0),"-")</f>
        <v>426</v>
      </c>
      <c r="F26" s="97">
        <f>IFERROR(VLOOKUP($C26,'Latest Month raw'!$E$6:$Z$16,MATCH(F$14&amp;" SUM",'Latest Month raw'!$E$5:$Z$5,0),0),"-")</f>
        <v>245</v>
      </c>
      <c r="G26" s="94">
        <f t="shared" si="1"/>
        <v>0.57511737089201875</v>
      </c>
      <c r="H26" s="74">
        <f>IFERROR(VLOOKUP($C26,'Latest Month raw'!$E$6:$Z$16,MATCH(H$14&amp;" SUM",'Latest Month raw'!$E$5:$Z$5,0),0),"-")</f>
        <v>539</v>
      </c>
      <c r="I26" s="75">
        <f>IFERROR(VLOOKUP($C26,'Latest Month raw'!$E$6:$Z$16,MATCH(I$14&amp;" SUM",'Latest Month raw'!$E$5:$Z$5,0),0),"-")</f>
        <v>513</v>
      </c>
      <c r="J26" s="82">
        <f t="shared" si="0"/>
        <v>0.95176252319109467</v>
      </c>
    </row>
    <row r="27" spans="1:10" ht="12.75" customHeight="1" x14ac:dyDescent="0.25">
      <c r="A27" s="38"/>
      <c r="B27" s="5" t="s">
        <v>32</v>
      </c>
      <c r="C27" s="6" t="s">
        <v>25</v>
      </c>
      <c r="D27" s="11" t="s">
        <v>30</v>
      </c>
      <c r="E27" s="74">
        <f>IFERROR(VLOOKUP($C27,'Latest Month raw'!$E$6:$Z$16,MATCH(E$14&amp;" SUM",'Latest Month raw'!$E$5:$Z$5,0),0),"-")</f>
        <v>380</v>
      </c>
      <c r="F27" s="97">
        <f>IFERROR(VLOOKUP($C27,'Latest Month raw'!$E$6:$Z$16,MATCH(F$14&amp;" SUM",'Latest Month raw'!$E$5:$Z$5,0),0),"-")</f>
        <v>146</v>
      </c>
      <c r="G27" s="94">
        <f t="shared" si="1"/>
        <v>0.38421052631578945</v>
      </c>
      <c r="H27" s="74">
        <f>IFERROR(VLOOKUP($C27,'Latest Month raw'!$E$6:$Z$16,MATCH(H$14&amp;" SUM",'Latest Month raw'!$E$5:$Z$5,0),0),"-")</f>
        <v>861</v>
      </c>
      <c r="I27" s="75">
        <f>IFERROR(VLOOKUP($C27,'Latest Month raw'!$E$6:$Z$16,MATCH(I$14&amp;" SUM",'Latest Month raw'!$E$5:$Z$5,0),0),"-")</f>
        <v>818</v>
      </c>
      <c r="J27" s="82">
        <f t="shared" si="0"/>
        <v>0.95005807200929149</v>
      </c>
    </row>
    <row r="28" spans="1:10" ht="12.75" customHeight="1" x14ac:dyDescent="0.2">
      <c r="B28" s="5" t="s">
        <v>31</v>
      </c>
      <c r="C28" s="6" t="s">
        <v>26</v>
      </c>
      <c r="D28" s="11" t="s">
        <v>86</v>
      </c>
      <c r="E28" s="74">
        <f>IFERROR(VLOOKUP($C28,'Latest Month raw'!$E$6:$Z$16,MATCH(E$14&amp;" SUM",'Latest Month raw'!$E$5:$Z$5,0),0),"-")</f>
        <v>547</v>
      </c>
      <c r="F28" s="97">
        <f>IFERROR(VLOOKUP($C28,'Latest Month raw'!$E$6:$Z$16,MATCH(F$14&amp;" SUM",'Latest Month raw'!$E$5:$Z$5,0),0),"-")</f>
        <v>333</v>
      </c>
      <c r="G28" s="94">
        <f t="shared" si="1"/>
        <v>0.60877513711151732</v>
      </c>
      <c r="H28" s="74">
        <f>IFERROR(VLOOKUP($C28,'Latest Month raw'!$E$6:$Z$16,MATCH(H$14&amp;" SUM",'Latest Month raw'!$E$5:$Z$5,0),0),"-")</f>
        <v>1499</v>
      </c>
      <c r="I28" s="75">
        <f>IFERROR(VLOOKUP($C28,'Latest Month raw'!$E$6:$Z$16,MATCH(I$14&amp;" SUM",'Latest Month raw'!$E$5:$Z$5,0),0),"-")</f>
        <v>1415</v>
      </c>
      <c r="J28" s="82">
        <f t="shared" si="0"/>
        <v>0.94396264176117417</v>
      </c>
    </row>
    <row r="29" spans="1:10" ht="12.75" customHeight="1" x14ac:dyDescent="0.2">
      <c r="B29" s="7" t="s">
        <v>36</v>
      </c>
      <c r="C29" s="8" t="s">
        <v>27</v>
      </c>
      <c r="D29" s="12" t="s">
        <v>28</v>
      </c>
      <c r="E29" s="86">
        <f>IFERROR(VLOOKUP($C29,'Latest Month raw'!$E$6:$Z$16,MATCH(E$14&amp;" SUM",'Latest Month raw'!$E$5:$Z$5,0),0),"-")</f>
        <v>252</v>
      </c>
      <c r="F29" s="98">
        <f>IFERROR(VLOOKUP($C29,'Latest Month raw'!$E$6:$Z$16,MATCH(F$14&amp;" SUM",'Latest Month raw'!$E$5:$Z$5,0),0),"-")</f>
        <v>126</v>
      </c>
      <c r="G29" s="95">
        <f t="shared" si="1"/>
        <v>0.5</v>
      </c>
      <c r="H29" s="86">
        <f>IFERROR(VLOOKUP($C29,'Latest Month raw'!$E$6:$Z$16,MATCH(H$14&amp;" SUM",'Latest Month raw'!$E$5:$Z$5,0),0),"-")</f>
        <v>405</v>
      </c>
      <c r="I29" s="76">
        <f>IFERROR(VLOOKUP($C29,'Latest Month raw'!$E$6:$Z$16,MATCH(I$14&amp;" SUM",'Latest Month raw'!$E$5:$Z$5,0),0),"-")</f>
        <v>402</v>
      </c>
      <c r="J29" s="83">
        <f t="shared" si="0"/>
        <v>0.99259259259259258</v>
      </c>
    </row>
    <row r="30" spans="1:10" x14ac:dyDescent="0.2">
      <c r="B30" s="41" t="s">
        <v>142</v>
      </c>
    </row>
  </sheetData>
  <mergeCells count="6">
    <mergeCell ref="J14:J15"/>
    <mergeCell ref="E14:E15"/>
    <mergeCell ref="F14:F15"/>
    <mergeCell ref="G14:G15"/>
    <mergeCell ref="H14:H15"/>
    <mergeCell ref="I14:I15"/>
  </mergeCells>
  <phoneticPr fontId="0" type="noConversion"/>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ignoredErrors>
    <ignoredError sqref="G17 G19:G2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3"/>
  <sheetViews>
    <sheetView zoomScale="85" zoomScaleNormal="85" workbookViewId="0"/>
  </sheetViews>
  <sheetFormatPr defaultRowHeight="12.75" x14ac:dyDescent="0.2"/>
  <cols>
    <col min="1" max="1" width="2" style="41" customWidth="1"/>
    <col min="2" max="2" width="13.85546875" style="41" customWidth="1"/>
    <col min="3" max="3" width="9.7109375" style="41" bestFit="1" customWidth="1"/>
    <col min="4" max="4" width="49.5703125" style="41" customWidth="1"/>
    <col min="5" max="5" width="18" style="41" bestFit="1" customWidth="1"/>
    <col min="6" max="6" width="21" style="41" bestFit="1" customWidth="1"/>
    <col min="7" max="7" width="12.7109375" style="41" customWidth="1"/>
    <col min="8" max="8" width="30.85546875" style="41" bestFit="1" customWidth="1"/>
    <col min="9" max="9" width="32.42578125" style="41" bestFit="1" customWidth="1"/>
    <col min="10" max="10" width="12.7109375" style="41" customWidth="1"/>
    <col min="11" max="16384" width="9.140625" style="41"/>
  </cols>
  <sheetData>
    <row r="1" spans="1:10" s="54" customFormat="1" x14ac:dyDescent="0.2">
      <c r="A1" s="26"/>
      <c r="B1" s="26"/>
      <c r="C1" s="26"/>
      <c r="D1" s="26"/>
    </row>
    <row r="2" spans="1:10" ht="15.75" x14ac:dyDescent="0.25">
      <c r="A2" s="22"/>
      <c r="B2" s="22"/>
      <c r="C2" s="39" t="s">
        <v>0</v>
      </c>
      <c r="D2" s="40" t="s">
        <v>39</v>
      </c>
      <c r="F2" s="42"/>
    </row>
    <row r="3" spans="1:10" x14ac:dyDescent="0.2">
      <c r="A3" s="22"/>
      <c r="B3" s="22"/>
      <c r="C3" s="39"/>
      <c r="D3" s="23" t="s">
        <v>90</v>
      </c>
      <c r="F3" s="42"/>
    </row>
    <row r="4" spans="1:10" x14ac:dyDescent="0.2">
      <c r="A4" s="22"/>
      <c r="B4" s="22"/>
      <c r="C4" s="39"/>
      <c r="D4" s="28" t="s">
        <v>152</v>
      </c>
      <c r="F4" s="42"/>
    </row>
    <row r="5" spans="1:10" x14ac:dyDescent="0.2">
      <c r="A5" s="22"/>
      <c r="B5" s="22"/>
      <c r="C5" s="39" t="s">
        <v>1</v>
      </c>
      <c r="D5" s="43" t="str">
        <f>'Cardiac Arrest - ROSC'!D5</f>
        <v>July 2017</v>
      </c>
      <c r="F5" s="42"/>
    </row>
    <row r="6" spans="1:10" x14ac:dyDescent="0.2">
      <c r="A6" s="22"/>
      <c r="B6" s="22"/>
      <c r="C6" s="39" t="s">
        <v>2</v>
      </c>
      <c r="D6" s="26" t="str">
        <f>'Cardiac Arrest - ROSC'!D6</f>
        <v>Unify2 data collection - AmbCO, NHS England</v>
      </c>
      <c r="F6" s="42"/>
    </row>
    <row r="7" spans="1:10" x14ac:dyDescent="0.2">
      <c r="A7" s="22"/>
      <c r="B7" s="22"/>
      <c r="D7" s="44" t="s">
        <v>121</v>
      </c>
      <c r="F7" s="42"/>
    </row>
    <row r="8" spans="1:10" x14ac:dyDescent="0.2">
      <c r="A8" s="22"/>
      <c r="B8" s="22"/>
      <c r="C8" s="39" t="s">
        <v>7</v>
      </c>
      <c r="D8" s="26" t="str">
        <f>'Cardiac Arrest - ROSC'!D8</f>
        <v>Provider</v>
      </c>
      <c r="F8" s="42"/>
    </row>
    <row r="9" spans="1:10" x14ac:dyDescent="0.2">
      <c r="A9" s="22"/>
      <c r="B9" s="22"/>
      <c r="C9" s="39" t="s">
        <v>3</v>
      </c>
      <c r="D9" s="45">
        <f>'Cardiac Arrest - ROSC'!D9</f>
        <v>43083</v>
      </c>
      <c r="F9" s="42"/>
    </row>
    <row r="10" spans="1:10" x14ac:dyDescent="0.2">
      <c r="A10" s="22"/>
      <c r="B10" s="22"/>
      <c r="C10" s="39" t="s">
        <v>6</v>
      </c>
      <c r="D10" s="26" t="str">
        <f>'Cardiac Arrest - ROSC'!D10</f>
        <v>n/a</v>
      </c>
      <c r="F10" s="42"/>
    </row>
    <row r="11" spans="1:10" x14ac:dyDescent="0.2">
      <c r="A11" s="22"/>
      <c r="B11" s="22"/>
      <c r="C11" s="39" t="s">
        <v>10</v>
      </c>
      <c r="D11" s="26" t="str">
        <f>'Cardiac Arrest - ROSC'!D11</f>
        <v>Published</v>
      </c>
      <c r="F11" s="42"/>
    </row>
    <row r="12" spans="1:10" x14ac:dyDescent="0.2">
      <c r="A12" s="22"/>
      <c r="B12" s="22"/>
      <c r="C12" s="39" t="s">
        <v>11</v>
      </c>
      <c r="D12" s="26" t="str">
        <f>'Cardiac Arrest - ROSC'!D12</f>
        <v>Ian Kay, i.kay@nhs.net</v>
      </c>
      <c r="F12" s="42"/>
    </row>
    <row r="13" spans="1:10" x14ac:dyDescent="0.2">
      <c r="A13" s="22"/>
      <c r="B13" s="22"/>
      <c r="C13" s="22"/>
      <c r="E13" s="60">
        <v>18</v>
      </c>
      <c r="F13" s="60">
        <v>17</v>
      </c>
      <c r="G13" s="60"/>
      <c r="H13" s="60">
        <v>20</v>
      </c>
      <c r="I13" s="60">
        <v>19</v>
      </c>
      <c r="J13" s="60"/>
    </row>
    <row r="14" spans="1:10" x14ac:dyDescent="0.2">
      <c r="A14" s="22"/>
      <c r="B14" s="46"/>
      <c r="C14" s="46"/>
      <c r="D14" s="46"/>
      <c r="E14" s="112" t="s">
        <v>87</v>
      </c>
      <c r="F14" s="113"/>
      <c r="G14" s="114"/>
      <c r="H14" s="112" t="s">
        <v>88</v>
      </c>
      <c r="I14" s="113"/>
      <c r="J14" s="114"/>
    </row>
    <row r="15" spans="1:10" ht="12.75" customHeight="1" x14ac:dyDescent="0.2">
      <c r="A15" s="22"/>
      <c r="B15" s="22"/>
      <c r="C15" s="22"/>
      <c r="D15" s="22"/>
      <c r="E15" s="58" t="s">
        <v>177</v>
      </c>
      <c r="F15" s="34" t="s">
        <v>178</v>
      </c>
      <c r="G15" s="59"/>
      <c r="H15" s="58" t="s">
        <v>179</v>
      </c>
      <c r="I15" s="34" t="s">
        <v>180</v>
      </c>
      <c r="J15" s="59"/>
    </row>
    <row r="16" spans="1:10" s="42" customFormat="1" ht="102" customHeight="1" x14ac:dyDescent="0.2">
      <c r="B16" s="1" t="s">
        <v>89</v>
      </c>
      <c r="C16" s="2" t="s">
        <v>4</v>
      </c>
      <c r="D16" s="9" t="s">
        <v>5</v>
      </c>
      <c r="E16" s="35" t="s">
        <v>181</v>
      </c>
      <c r="F16" s="36" t="s">
        <v>182</v>
      </c>
      <c r="G16" s="37" t="s">
        <v>194</v>
      </c>
      <c r="H16" s="35" t="s">
        <v>183</v>
      </c>
      <c r="I16" s="36" t="s">
        <v>184</v>
      </c>
      <c r="J16" s="37" t="s">
        <v>194</v>
      </c>
    </row>
    <row r="17" spans="1:10" x14ac:dyDescent="0.2">
      <c r="A17" s="47"/>
      <c r="B17" s="3" t="s">
        <v>8</v>
      </c>
      <c r="C17" s="4" t="s">
        <v>8</v>
      </c>
      <c r="D17" s="10" t="s">
        <v>9</v>
      </c>
      <c r="E17" s="104">
        <f>SUM(E19:E29)</f>
        <v>2220</v>
      </c>
      <c r="F17" s="105">
        <f>SUM(F19:F29)</f>
        <v>223</v>
      </c>
      <c r="G17" s="99">
        <f t="shared" ref="G17:G29" si="0">IFERROR(F17/E17,"-")</f>
        <v>0.10045045045045045</v>
      </c>
      <c r="H17" s="79">
        <f>SUM(H19:H29)</f>
        <v>359</v>
      </c>
      <c r="I17" s="87">
        <f>SUM(I19:I29)</f>
        <v>103</v>
      </c>
      <c r="J17" s="102">
        <f t="shared" ref="J17:J29" si="1">IFERROR(I17/H17,"-")</f>
        <v>0.28690807799442897</v>
      </c>
    </row>
    <row r="18" spans="1:10" x14ac:dyDescent="0.2">
      <c r="B18" s="5"/>
      <c r="C18" s="6"/>
      <c r="D18" s="11"/>
      <c r="E18" s="71"/>
      <c r="F18" s="75"/>
      <c r="G18" s="100"/>
      <c r="H18" s="80"/>
      <c r="I18" s="88"/>
      <c r="J18" s="100"/>
    </row>
    <row r="19" spans="1:10" ht="12.75" customHeight="1" x14ac:dyDescent="0.2">
      <c r="B19" s="5" t="s">
        <v>31</v>
      </c>
      <c r="C19" s="6" t="s">
        <v>14</v>
      </c>
      <c r="D19" s="16" t="s">
        <v>15</v>
      </c>
      <c r="E19" s="71">
        <f>IFERROR(VLOOKUP($C19,'Latest Month raw'!$E$6:$Z$16,MATCH(E$15&amp;" SUM",'Latest Month raw'!$E$5:$Z$5,0),0),"-")</f>
        <v>164</v>
      </c>
      <c r="F19" s="75">
        <f>IFERROR(VLOOKUP($C19,'Latest Month raw'!$E$6:$Z$16,MATCH(F$15&amp;" SUM",'Latest Month raw'!$E$5:$Z$5,0),0),"-")</f>
        <v>9</v>
      </c>
      <c r="G19" s="100">
        <f t="shared" si="0"/>
        <v>5.4878048780487805E-2</v>
      </c>
      <c r="H19" s="80">
        <f>IFERROR(VLOOKUP($C19,'Latest Month raw'!$E$6:$Z$16,MATCH(H$15&amp;" SUM",'Latest Month raw'!$E$5:$Z$5,0),0),"-")</f>
        <v>15</v>
      </c>
      <c r="I19" s="88">
        <f>IFERROR(VLOOKUP($C19,'Latest Month raw'!$E$6:$Z$16,MATCH(I$15&amp;" SUM",'Latest Month raw'!$E$5:$Z$5,0),0),"-")</f>
        <v>3</v>
      </c>
      <c r="J19" s="100">
        <f t="shared" si="1"/>
        <v>0.2</v>
      </c>
    </row>
    <row r="20" spans="1:10" ht="12.75" customHeight="1" x14ac:dyDescent="0.2">
      <c r="B20" s="5" t="s">
        <v>31</v>
      </c>
      <c r="C20" s="6" t="s">
        <v>16</v>
      </c>
      <c r="D20" s="11" t="s">
        <v>17</v>
      </c>
      <c r="E20" s="71">
        <f>IFERROR(VLOOKUP($C20,'Latest Month raw'!$E$6:$Z$16,MATCH(E$15&amp;" SUM",'Latest Month raw'!$E$5:$Z$5,0),0),"-")</f>
        <v>252</v>
      </c>
      <c r="F20" s="75">
        <f>IFERROR(VLOOKUP($C20,'Latest Month raw'!$E$6:$Z$16,MATCH(F$15&amp;" SUM",'Latest Month raw'!$E$5:$Z$5,0),0),"-")</f>
        <v>33</v>
      </c>
      <c r="G20" s="100">
        <f t="shared" si="0"/>
        <v>0.13095238095238096</v>
      </c>
      <c r="H20" s="80">
        <f>IFERROR(VLOOKUP($C20,'Latest Month raw'!$E$6:$Z$16,MATCH(H$15&amp;" SUM",'Latest Month raw'!$E$5:$Z$5,0),0),"-")</f>
        <v>31</v>
      </c>
      <c r="I20" s="88">
        <f>IFERROR(VLOOKUP($C20,'Latest Month raw'!$E$6:$Z$16,MATCH(I$15&amp;" SUM",'Latest Month raw'!$E$5:$Z$5,0),0),"-")</f>
        <v>14</v>
      </c>
      <c r="J20" s="100">
        <f t="shared" si="1"/>
        <v>0.45161290322580644</v>
      </c>
    </row>
    <row r="21" spans="1:10" ht="12.75" customHeight="1" x14ac:dyDescent="0.25">
      <c r="A21" s="38"/>
      <c r="B21" s="5" t="s">
        <v>32</v>
      </c>
      <c r="C21" s="6" t="s">
        <v>33</v>
      </c>
      <c r="D21" s="11" t="s">
        <v>34</v>
      </c>
      <c r="E21" s="71">
        <f>IFERROR(VLOOKUP($C21,'Latest Month raw'!$E$6:$Z$16,MATCH(E$15&amp;" SUM",'Latest Month raw'!$E$5:$Z$5,0),0),"-")</f>
        <v>10</v>
      </c>
      <c r="F21" s="75">
        <f>IFERROR(VLOOKUP($C21,'Latest Month raw'!$E$6:$Z$16,MATCH(F$15&amp;" SUM",'Latest Month raw'!$E$5:$Z$5,0),0),"-")</f>
        <v>1</v>
      </c>
      <c r="G21" s="100">
        <f t="shared" si="0"/>
        <v>0.1</v>
      </c>
      <c r="H21" s="80">
        <f>IFERROR(VLOOKUP($C21,'Latest Month raw'!$E$6:$Z$16,MATCH(H$15&amp;" SUM",'Latest Month raw'!$E$5:$Z$5,0),0),"-")</f>
        <v>3</v>
      </c>
      <c r="I21" s="88">
        <f>IFERROR(VLOOKUP($C21,'Latest Month raw'!$E$6:$Z$16,MATCH(I$15&amp;" SUM",'Latest Month raw'!$E$5:$Z$5,0),0),"-")</f>
        <v>0</v>
      </c>
      <c r="J21" s="100">
        <f t="shared" si="1"/>
        <v>0</v>
      </c>
    </row>
    <row r="22" spans="1:10" ht="12.75" customHeight="1" x14ac:dyDescent="0.2">
      <c r="B22" s="5" t="s">
        <v>35</v>
      </c>
      <c r="C22" s="6" t="s">
        <v>18</v>
      </c>
      <c r="D22" s="11" t="s">
        <v>19</v>
      </c>
      <c r="E22" s="71">
        <f>IFERROR(VLOOKUP($C22,'Latest Month raw'!$E$6:$Z$16,MATCH(E$15&amp;" SUM",'Latest Month raw'!$E$5:$Z$5,0),0),"-")</f>
        <v>291</v>
      </c>
      <c r="F22" s="75">
        <f>IFERROR(VLOOKUP($C22,'Latest Month raw'!$E$6:$Z$16,MATCH(F$15&amp;" SUM",'Latest Month raw'!$E$5:$Z$5,0),0),"-")</f>
        <v>25</v>
      </c>
      <c r="G22" s="100">
        <f t="shared" si="0"/>
        <v>8.5910652920962199E-2</v>
      </c>
      <c r="H22" s="80">
        <f>IFERROR(VLOOKUP($C22,'Latest Month raw'!$E$6:$Z$16,MATCH(H$15&amp;" SUM",'Latest Month raw'!$E$5:$Z$5,0),0),"-")</f>
        <v>41</v>
      </c>
      <c r="I22" s="88">
        <f>IFERROR(VLOOKUP($C22,'Latest Month raw'!$E$6:$Z$16,MATCH(I$15&amp;" SUM",'Latest Month raw'!$E$5:$Z$5,0),0),"-")</f>
        <v>13</v>
      </c>
      <c r="J22" s="100">
        <f t="shared" si="1"/>
        <v>0.31707317073170732</v>
      </c>
    </row>
    <row r="23" spans="1:10" ht="12.75" customHeight="1" x14ac:dyDescent="0.2">
      <c r="B23" s="5" t="s">
        <v>36</v>
      </c>
      <c r="C23" s="6" t="s">
        <v>20</v>
      </c>
      <c r="D23" s="11" t="s">
        <v>85</v>
      </c>
      <c r="E23" s="71">
        <f>IFERROR(VLOOKUP($C23,'Latest Month raw'!$E$6:$Z$16,MATCH(E$15&amp;" SUM",'Latest Month raw'!$E$5:$Z$5,0),0),"-")</f>
        <v>130</v>
      </c>
      <c r="F23" s="75">
        <f>IFERROR(VLOOKUP($C23,'Latest Month raw'!$E$6:$Z$16,MATCH(F$15&amp;" SUM",'Latest Month raw'!$E$5:$Z$5,0),0),"-")</f>
        <v>13</v>
      </c>
      <c r="G23" s="100">
        <f t="shared" si="0"/>
        <v>0.1</v>
      </c>
      <c r="H23" s="80">
        <f>IFERROR(VLOOKUP($C23,'Latest Month raw'!$E$6:$Z$16,MATCH(H$15&amp;" SUM",'Latest Month raw'!$E$5:$Z$5,0),0),"-")</f>
        <v>19</v>
      </c>
      <c r="I23" s="88">
        <f>IFERROR(VLOOKUP($C23,'Latest Month raw'!$E$6:$Z$16,MATCH(I$15&amp;" SUM",'Latest Month raw'!$E$5:$Z$5,0),0),"-")</f>
        <v>8</v>
      </c>
      <c r="J23" s="100">
        <f t="shared" si="1"/>
        <v>0.42105263157894735</v>
      </c>
    </row>
    <row r="24" spans="1:10" ht="12.75" customHeight="1" x14ac:dyDescent="0.25">
      <c r="A24" s="38"/>
      <c r="B24" s="5" t="s">
        <v>36</v>
      </c>
      <c r="C24" s="6" t="s">
        <v>21</v>
      </c>
      <c r="D24" s="11" t="s">
        <v>22</v>
      </c>
      <c r="E24" s="71">
        <f>IFERROR(VLOOKUP($C24,'Latest Month raw'!$E$6:$Z$16,MATCH(E$15&amp;" SUM",'Latest Month raw'!$E$5:$Z$5,0),0),"-")</f>
        <v>285</v>
      </c>
      <c r="F24" s="75">
        <f>IFERROR(VLOOKUP($C24,'Latest Month raw'!$E$6:$Z$16,MATCH(F$15&amp;" SUM",'Latest Month raw'!$E$5:$Z$5,0),0),"-")</f>
        <v>25</v>
      </c>
      <c r="G24" s="100">
        <f t="shared" si="0"/>
        <v>8.771929824561403E-2</v>
      </c>
      <c r="H24" s="80">
        <f>IFERROR(VLOOKUP($C24,'Latest Month raw'!$E$6:$Z$16,MATCH(H$15&amp;" SUM",'Latest Month raw'!$E$5:$Z$5,0),0),"-")</f>
        <v>45</v>
      </c>
      <c r="I24" s="88">
        <f>IFERROR(VLOOKUP($C24,'Latest Month raw'!$E$6:$Z$16,MATCH(I$15&amp;" SUM",'Latest Month raw'!$E$5:$Z$5,0),0),"-")</f>
        <v>5</v>
      </c>
      <c r="J24" s="100">
        <f t="shared" si="1"/>
        <v>0.1111111111111111</v>
      </c>
    </row>
    <row r="25" spans="1:10" ht="12.75" customHeight="1" x14ac:dyDescent="0.2">
      <c r="B25" s="5" t="s">
        <v>32</v>
      </c>
      <c r="C25" s="6" t="s">
        <v>23</v>
      </c>
      <c r="D25" s="16" t="s">
        <v>37</v>
      </c>
      <c r="E25" s="71">
        <f>IFERROR(VLOOKUP($C25,'Latest Month raw'!$E$6:$Z$16,MATCH(E$15&amp;" SUM",'Latest Month raw'!$E$5:$Z$5,0),0),"-")</f>
        <v>128</v>
      </c>
      <c r="F25" s="75">
        <f>IFERROR(VLOOKUP($C25,'Latest Month raw'!$E$6:$Z$16,MATCH(F$15&amp;" SUM",'Latest Month raw'!$E$5:$Z$5,0),0),"-")</f>
        <v>31</v>
      </c>
      <c r="G25" s="100">
        <f t="shared" si="0"/>
        <v>0.2421875</v>
      </c>
      <c r="H25" s="80">
        <f>IFERROR(VLOOKUP($C25,'Latest Month raw'!$E$6:$Z$16,MATCH(H$15&amp;" SUM",'Latest Month raw'!$E$5:$Z$5,0),0),"-")</f>
        <v>51</v>
      </c>
      <c r="I25" s="88">
        <f>IFERROR(VLOOKUP($C25,'Latest Month raw'!$E$6:$Z$16,MATCH(I$15&amp;" SUM",'Latest Month raw'!$E$5:$Z$5,0),0),"-")</f>
        <v>21</v>
      </c>
      <c r="J25" s="100">
        <f t="shared" si="1"/>
        <v>0.41176470588235292</v>
      </c>
    </row>
    <row r="26" spans="1:10" ht="12.75" customHeight="1" x14ac:dyDescent="0.2">
      <c r="B26" s="5" t="s">
        <v>32</v>
      </c>
      <c r="C26" s="6" t="s">
        <v>24</v>
      </c>
      <c r="D26" s="11" t="s">
        <v>29</v>
      </c>
      <c r="E26" s="71">
        <f>IFERROR(VLOOKUP($C26,'Latest Month raw'!$E$6:$Z$16,MATCH(E$15&amp;" SUM",'Latest Month raw'!$E$5:$Z$5,0),0),"-")</f>
        <v>194</v>
      </c>
      <c r="F26" s="75">
        <f>IFERROR(VLOOKUP($C26,'Latest Month raw'!$E$6:$Z$16,MATCH(F$15&amp;" SUM",'Latest Month raw'!$E$5:$Z$5,0),0),"-")</f>
        <v>7</v>
      </c>
      <c r="G26" s="100">
        <f t="shared" si="0"/>
        <v>3.608247422680412E-2</v>
      </c>
      <c r="H26" s="80">
        <f>IFERROR(VLOOKUP($C26,'Latest Month raw'!$E$6:$Z$16,MATCH(H$15&amp;" SUM",'Latest Month raw'!$E$5:$Z$5,0),0),"-")</f>
        <v>29</v>
      </c>
      <c r="I26" s="88">
        <f>IFERROR(VLOOKUP($C26,'Latest Month raw'!$E$6:$Z$16,MATCH(I$15&amp;" SUM",'Latest Month raw'!$E$5:$Z$5,0),0),"-")</f>
        <v>5</v>
      </c>
      <c r="J26" s="100">
        <f t="shared" si="1"/>
        <v>0.17241379310344829</v>
      </c>
    </row>
    <row r="27" spans="1:10" ht="12.75" customHeight="1" x14ac:dyDescent="0.25">
      <c r="A27" s="38"/>
      <c r="B27" s="5" t="s">
        <v>32</v>
      </c>
      <c r="C27" s="6" t="s">
        <v>25</v>
      </c>
      <c r="D27" s="11" t="s">
        <v>30</v>
      </c>
      <c r="E27" s="71">
        <f>IFERROR(VLOOKUP($C27,'Latest Month raw'!$E$6:$Z$16,MATCH(E$15&amp;" SUM",'Latest Month raw'!$E$5:$Z$5,0),0),"-")</f>
        <v>327</v>
      </c>
      <c r="F27" s="75">
        <f>IFERROR(VLOOKUP($C27,'Latest Month raw'!$E$6:$Z$16,MATCH(F$15&amp;" SUM",'Latest Month raw'!$E$5:$Z$5,0),0),"-")</f>
        <v>35</v>
      </c>
      <c r="G27" s="100">
        <f t="shared" si="0"/>
        <v>0.10703363914373089</v>
      </c>
      <c r="H27" s="80">
        <f>IFERROR(VLOOKUP($C27,'Latest Month raw'!$E$6:$Z$16,MATCH(H$15&amp;" SUM",'Latest Month raw'!$E$5:$Z$5,0),0),"-")</f>
        <v>51</v>
      </c>
      <c r="I27" s="88">
        <f>IFERROR(VLOOKUP($C27,'Latest Month raw'!$E$6:$Z$16,MATCH(I$15&amp;" SUM",'Latest Month raw'!$E$5:$Z$5,0),0),"-")</f>
        <v>11</v>
      </c>
      <c r="J27" s="100">
        <f t="shared" si="1"/>
        <v>0.21568627450980393</v>
      </c>
    </row>
    <row r="28" spans="1:10" ht="12.75" customHeight="1" x14ac:dyDescent="0.2">
      <c r="B28" s="5" t="s">
        <v>31</v>
      </c>
      <c r="C28" s="6" t="s">
        <v>26</v>
      </c>
      <c r="D28" s="11" t="s">
        <v>86</v>
      </c>
      <c r="E28" s="71">
        <f>IFERROR(VLOOKUP($C28,'Latest Month raw'!$E$6:$Z$16,MATCH(E$15&amp;" SUM",'Latest Month raw'!$E$5:$Z$5,0),0),"-")</f>
        <v>251</v>
      </c>
      <c r="F28" s="75">
        <f>IFERROR(VLOOKUP($C28,'Latest Month raw'!$E$6:$Z$16,MATCH(F$15&amp;" SUM",'Latest Month raw'!$E$5:$Z$5,0),0),"-")</f>
        <v>17</v>
      </c>
      <c r="G28" s="100">
        <f t="shared" si="0"/>
        <v>6.7729083665338641E-2</v>
      </c>
      <c r="H28" s="80">
        <f>IFERROR(VLOOKUP($C28,'Latest Month raw'!$E$6:$Z$16,MATCH(H$15&amp;" SUM",'Latest Month raw'!$E$5:$Z$5,0),0),"-")</f>
        <v>39</v>
      </c>
      <c r="I28" s="88">
        <f>IFERROR(VLOOKUP($C28,'Latest Month raw'!$E$6:$Z$16,MATCH(I$15&amp;" SUM",'Latest Month raw'!$E$5:$Z$5,0),0),"-")</f>
        <v>9</v>
      </c>
      <c r="J28" s="100">
        <f t="shared" si="1"/>
        <v>0.23076923076923078</v>
      </c>
    </row>
    <row r="29" spans="1:10" ht="12.75" customHeight="1" x14ac:dyDescent="0.2">
      <c r="B29" s="7" t="s">
        <v>36</v>
      </c>
      <c r="C29" s="8" t="s">
        <v>27</v>
      </c>
      <c r="D29" s="29" t="s">
        <v>28</v>
      </c>
      <c r="E29" s="84">
        <f>IFERROR(VLOOKUP($C29,'Latest Month raw'!$E$6:$Z$16,MATCH(E$15&amp;" SUM",'Latest Month raw'!$E$5:$Z$5,0),0),"-")</f>
        <v>188</v>
      </c>
      <c r="F29" s="76">
        <f>IFERROR(VLOOKUP($C29,'Latest Month raw'!$E$6:$Z$16,MATCH(F$15&amp;" SUM",'Latest Month raw'!$E$5:$Z$5,0),0),"-")</f>
        <v>27</v>
      </c>
      <c r="G29" s="101">
        <f t="shared" si="0"/>
        <v>0.14361702127659576</v>
      </c>
      <c r="H29" s="103">
        <f>IFERROR(VLOOKUP($C29,'Latest Month raw'!$E$6:$Z$16,MATCH(H$15&amp;" SUM",'Latest Month raw'!$E$5:$Z$5,0),0),"-")</f>
        <v>35</v>
      </c>
      <c r="I29" s="89">
        <f>IFERROR(VLOOKUP($C29,'Latest Month raw'!$E$6:$Z$16,MATCH(I$15&amp;" SUM",'Latest Month raw'!$E$5:$Z$5,0),0),"-")</f>
        <v>14</v>
      </c>
      <c r="J29" s="101">
        <f t="shared" si="1"/>
        <v>0.4</v>
      </c>
    </row>
    <row r="30" spans="1:10" x14ac:dyDescent="0.2">
      <c r="B30" s="41" t="s">
        <v>142</v>
      </c>
      <c r="C30" s="48"/>
      <c r="D30" s="55"/>
      <c r="E30" s="49"/>
      <c r="F30" s="49"/>
      <c r="G30" s="53"/>
      <c r="H30" s="49"/>
      <c r="I30" s="49"/>
      <c r="J30" s="56"/>
    </row>
    <row r="31" spans="1:10" x14ac:dyDescent="0.2">
      <c r="B31" s="111" t="s">
        <v>196</v>
      </c>
      <c r="C31" s="111"/>
      <c r="D31" s="111"/>
      <c r="E31" s="111"/>
      <c r="F31" s="111"/>
      <c r="G31" s="111"/>
      <c r="H31" s="111"/>
      <c r="I31" s="111"/>
      <c r="J31" s="111"/>
    </row>
    <row r="32" spans="1:10" x14ac:dyDescent="0.2">
      <c r="B32" s="121"/>
      <c r="C32" s="121"/>
      <c r="D32" s="121"/>
      <c r="E32" s="121"/>
      <c r="F32" s="121"/>
      <c r="G32" s="121"/>
      <c r="H32" s="121"/>
      <c r="I32" s="121"/>
      <c r="J32" s="121"/>
    </row>
    <row r="33" spans="2:2" x14ac:dyDescent="0.2">
      <c r="B33" s="54" t="s">
        <v>195</v>
      </c>
    </row>
  </sheetData>
  <mergeCells count="3">
    <mergeCell ref="B31:J32"/>
    <mergeCell ref="H14:J14"/>
    <mergeCell ref="E14:G14"/>
  </mergeCells>
  <phoneticPr fontId="0" type="noConversion"/>
  <hyperlinks>
    <hyperlink ref="D7" r:id="rId1"/>
    <hyperlink ref="D4" location="'Cover note'!A1" display="Contents"/>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ignoredErrors>
    <ignoredError sqref="G17 G19:G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43"/>
  <sheetViews>
    <sheetView zoomScale="80" zoomScaleNormal="80" workbookViewId="0">
      <selection activeCell="A25" sqref="A25"/>
    </sheetView>
  </sheetViews>
  <sheetFormatPr defaultRowHeight="12.75" x14ac:dyDescent="0.2"/>
  <cols>
    <col min="1" max="1" width="14.5703125" customWidth="1"/>
    <col min="2" max="2" width="21.5703125" bestFit="1" customWidth="1"/>
    <col min="3" max="3" width="10.7109375" bestFit="1" customWidth="1"/>
    <col min="4" max="4" width="67.5703125" bestFit="1" customWidth="1"/>
    <col min="5" max="5" width="18.140625" bestFit="1" customWidth="1"/>
    <col min="6" max="6" width="73.7109375" bestFit="1" customWidth="1"/>
    <col min="7" max="11" width="9" customWidth="1"/>
    <col min="12" max="12" width="10.28515625" customWidth="1"/>
    <col min="13" max="24" width="9" customWidth="1"/>
    <col min="25" max="25" width="50.7109375" customWidth="1"/>
    <col min="26" max="26" width="64.85546875" bestFit="1" customWidth="1"/>
    <col min="257" max="257" width="13.5703125" bestFit="1" customWidth="1"/>
    <col min="258" max="258" width="21.5703125" bestFit="1" customWidth="1"/>
    <col min="259" max="259" width="10.7109375" bestFit="1" customWidth="1"/>
    <col min="260" max="260" width="67.5703125" bestFit="1" customWidth="1"/>
    <col min="261" max="261" width="10.140625" bestFit="1" customWidth="1"/>
    <col min="262" max="262" width="73.7109375" bestFit="1" customWidth="1"/>
    <col min="263" max="280" width="9" customWidth="1"/>
    <col min="281" max="281" width="255.7109375" bestFit="1" customWidth="1"/>
    <col min="282" max="282" width="50.140625" bestFit="1" customWidth="1"/>
    <col min="513" max="513" width="13.5703125" bestFit="1" customWidth="1"/>
    <col min="514" max="514" width="21.5703125" bestFit="1" customWidth="1"/>
    <col min="515" max="515" width="10.7109375" bestFit="1" customWidth="1"/>
    <col min="516" max="516" width="67.5703125" bestFit="1" customWidth="1"/>
    <col min="517" max="517" width="10.140625" bestFit="1" customWidth="1"/>
    <col min="518" max="518" width="73.7109375" bestFit="1" customWidth="1"/>
    <col min="519" max="536" width="9" customWidth="1"/>
    <col min="537" max="537" width="255.7109375" bestFit="1" customWidth="1"/>
    <col min="538" max="538" width="50.140625" bestFit="1" customWidth="1"/>
    <col min="769" max="769" width="13.5703125" bestFit="1" customWidth="1"/>
    <col min="770" max="770" width="21.5703125" bestFit="1" customWidth="1"/>
    <col min="771" max="771" width="10.7109375" bestFit="1" customWidth="1"/>
    <col min="772" max="772" width="67.5703125" bestFit="1" customWidth="1"/>
    <col min="773" max="773" width="10.140625" bestFit="1" customWidth="1"/>
    <col min="774" max="774" width="73.7109375" bestFit="1" customWidth="1"/>
    <col min="775" max="792" width="9" customWidth="1"/>
    <col min="793" max="793" width="255.7109375" bestFit="1" customWidth="1"/>
    <col min="794" max="794" width="50.140625" bestFit="1" customWidth="1"/>
    <col min="1025" max="1025" width="13.5703125" bestFit="1" customWidth="1"/>
    <col min="1026" max="1026" width="21.5703125" bestFit="1" customWidth="1"/>
    <col min="1027" max="1027" width="10.7109375" bestFit="1" customWidth="1"/>
    <col min="1028" max="1028" width="67.5703125" bestFit="1" customWidth="1"/>
    <col min="1029" max="1029" width="10.140625" bestFit="1" customWidth="1"/>
    <col min="1030" max="1030" width="73.7109375" bestFit="1" customWidth="1"/>
    <col min="1031" max="1048" width="9" customWidth="1"/>
    <col min="1049" max="1049" width="255.7109375" bestFit="1" customWidth="1"/>
    <col min="1050" max="1050" width="50.140625" bestFit="1" customWidth="1"/>
    <col min="1281" max="1281" width="13.5703125" bestFit="1" customWidth="1"/>
    <col min="1282" max="1282" width="21.5703125" bestFit="1" customWidth="1"/>
    <col min="1283" max="1283" width="10.7109375" bestFit="1" customWidth="1"/>
    <col min="1284" max="1284" width="67.5703125" bestFit="1" customWidth="1"/>
    <col min="1285" max="1285" width="10.140625" bestFit="1" customWidth="1"/>
    <col min="1286" max="1286" width="73.7109375" bestFit="1" customWidth="1"/>
    <col min="1287" max="1304" width="9" customWidth="1"/>
    <col min="1305" max="1305" width="255.7109375" bestFit="1" customWidth="1"/>
    <col min="1306" max="1306" width="50.140625" bestFit="1" customWidth="1"/>
    <col min="1537" max="1537" width="13.5703125" bestFit="1" customWidth="1"/>
    <col min="1538" max="1538" width="21.5703125" bestFit="1" customWidth="1"/>
    <col min="1539" max="1539" width="10.7109375" bestFit="1" customWidth="1"/>
    <col min="1540" max="1540" width="67.5703125" bestFit="1" customWidth="1"/>
    <col min="1541" max="1541" width="10.140625" bestFit="1" customWidth="1"/>
    <col min="1542" max="1542" width="73.7109375" bestFit="1" customWidth="1"/>
    <col min="1543" max="1560" width="9" customWidth="1"/>
    <col min="1561" max="1561" width="255.7109375" bestFit="1" customWidth="1"/>
    <col min="1562" max="1562" width="50.140625" bestFit="1" customWidth="1"/>
    <col min="1793" max="1793" width="13.5703125" bestFit="1" customWidth="1"/>
    <col min="1794" max="1794" width="21.5703125" bestFit="1" customWidth="1"/>
    <col min="1795" max="1795" width="10.7109375" bestFit="1" customWidth="1"/>
    <col min="1796" max="1796" width="67.5703125" bestFit="1" customWidth="1"/>
    <col min="1797" max="1797" width="10.140625" bestFit="1" customWidth="1"/>
    <col min="1798" max="1798" width="73.7109375" bestFit="1" customWidth="1"/>
    <col min="1799" max="1816" width="9" customWidth="1"/>
    <col min="1817" max="1817" width="255.7109375" bestFit="1" customWidth="1"/>
    <col min="1818" max="1818" width="50.140625" bestFit="1" customWidth="1"/>
    <col min="2049" max="2049" width="13.5703125" bestFit="1" customWidth="1"/>
    <col min="2050" max="2050" width="21.5703125" bestFit="1" customWidth="1"/>
    <col min="2051" max="2051" width="10.7109375" bestFit="1" customWidth="1"/>
    <col min="2052" max="2052" width="67.5703125" bestFit="1" customWidth="1"/>
    <col min="2053" max="2053" width="10.140625" bestFit="1" customWidth="1"/>
    <col min="2054" max="2054" width="73.7109375" bestFit="1" customWidth="1"/>
    <col min="2055" max="2072" width="9" customWidth="1"/>
    <col min="2073" max="2073" width="255.7109375" bestFit="1" customWidth="1"/>
    <col min="2074" max="2074" width="50.140625" bestFit="1" customWidth="1"/>
    <col min="2305" max="2305" width="13.5703125" bestFit="1" customWidth="1"/>
    <col min="2306" max="2306" width="21.5703125" bestFit="1" customWidth="1"/>
    <col min="2307" max="2307" width="10.7109375" bestFit="1" customWidth="1"/>
    <col min="2308" max="2308" width="67.5703125" bestFit="1" customWidth="1"/>
    <col min="2309" max="2309" width="10.140625" bestFit="1" customWidth="1"/>
    <col min="2310" max="2310" width="73.7109375" bestFit="1" customWidth="1"/>
    <col min="2311" max="2328" width="9" customWidth="1"/>
    <col min="2329" max="2329" width="255.7109375" bestFit="1" customWidth="1"/>
    <col min="2330" max="2330" width="50.140625" bestFit="1" customWidth="1"/>
    <col min="2561" max="2561" width="13.5703125" bestFit="1" customWidth="1"/>
    <col min="2562" max="2562" width="21.5703125" bestFit="1" customWidth="1"/>
    <col min="2563" max="2563" width="10.7109375" bestFit="1" customWidth="1"/>
    <col min="2564" max="2564" width="67.5703125" bestFit="1" customWidth="1"/>
    <col min="2565" max="2565" width="10.140625" bestFit="1" customWidth="1"/>
    <col min="2566" max="2566" width="73.7109375" bestFit="1" customWidth="1"/>
    <col min="2567" max="2584" width="9" customWidth="1"/>
    <col min="2585" max="2585" width="255.7109375" bestFit="1" customWidth="1"/>
    <col min="2586" max="2586" width="50.140625" bestFit="1" customWidth="1"/>
    <col min="2817" max="2817" width="13.5703125" bestFit="1" customWidth="1"/>
    <col min="2818" max="2818" width="21.5703125" bestFit="1" customWidth="1"/>
    <col min="2819" max="2819" width="10.7109375" bestFit="1" customWidth="1"/>
    <col min="2820" max="2820" width="67.5703125" bestFit="1" customWidth="1"/>
    <col min="2821" max="2821" width="10.140625" bestFit="1" customWidth="1"/>
    <col min="2822" max="2822" width="73.7109375" bestFit="1" customWidth="1"/>
    <col min="2823" max="2840" width="9" customWidth="1"/>
    <col min="2841" max="2841" width="255.7109375" bestFit="1" customWidth="1"/>
    <col min="2842" max="2842" width="50.140625" bestFit="1" customWidth="1"/>
    <col min="3073" max="3073" width="13.5703125" bestFit="1" customWidth="1"/>
    <col min="3074" max="3074" width="21.5703125" bestFit="1" customWidth="1"/>
    <col min="3075" max="3075" width="10.7109375" bestFit="1" customWidth="1"/>
    <col min="3076" max="3076" width="67.5703125" bestFit="1" customWidth="1"/>
    <col min="3077" max="3077" width="10.140625" bestFit="1" customWidth="1"/>
    <col min="3078" max="3078" width="73.7109375" bestFit="1" customWidth="1"/>
    <col min="3079" max="3096" width="9" customWidth="1"/>
    <col min="3097" max="3097" width="255.7109375" bestFit="1" customWidth="1"/>
    <col min="3098" max="3098" width="50.140625" bestFit="1" customWidth="1"/>
    <col min="3329" max="3329" width="13.5703125" bestFit="1" customWidth="1"/>
    <col min="3330" max="3330" width="21.5703125" bestFit="1" customWidth="1"/>
    <col min="3331" max="3331" width="10.7109375" bestFit="1" customWidth="1"/>
    <col min="3332" max="3332" width="67.5703125" bestFit="1" customWidth="1"/>
    <col min="3333" max="3333" width="10.140625" bestFit="1" customWidth="1"/>
    <col min="3334" max="3334" width="73.7109375" bestFit="1" customWidth="1"/>
    <col min="3335" max="3352" width="9" customWidth="1"/>
    <col min="3353" max="3353" width="255.7109375" bestFit="1" customWidth="1"/>
    <col min="3354" max="3354" width="50.140625" bestFit="1" customWidth="1"/>
    <col min="3585" max="3585" width="13.5703125" bestFit="1" customWidth="1"/>
    <col min="3586" max="3586" width="21.5703125" bestFit="1" customWidth="1"/>
    <col min="3587" max="3587" width="10.7109375" bestFit="1" customWidth="1"/>
    <col min="3588" max="3588" width="67.5703125" bestFit="1" customWidth="1"/>
    <col min="3589" max="3589" width="10.140625" bestFit="1" customWidth="1"/>
    <col min="3590" max="3590" width="73.7109375" bestFit="1" customWidth="1"/>
    <col min="3591" max="3608" width="9" customWidth="1"/>
    <col min="3609" max="3609" width="255.7109375" bestFit="1" customWidth="1"/>
    <col min="3610" max="3610" width="50.140625" bestFit="1" customWidth="1"/>
    <col min="3841" max="3841" width="13.5703125" bestFit="1" customWidth="1"/>
    <col min="3842" max="3842" width="21.5703125" bestFit="1" customWidth="1"/>
    <col min="3843" max="3843" width="10.7109375" bestFit="1" customWidth="1"/>
    <col min="3844" max="3844" width="67.5703125" bestFit="1" customWidth="1"/>
    <col min="3845" max="3845" width="10.140625" bestFit="1" customWidth="1"/>
    <col min="3846" max="3846" width="73.7109375" bestFit="1" customWidth="1"/>
    <col min="3847" max="3864" width="9" customWidth="1"/>
    <col min="3865" max="3865" width="255.7109375" bestFit="1" customWidth="1"/>
    <col min="3866" max="3866" width="50.140625" bestFit="1" customWidth="1"/>
    <col min="4097" max="4097" width="13.5703125" bestFit="1" customWidth="1"/>
    <col min="4098" max="4098" width="21.5703125" bestFit="1" customWidth="1"/>
    <col min="4099" max="4099" width="10.7109375" bestFit="1" customWidth="1"/>
    <col min="4100" max="4100" width="67.5703125" bestFit="1" customWidth="1"/>
    <col min="4101" max="4101" width="10.140625" bestFit="1" customWidth="1"/>
    <col min="4102" max="4102" width="73.7109375" bestFit="1" customWidth="1"/>
    <col min="4103" max="4120" width="9" customWidth="1"/>
    <col min="4121" max="4121" width="255.7109375" bestFit="1" customWidth="1"/>
    <col min="4122" max="4122" width="50.140625" bestFit="1" customWidth="1"/>
    <col min="4353" max="4353" width="13.5703125" bestFit="1" customWidth="1"/>
    <col min="4354" max="4354" width="21.5703125" bestFit="1" customWidth="1"/>
    <col min="4355" max="4355" width="10.7109375" bestFit="1" customWidth="1"/>
    <col min="4356" max="4356" width="67.5703125" bestFit="1" customWidth="1"/>
    <col min="4357" max="4357" width="10.140625" bestFit="1" customWidth="1"/>
    <col min="4358" max="4358" width="73.7109375" bestFit="1" customWidth="1"/>
    <col min="4359" max="4376" width="9" customWidth="1"/>
    <col min="4377" max="4377" width="255.7109375" bestFit="1" customWidth="1"/>
    <col min="4378" max="4378" width="50.140625" bestFit="1" customWidth="1"/>
    <col min="4609" max="4609" width="13.5703125" bestFit="1" customWidth="1"/>
    <col min="4610" max="4610" width="21.5703125" bestFit="1" customWidth="1"/>
    <col min="4611" max="4611" width="10.7109375" bestFit="1" customWidth="1"/>
    <col min="4612" max="4612" width="67.5703125" bestFit="1" customWidth="1"/>
    <col min="4613" max="4613" width="10.140625" bestFit="1" customWidth="1"/>
    <col min="4614" max="4614" width="73.7109375" bestFit="1" customWidth="1"/>
    <col min="4615" max="4632" width="9" customWidth="1"/>
    <col min="4633" max="4633" width="255.7109375" bestFit="1" customWidth="1"/>
    <col min="4634" max="4634" width="50.140625" bestFit="1" customWidth="1"/>
    <col min="4865" max="4865" width="13.5703125" bestFit="1" customWidth="1"/>
    <col min="4866" max="4866" width="21.5703125" bestFit="1" customWidth="1"/>
    <col min="4867" max="4867" width="10.7109375" bestFit="1" customWidth="1"/>
    <col min="4868" max="4868" width="67.5703125" bestFit="1" customWidth="1"/>
    <col min="4869" max="4869" width="10.140625" bestFit="1" customWidth="1"/>
    <col min="4870" max="4870" width="73.7109375" bestFit="1" customWidth="1"/>
    <col min="4871" max="4888" width="9" customWidth="1"/>
    <col min="4889" max="4889" width="255.7109375" bestFit="1" customWidth="1"/>
    <col min="4890" max="4890" width="50.140625" bestFit="1" customWidth="1"/>
    <col min="5121" max="5121" width="13.5703125" bestFit="1" customWidth="1"/>
    <col min="5122" max="5122" width="21.5703125" bestFit="1" customWidth="1"/>
    <col min="5123" max="5123" width="10.7109375" bestFit="1" customWidth="1"/>
    <col min="5124" max="5124" width="67.5703125" bestFit="1" customWidth="1"/>
    <col min="5125" max="5125" width="10.140625" bestFit="1" customWidth="1"/>
    <col min="5126" max="5126" width="73.7109375" bestFit="1" customWidth="1"/>
    <col min="5127" max="5144" width="9" customWidth="1"/>
    <col min="5145" max="5145" width="255.7109375" bestFit="1" customWidth="1"/>
    <col min="5146" max="5146" width="50.140625" bestFit="1" customWidth="1"/>
    <col min="5377" max="5377" width="13.5703125" bestFit="1" customWidth="1"/>
    <col min="5378" max="5378" width="21.5703125" bestFit="1" customWidth="1"/>
    <col min="5379" max="5379" width="10.7109375" bestFit="1" customWidth="1"/>
    <col min="5380" max="5380" width="67.5703125" bestFit="1" customWidth="1"/>
    <col min="5381" max="5381" width="10.140625" bestFit="1" customWidth="1"/>
    <col min="5382" max="5382" width="73.7109375" bestFit="1" customWidth="1"/>
    <col min="5383" max="5400" width="9" customWidth="1"/>
    <col min="5401" max="5401" width="255.7109375" bestFit="1" customWidth="1"/>
    <col min="5402" max="5402" width="50.140625" bestFit="1" customWidth="1"/>
    <col min="5633" max="5633" width="13.5703125" bestFit="1" customWidth="1"/>
    <col min="5634" max="5634" width="21.5703125" bestFit="1" customWidth="1"/>
    <col min="5635" max="5635" width="10.7109375" bestFit="1" customWidth="1"/>
    <col min="5636" max="5636" width="67.5703125" bestFit="1" customWidth="1"/>
    <col min="5637" max="5637" width="10.140625" bestFit="1" customWidth="1"/>
    <col min="5638" max="5638" width="73.7109375" bestFit="1" customWidth="1"/>
    <col min="5639" max="5656" width="9" customWidth="1"/>
    <col min="5657" max="5657" width="255.7109375" bestFit="1" customWidth="1"/>
    <col min="5658" max="5658" width="50.140625" bestFit="1" customWidth="1"/>
    <col min="5889" max="5889" width="13.5703125" bestFit="1" customWidth="1"/>
    <col min="5890" max="5890" width="21.5703125" bestFit="1" customWidth="1"/>
    <col min="5891" max="5891" width="10.7109375" bestFit="1" customWidth="1"/>
    <col min="5892" max="5892" width="67.5703125" bestFit="1" customWidth="1"/>
    <col min="5893" max="5893" width="10.140625" bestFit="1" customWidth="1"/>
    <col min="5894" max="5894" width="73.7109375" bestFit="1" customWidth="1"/>
    <col min="5895" max="5912" width="9" customWidth="1"/>
    <col min="5913" max="5913" width="255.7109375" bestFit="1" customWidth="1"/>
    <col min="5914" max="5914" width="50.140625" bestFit="1" customWidth="1"/>
    <col min="6145" max="6145" width="13.5703125" bestFit="1" customWidth="1"/>
    <col min="6146" max="6146" width="21.5703125" bestFit="1" customWidth="1"/>
    <col min="6147" max="6147" width="10.7109375" bestFit="1" customWidth="1"/>
    <col min="6148" max="6148" width="67.5703125" bestFit="1" customWidth="1"/>
    <col min="6149" max="6149" width="10.140625" bestFit="1" customWidth="1"/>
    <col min="6150" max="6150" width="73.7109375" bestFit="1" customWidth="1"/>
    <col min="6151" max="6168" width="9" customWidth="1"/>
    <col min="6169" max="6169" width="255.7109375" bestFit="1" customWidth="1"/>
    <col min="6170" max="6170" width="50.140625" bestFit="1" customWidth="1"/>
    <col min="6401" max="6401" width="13.5703125" bestFit="1" customWidth="1"/>
    <col min="6402" max="6402" width="21.5703125" bestFit="1" customWidth="1"/>
    <col min="6403" max="6403" width="10.7109375" bestFit="1" customWidth="1"/>
    <col min="6404" max="6404" width="67.5703125" bestFit="1" customWidth="1"/>
    <col min="6405" max="6405" width="10.140625" bestFit="1" customWidth="1"/>
    <col min="6406" max="6406" width="73.7109375" bestFit="1" customWidth="1"/>
    <col min="6407" max="6424" width="9" customWidth="1"/>
    <col min="6425" max="6425" width="255.7109375" bestFit="1" customWidth="1"/>
    <col min="6426" max="6426" width="50.140625" bestFit="1" customWidth="1"/>
    <col min="6657" max="6657" width="13.5703125" bestFit="1" customWidth="1"/>
    <col min="6658" max="6658" width="21.5703125" bestFit="1" customWidth="1"/>
    <col min="6659" max="6659" width="10.7109375" bestFit="1" customWidth="1"/>
    <col min="6660" max="6660" width="67.5703125" bestFit="1" customWidth="1"/>
    <col min="6661" max="6661" width="10.140625" bestFit="1" customWidth="1"/>
    <col min="6662" max="6662" width="73.7109375" bestFit="1" customWidth="1"/>
    <col min="6663" max="6680" width="9" customWidth="1"/>
    <col min="6681" max="6681" width="255.7109375" bestFit="1" customWidth="1"/>
    <col min="6682" max="6682" width="50.140625" bestFit="1" customWidth="1"/>
    <col min="6913" max="6913" width="13.5703125" bestFit="1" customWidth="1"/>
    <col min="6914" max="6914" width="21.5703125" bestFit="1" customWidth="1"/>
    <col min="6915" max="6915" width="10.7109375" bestFit="1" customWidth="1"/>
    <col min="6916" max="6916" width="67.5703125" bestFit="1" customWidth="1"/>
    <col min="6917" max="6917" width="10.140625" bestFit="1" customWidth="1"/>
    <col min="6918" max="6918" width="73.7109375" bestFit="1" customWidth="1"/>
    <col min="6919" max="6936" width="9" customWidth="1"/>
    <col min="6937" max="6937" width="255.7109375" bestFit="1" customWidth="1"/>
    <col min="6938" max="6938" width="50.140625" bestFit="1" customWidth="1"/>
    <col min="7169" max="7169" width="13.5703125" bestFit="1" customWidth="1"/>
    <col min="7170" max="7170" width="21.5703125" bestFit="1" customWidth="1"/>
    <col min="7171" max="7171" width="10.7109375" bestFit="1" customWidth="1"/>
    <col min="7172" max="7172" width="67.5703125" bestFit="1" customWidth="1"/>
    <col min="7173" max="7173" width="10.140625" bestFit="1" customWidth="1"/>
    <col min="7174" max="7174" width="73.7109375" bestFit="1" customWidth="1"/>
    <col min="7175" max="7192" width="9" customWidth="1"/>
    <col min="7193" max="7193" width="255.7109375" bestFit="1" customWidth="1"/>
    <col min="7194" max="7194" width="50.140625" bestFit="1" customWidth="1"/>
    <col min="7425" max="7425" width="13.5703125" bestFit="1" customWidth="1"/>
    <col min="7426" max="7426" width="21.5703125" bestFit="1" customWidth="1"/>
    <col min="7427" max="7427" width="10.7109375" bestFit="1" customWidth="1"/>
    <col min="7428" max="7428" width="67.5703125" bestFit="1" customWidth="1"/>
    <col min="7429" max="7429" width="10.140625" bestFit="1" customWidth="1"/>
    <col min="7430" max="7430" width="73.7109375" bestFit="1" customWidth="1"/>
    <col min="7431" max="7448" width="9" customWidth="1"/>
    <col min="7449" max="7449" width="255.7109375" bestFit="1" customWidth="1"/>
    <col min="7450" max="7450" width="50.140625" bestFit="1" customWidth="1"/>
    <col min="7681" max="7681" width="13.5703125" bestFit="1" customWidth="1"/>
    <col min="7682" max="7682" width="21.5703125" bestFit="1" customWidth="1"/>
    <col min="7683" max="7683" width="10.7109375" bestFit="1" customWidth="1"/>
    <col min="7684" max="7684" width="67.5703125" bestFit="1" customWidth="1"/>
    <col min="7685" max="7685" width="10.140625" bestFit="1" customWidth="1"/>
    <col min="7686" max="7686" width="73.7109375" bestFit="1" customWidth="1"/>
    <col min="7687" max="7704" width="9" customWidth="1"/>
    <col min="7705" max="7705" width="255.7109375" bestFit="1" customWidth="1"/>
    <col min="7706" max="7706" width="50.140625" bestFit="1" customWidth="1"/>
    <col min="7937" max="7937" width="13.5703125" bestFit="1" customWidth="1"/>
    <col min="7938" max="7938" width="21.5703125" bestFit="1" customWidth="1"/>
    <col min="7939" max="7939" width="10.7109375" bestFit="1" customWidth="1"/>
    <col min="7940" max="7940" width="67.5703125" bestFit="1" customWidth="1"/>
    <col min="7941" max="7941" width="10.140625" bestFit="1" customWidth="1"/>
    <col min="7942" max="7942" width="73.7109375" bestFit="1" customWidth="1"/>
    <col min="7943" max="7960" width="9" customWidth="1"/>
    <col min="7961" max="7961" width="255.7109375" bestFit="1" customWidth="1"/>
    <col min="7962" max="7962" width="50.140625" bestFit="1" customWidth="1"/>
    <col min="8193" max="8193" width="13.5703125" bestFit="1" customWidth="1"/>
    <col min="8194" max="8194" width="21.5703125" bestFit="1" customWidth="1"/>
    <col min="8195" max="8195" width="10.7109375" bestFit="1" customWidth="1"/>
    <col min="8196" max="8196" width="67.5703125" bestFit="1" customWidth="1"/>
    <col min="8197" max="8197" width="10.140625" bestFit="1" customWidth="1"/>
    <col min="8198" max="8198" width="73.7109375" bestFit="1" customWidth="1"/>
    <col min="8199" max="8216" width="9" customWidth="1"/>
    <col min="8217" max="8217" width="255.7109375" bestFit="1" customWidth="1"/>
    <col min="8218" max="8218" width="50.140625" bestFit="1" customWidth="1"/>
    <col min="8449" max="8449" width="13.5703125" bestFit="1" customWidth="1"/>
    <col min="8450" max="8450" width="21.5703125" bestFit="1" customWidth="1"/>
    <col min="8451" max="8451" width="10.7109375" bestFit="1" customWidth="1"/>
    <col min="8452" max="8452" width="67.5703125" bestFit="1" customWidth="1"/>
    <col min="8453" max="8453" width="10.140625" bestFit="1" customWidth="1"/>
    <col min="8454" max="8454" width="73.7109375" bestFit="1" customWidth="1"/>
    <col min="8455" max="8472" width="9" customWidth="1"/>
    <col min="8473" max="8473" width="255.7109375" bestFit="1" customWidth="1"/>
    <col min="8474" max="8474" width="50.140625" bestFit="1" customWidth="1"/>
    <col min="8705" max="8705" width="13.5703125" bestFit="1" customWidth="1"/>
    <col min="8706" max="8706" width="21.5703125" bestFit="1" customWidth="1"/>
    <col min="8707" max="8707" width="10.7109375" bestFit="1" customWidth="1"/>
    <col min="8708" max="8708" width="67.5703125" bestFit="1" customWidth="1"/>
    <col min="8709" max="8709" width="10.140625" bestFit="1" customWidth="1"/>
    <col min="8710" max="8710" width="73.7109375" bestFit="1" customWidth="1"/>
    <col min="8711" max="8728" width="9" customWidth="1"/>
    <col min="8729" max="8729" width="255.7109375" bestFit="1" customWidth="1"/>
    <col min="8730" max="8730" width="50.140625" bestFit="1" customWidth="1"/>
    <col min="8961" max="8961" width="13.5703125" bestFit="1" customWidth="1"/>
    <col min="8962" max="8962" width="21.5703125" bestFit="1" customWidth="1"/>
    <col min="8963" max="8963" width="10.7109375" bestFit="1" customWidth="1"/>
    <col min="8964" max="8964" width="67.5703125" bestFit="1" customWidth="1"/>
    <col min="8965" max="8965" width="10.140625" bestFit="1" customWidth="1"/>
    <col min="8966" max="8966" width="73.7109375" bestFit="1" customWidth="1"/>
    <col min="8967" max="8984" width="9" customWidth="1"/>
    <col min="8985" max="8985" width="255.7109375" bestFit="1" customWidth="1"/>
    <col min="8986" max="8986" width="50.140625" bestFit="1" customWidth="1"/>
    <col min="9217" max="9217" width="13.5703125" bestFit="1" customWidth="1"/>
    <col min="9218" max="9218" width="21.5703125" bestFit="1" customWidth="1"/>
    <col min="9219" max="9219" width="10.7109375" bestFit="1" customWidth="1"/>
    <col min="9220" max="9220" width="67.5703125" bestFit="1" customWidth="1"/>
    <col min="9221" max="9221" width="10.140625" bestFit="1" customWidth="1"/>
    <col min="9222" max="9222" width="73.7109375" bestFit="1" customWidth="1"/>
    <col min="9223" max="9240" width="9" customWidth="1"/>
    <col min="9241" max="9241" width="255.7109375" bestFit="1" customWidth="1"/>
    <col min="9242" max="9242" width="50.140625" bestFit="1" customWidth="1"/>
    <col min="9473" max="9473" width="13.5703125" bestFit="1" customWidth="1"/>
    <col min="9474" max="9474" width="21.5703125" bestFit="1" customWidth="1"/>
    <col min="9475" max="9475" width="10.7109375" bestFit="1" customWidth="1"/>
    <col min="9476" max="9476" width="67.5703125" bestFit="1" customWidth="1"/>
    <col min="9477" max="9477" width="10.140625" bestFit="1" customWidth="1"/>
    <col min="9478" max="9478" width="73.7109375" bestFit="1" customWidth="1"/>
    <col min="9479" max="9496" width="9" customWidth="1"/>
    <col min="9497" max="9497" width="255.7109375" bestFit="1" customWidth="1"/>
    <col min="9498" max="9498" width="50.140625" bestFit="1" customWidth="1"/>
    <col min="9729" max="9729" width="13.5703125" bestFit="1" customWidth="1"/>
    <col min="9730" max="9730" width="21.5703125" bestFit="1" customWidth="1"/>
    <col min="9731" max="9731" width="10.7109375" bestFit="1" customWidth="1"/>
    <col min="9732" max="9732" width="67.5703125" bestFit="1" customWidth="1"/>
    <col min="9733" max="9733" width="10.140625" bestFit="1" customWidth="1"/>
    <col min="9734" max="9734" width="73.7109375" bestFit="1" customWidth="1"/>
    <col min="9735" max="9752" width="9" customWidth="1"/>
    <col min="9753" max="9753" width="255.7109375" bestFit="1" customWidth="1"/>
    <col min="9754" max="9754" width="50.140625" bestFit="1" customWidth="1"/>
    <col min="9985" max="9985" width="13.5703125" bestFit="1" customWidth="1"/>
    <col min="9986" max="9986" width="21.5703125" bestFit="1" customWidth="1"/>
    <col min="9987" max="9987" width="10.7109375" bestFit="1" customWidth="1"/>
    <col min="9988" max="9988" width="67.5703125" bestFit="1" customWidth="1"/>
    <col min="9989" max="9989" width="10.140625" bestFit="1" customWidth="1"/>
    <col min="9990" max="9990" width="73.7109375" bestFit="1" customWidth="1"/>
    <col min="9991" max="10008" width="9" customWidth="1"/>
    <col min="10009" max="10009" width="255.7109375" bestFit="1" customWidth="1"/>
    <col min="10010" max="10010" width="50.140625" bestFit="1" customWidth="1"/>
    <col min="10241" max="10241" width="13.5703125" bestFit="1" customWidth="1"/>
    <col min="10242" max="10242" width="21.5703125" bestFit="1" customWidth="1"/>
    <col min="10243" max="10243" width="10.7109375" bestFit="1" customWidth="1"/>
    <col min="10244" max="10244" width="67.5703125" bestFit="1" customWidth="1"/>
    <col min="10245" max="10245" width="10.140625" bestFit="1" customWidth="1"/>
    <col min="10246" max="10246" width="73.7109375" bestFit="1" customWidth="1"/>
    <col min="10247" max="10264" width="9" customWidth="1"/>
    <col min="10265" max="10265" width="255.7109375" bestFit="1" customWidth="1"/>
    <col min="10266" max="10266" width="50.140625" bestFit="1" customWidth="1"/>
    <col min="10497" max="10497" width="13.5703125" bestFit="1" customWidth="1"/>
    <col min="10498" max="10498" width="21.5703125" bestFit="1" customWidth="1"/>
    <col min="10499" max="10499" width="10.7109375" bestFit="1" customWidth="1"/>
    <col min="10500" max="10500" width="67.5703125" bestFit="1" customWidth="1"/>
    <col min="10501" max="10501" width="10.140625" bestFit="1" customWidth="1"/>
    <col min="10502" max="10502" width="73.7109375" bestFit="1" customWidth="1"/>
    <col min="10503" max="10520" width="9" customWidth="1"/>
    <col min="10521" max="10521" width="255.7109375" bestFit="1" customWidth="1"/>
    <col min="10522" max="10522" width="50.140625" bestFit="1" customWidth="1"/>
    <col min="10753" max="10753" width="13.5703125" bestFit="1" customWidth="1"/>
    <col min="10754" max="10754" width="21.5703125" bestFit="1" customWidth="1"/>
    <col min="10755" max="10755" width="10.7109375" bestFit="1" customWidth="1"/>
    <col min="10756" max="10756" width="67.5703125" bestFit="1" customWidth="1"/>
    <col min="10757" max="10757" width="10.140625" bestFit="1" customWidth="1"/>
    <col min="10758" max="10758" width="73.7109375" bestFit="1" customWidth="1"/>
    <col min="10759" max="10776" width="9" customWidth="1"/>
    <col min="10777" max="10777" width="255.7109375" bestFit="1" customWidth="1"/>
    <col min="10778" max="10778" width="50.140625" bestFit="1" customWidth="1"/>
    <col min="11009" max="11009" width="13.5703125" bestFit="1" customWidth="1"/>
    <col min="11010" max="11010" width="21.5703125" bestFit="1" customWidth="1"/>
    <col min="11011" max="11011" width="10.7109375" bestFit="1" customWidth="1"/>
    <col min="11012" max="11012" width="67.5703125" bestFit="1" customWidth="1"/>
    <col min="11013" max="11013" width="10.140625" bestFit="1" customWidth="1"/>
    <col min="11014" max="11014" width="73.7109375" bestFit="1" customWidth="1"/>
    <col min="11015" max="11032" width="9" customWidth="1"/>
    <col min="11033" max="11033" width="255.7109375" bestFit="1" customWidth="1"/>
    <col min="11034" max="11034" width="50.140625" bestFit="1" customWidth="1"/>
    <col min="11265" max="11265" width="13.5703125" bestFit="1" customWidth="1"/>
    <col min="11266" max="11266" width="21.5703125" bestFit="1" customWidth="1"/>
    <col min="11267" max="11267" width="10.7109375" bestFit="1" customWidth="1"/>
    <col min="11268" max="11268" width="67.5703125" bestFit="1" customWidth="1"/>
    <col min="11269" max="11269" width="10.140625" bestFit="1" customWidth="1"/>
    <col min="11270" max="11270" width="73.7109375" bestFit="1" customWidth="1"/>
    <col min="11271" max="11288" width="9" customWidth="1"/>
    <col min="11289" max="11289" width="255.7109375" bestFit="1" customWidth="1"/>
    <col min="11290" max="11290" width="50.140625" bestFit="1" customWidth="1"/>
    <col min="11521" max="11521" width="13.5703125" bestFit="1" customWidth="1"/>
    <col min="11522" max="11522" width="21.5703125" bestFit="1" customWidth="1"/>
    <col min="11523" max="11523" width="10.7109375" bestFit="1" customWidth="1"/>
    <col min="11524" max="11524" width="67.5703125" bestFit="1" customWidth="1"/>
    <col min="11525" max="11525" width="10.140625" bestFit="1" customWidth="1"/>
    <col min="11526" max="11526" width="73.7109375" bestFit="1" customWidth="1"/>
    <col min="11527" max="11544" width="9" customWidth="1"/>
    <col min="11545" max="11545" width="255.7109375" bestFit="1" customWidth="1"/>
    <col min="11546" max="11546" width="50.140625" bestFit="1" customWidth="1"/>
    <col min="11777" max="11777" width="13.5703125" bestFit="1" customWidth="1"/>
    <col min="11778" max="11778" width="21.5703125" bestFit="1" customWidth="1"/>
    <col min="11779" max="11779" width="10.7109375" bestFit="1" customWidth="1"/>
    <col min="11780" max="11780" width="67.5703125" bestFit="1" customWidth="1"/>
    <col min="11781" max="11781" width="10.140625" bestFit="1" customWidth="1"/>
    <col min="11782" max="11782" width="73.7109375" bestFit="1" customWidth="1"/>
    <col min="11783" max="11800" width="9" customWidth="1"/>
    <col min="11801" max="11801" width="255.7109375" bestFit="1" customWidth="1"/>
    <col min="11802" max="11802" width="50.140625" bestFit="1" customWidth="1"/>
    <col min="12033" max="12033" width="13.5703125" bestFit="1" customWidth="1"/>
    <col min="12034" max="12034" width="21.5703125" bestFit="1" customWidth="1"/>
    <col min="12035" max="12035" width="10.7109375" bestFit="1" customWidth="1"/>
    <col min="12036" max="12036" width="67.5703125" bestFit="1" customWidth="1"/>
    <col min="12037" max="12037" width="10.140625" bestFit="1" customWidth="1"/>
    <col min="12038" max="12038" width="73.7109375" bestFit="1" customWidth="1"/>
    <col min="12039" max="12056" width="9" customWidth="1"/>
    <col min="12057" max="12057" width="255.7109375" bestFit="1" customWidth="1"/>
    <col min="12058" max="12058" width="50.140625" bestFit="1" customWidth="1"/>
    <col min="12289" max="12289" width="13.5703125" bestFit="1" customWidth="1"/>
    <col min="12290" max="12290" width="21.5703125" bestFit="1" customWidth="1"/>
    <col min="12291" max="12291" width="10.7109375" bestFit="1" customWidth="1"/>
    <col min="12292" max="12292" width="67.5703125" bestFit="1" customWidth="1"/>
    <col min="12293" max="12293" width="10.140625" bestFit="1" customWidth="1"/>
    <col min="12294" max="12294" width="73.7109375" bestFit="1" customWidth="1"/>
    <col min="12295" max="12312" width="9" customWidth="1"/>
    <col min="12313" max="12313" width="255.7109375" bestFit="1" customWidth="1"/>
    <col min="12314" max="12314" width="50.140625" bestFit="1" customWidth="1"/>
    <col min="12545" max="12545" width="13.5703125" bestFit="1" customWidth="1"/>
    <col min="12546" max="12546" width="21.5703125" bestFit="1" customWidth="1"/>
    <col min="12547" max="12547" width="10.7109375" bestFit="1" customWidth="1"/>
    <col min="12548" max="12548" width="67.5703125" bestFit="1" customWidth="1"/>
    <col min="12549" max="12549" width="10.140625" bestFit="1" customWidth="1"/>
    <col min="12550" max="12550" width="73.7109375" bestFit="1" customWidth="1"/>
    <col min="12551" max="12568" width="9" customWidth="1"/>
    <col min="12569" max="12569" width="255.7109375" bestFit="1" customWidth="1"/>
    <col min="12570" max="12570" width="50.140625" bestFit="1" customWidth="1"/>
    <col min="12801" max="12801" width="13.5703125" bestFit="1" customWidth="1"/>
    <col min="12802" max="12802" width="21.5703125" bestFit="1" customWidth="1"/>
    <col min="12803" max="12803" width="10.7109375" bestFit="1" customWidth="1"/>
    <col min="12804" max="12804" width="67.5703125" bestFit="1" customWidth="1"/>
    <col min="12805" max="12805" width="10.140625" bestFit="1" customWidth="1"/>
    <col min="12806" max="12806" width="73.7109375" bestFit="1" customWidth="1"/>
    <col min="12807" max="12824" width="9" customWidth="1"/>
    <col min="12825" max="12825" width="255.7109375" bestFit="1" customWidth="1"/>
    <col min="12826" max="12826" width="50.140625" bestFit="1" customWidth="1"/>
    <col min="13057" max="13057" width="13.5703125" bestFit="1" customWidth="1"/>
    <col min="13058" max="13058" width="21.5703125" bestFit="1" customWidth="1"/>
    <col min="13059" max="13059" width="10.7109375" bestFit="1" customWidth="1"/>
    <col min="13060" max="13060" width="67.5703125" bestFit="1" customWidth="1"/>
    <col min="13061" max="13061" width="10.140625" bestFit="1" customWidth="1"/>
    <col min="13062" max="13062" width="73.7109375" bestFit="1" customWidth="1"/>
    <col min="13063" max="13080" width="9" customWidth="1"/>
    <col min="13081" max="13081" width="255.7109375" bestFit="1" customWidth="1"/>
    <col min="13082" max="13082" width="50.140625" bestFit="1" customWidth="1"/>
    <col min="13313" max="13313" width="13.5703125" bestFit="1" customWidth="1"/>
    <col min="13314" max="13314" width="21.5703125" bestFit="1" customWidth="1"/>
    <col min="13315" max="13315" width="10.7109375" bestFit="1" customWidth="1"/>
    <col min="13316" max="13316" width="67.5703125" bestFit="1" customWidth="1"/>
    <col min="13317" max="13317" width="10.140625" bestFit="1" customWidth="1"/>
    <col min="13318" max="13318" width="73.7109375" bestFit="1" customWidth="1"/>
    <col min="13319" max="13336" width="9" customWidth="1"/>
    <col min="13337" max="13337" width="255.7109375" bestFit="1" customWidth="1"/>
    <col min="13338" max="13338" width="50.140625" bestFit="1" customWidth="1"/>
    <col min="13569" max="13569" width="13.5703125" bestFit="1" customWidth="1"/>
    <col min="13570" max="13570" width="21.5703125" bestFit="1" customWidth="1"/>
    <col min="13571" max="13571" width="10.7109375" bestFit="1" customWidth="1"/>
    <col min="13572" max="13572" width="67.5703125" bestFit="1" customWidth="1"/>
    <col min="13573" max="13573" width="10.140625" bestFit="1" customWidth="1"/>
    <col min="13574" max="13574" width="73.7109375" bestFit="1" customWidth="1"/>
    <col min="13575" max="13592" width="9" customWidth="1"/>
    <col min="13593" max="13593" width="255.7109375" bestFit="1" customWidth="1"/>
    <col min="13594" max="13594" width="50.140625" bestFit="1" customWidth="1"/>
    <col min="13825" max="13825" width="13.5703125" bestFit="1" customWidth="1"/>
    <col min="13826" max="13826" width="21.5703125" bestFit="1" customWidth="1"/>
    <col min="13827" max="13827" width="10.7109375" bestFit="1" customWidth="1"/>
    <col min="13828" max="13828" width="67.5703125" bestFit="1" customWidth="1"/>
    <col min="13829" max="13829" width="10.140625" bestFit="1" customWidth="1"/>
    <col min="13830" max="13830" width="73.7109375" bestFit="1" customWidth="1"/>
    <col min="13831" max="13848" width="9" customWidth="1"/>
    <col min="13849" max="13849" width="255.7109375" bestFit="1" customWidth="1"/>
    <col min="13850" max="13850" width="50.140625" bestFit="1" customWidth="1"/>
    <col min="14081" max="14081" width="13.5703125" bestFit="1" customWidth="1"/>
    <col min="14082" max="14082" width="21.5703125" bestFit="1" customWidth="1"/>
    <col min="14083" max="14083" width="10.7109375" bestFit="1" customWidth="1"/>
    <col min="14084" max="14084" width="67.5703125" bestFit="1" customWidth="1"/>
    <col min="14085" max="14085" width="10.140625" bestFit="1" customWidth="1"/>
    <col min="14086" max="14086" width="73.7109375" bestFit="1" customWidth="1"/>
    <col min="14087" max="14104" width="9" customWidth="1"/>
    <col min="14105" max="14105" width="255.7109375" bestFit="1" customWidth="1"/>
    <col min="14106" max="14106" width="50.140625" bestFit="1" customWidth="1"/>
    <col min="14337" max="14337" width="13.5703125" bestFit="1" customWidth="1"/>
    <col min="14338" max="14338" width="21.5703125" bestFit="1" customWidth="1"/>
    <col min="14339" max="14339" width="10.7109375" bestFit="1" customWidth="1"/>
    <col min="14340" max="14340" width="67.5703125" bestFit="1" customWidth="1"/>
    <col min="14341" max="14341" width="10.140625" bestFit="1" customWidth="1"/>
    <col min="14342" max="14342" width="73.7109375" bestFit="1" customWidth="1"/>
    <col min="14343" max="14360" width="9" customWidth="1"/>
    <col min="14361" max="14361" width="255.7109375" bestFit="1" customWidth="1"/>
    <col min="14362" max="14362" width="50.140625" bestFit="1" customWidth="1"/>
    <col min="14593" max="14593" width="13.5703125" bestFit="1" customWidth="1"/>
    <col min="14594" max="14594" width="21.5703125" bestFit="1" customWidth="1"/>
    <col min="14595" max="14595" width="10.7109375" bestFit="1" customWidth="1"/>
    <col min="14596" max="14596" width="67.5703125" bestFit="1" customWidth="1"/>
    <col min="14597" max="14597" width="10.140625" bestFit="1" customWidth="1"/>
    <col min="14598" max="14598" width="73.7109375" bestFit="1" customWidth="1"/>
    <col min="14599" max="14616" width="9" customWidth="1"/>
    <col min="14617" max="14617" width="255.7109375" bestFit="1" customWidth="1"/>
    <col min="14618" max="14618" width="50.140625" bestFit="1" customWidth="1"/>
    <col min="14849" max="14849" width="13.5703125" bestFit="1" customWidth="1"/>
    <col min="14850" max="14850" width="21.5703125" bestFit="1" customWidth="1"/>
    <col min="14851" max="14851" width="10.7109375" bestFit="1" customWidth="1"/>
    <col min="14852" max="14852" width="67.5703125" bestFit="1" customWidth="1"/>
    <col min="14853" max="14853" width="10.140625" bestFit="1" customWidth="1"/>
    <col min="14854" max="14854" width="73.7109375" bestFit="1" customWidth="1"/>
    <col min="14855" max="14872" width="9" customWidth="1"/>
    <col min="14873" max="14873" width="255.7109375" bestFit="1" customWidth="1"/>
    <col min="14874" max="14874" width="50.140625" bestFit="1" customWidth="1"/>
    <col min="15105" max="15105" width="13.5703125" bestFit="1" customWidth="1"/>
    <col min="15106" max="15106" width="21.5703125" bestFit="1" customWidth="1"/>
    <col min="15107" max="15107" width="10.7109375" bestFit="1" customWidth="1"/>
    <col min="15108" max="15108" width="67.5703125" bestFit="1" customWidth="1"/>
    <col min="15109" max="15109" width="10.140625" bestFit="1" customWidth="1"/>
    <col min="15110" max="15110" width="73.7109375" bestFit="1" customWidth="1"/>
    <col min="15111" max="15128" width="9" customWidth="1"/>
    <col min="15129" max="15129" width="255.7109375" bestFit="1" customWidth="1"/>
    <col min="15130" max="15130" width="50.140625" bestFit="1" customWidth="1"/>
    <col min="15361" max="15361" width="13.5703125" bestFit="1" customWidth="1"/>
    <col min="15362" max="15362" width="21.5703125" bestFit="1" customWidth="1"/>
    <col min="15363" max="15363" width="10.7109375" bestFit="1" customWidth="1"/>
    <col min="15364" max="15364" width="67.5703125" bestFit="1" customWidth="1"/>
    <col min="15365" max="15365" width="10.140625" bestFit="1" customWidth="1"/>
    <col min="15366" max="15366" width="73.7109375" bestFit="1" customWidth="1"/>
    <col min="15367" max="15384" width="9" customWidth="1"/>
    <col min="15385" max="15385" width="255.7109375" bestFit="1" customWidth="1"/>
    <col min="15386" max="15386" width="50.140625" bestFit="1" customWidth="1"/>
    <col min="15617" max="15617" width="13.5703125" bestFit="1" customWidth="1"/>
    <col min="15618" max="15618" width="21.5703125" bestFit="1" customWidth="1"/>
    <col min="15619" max="15619" width="10.7109375" bestFit="1" customWidth="1"/>
    <col min="15620" max="15620" width="67.5703125" bestFit="1" customWidth="1"/>
    <col min="15621" max="15621" width="10.140625" bestFit="1" customWidth="1"/>
    <col min="15622" max="15622" width="73.7109375" bestFit="1" customWidth="1"/>
    <col min="15623" max="15640" width="9" customWidth="1"/>
    <col min="15641" max="15641" width="255.7109375" bestFit="1" customWidth="1"/>
    <col min="15642" max="15642" width="50.140625" bestFit="1" customWidth="1"/>
    <col min="15873" max="15873" width="13.5703125" bestFit="1" customWidth="1"/>
    <col min="15874" max="15874" width="21.5703125" bestFit="1" customWidth="1"/>
    <col min="15875" max="15875" width="10.7109375" bestFit="1" customWidth="1"/>
    <col min="15876" max="15876" width="67.5703125" bestFit="1" customWidth="1"/>
    <col min="15877" max="15877" width="10.140625" bestFit="1" customWidth="1"/>
    <col min="15878" max="15878" width="73.7109375" bestFit="1" customWidth="1"/>
    <col min="15879" max="15896" width="9" customWidth="1"/>
    <col min="15897" max="15897" width="255.7109375" bestFit="1" customWidth="1"/>
    <col min="15898" max="15898" width="50.140625" bestFit="1" customWidth="1"/>
    <col min="16129" max="16129" width="13.5703125" bestFit="1" customWidth="1"/>
    <col min="16130" max="16130" width="21.5703125" bestFit="1" customWidth="1"/>
    <col min="16131" max="16131" width="10.7109375" bestFit="1" customWidth="1"/>
    <col min="16132" max="16132" width="67.5703125" bestFit="1" customWidth="1"/>
    <col min="16133" max="16133" width="10.140625" bestFit="1" customWidth="1"/>
    <col min="16134" max="16134" width="73.7109375" bestFit="1" customWidth="1"/>
    <col min="16135" max="16152" width="9" customWidth="1"/>
    <col min="16153" max="16153" width="255.7109375" bestFit="1" customWidth="1"/>
    <col min="16154" max="16154" width="50.140625" bestFit="1" customWidth="1"/>
  </cols>
  <sheetData>
    <row r="1" spans="1:38" x14ac:dyDescent="0.2">
      <c r="A1" t="s">
        <v>95</v>
      </c>
    </row>
    <row r="2" spans="1:38" x14ac:dyDescent="0.2">
      <c r="C2" s="64"/>
    </row>
    <row r="3" spans="1:38" ht="14.25" x14ac:dyDescent="0.2">
      <c r="A3" s="13" t="str">
        <f>"Year:"&amp;$A$6</f>
        <v>Year:2017-18</v>
      </c>
      <c r="B3" s="13" t="str">
        <f>"Period Name:"&amp;$B$6</f>
        <v>Period Name:JULY</v>
      </c>
      <c r="C3" s="14"/>
      <c r="D3" s="14"/>
      <c r="E3" s="14"/>
      <c r="F3" s="14"/>
      <c r="G3" s="14"/>
      <c r="H3" s="14"/>
      <c r="I3" s="14"/>
      <c r="J3" s="14"/>
      <c r="K3" s="14"/>
      <c r="L3" s="14"/>
      <c r="M3" s="14"/>
      <c r="N3" s="14"/>
      <c r="O3" s="14"/>
      <c r="P3" s="14"/>
      <c r="Q3" s="14"/>
      <c r="R3" s="14"/>
      <c r="S3" s="14"/>
      <c r="T3" s="14"/>
      <c r="U3" s="14"/>
      <c r="V3" s="14"/>
      <c r="W3" s="14"/>
      <c r="X3" s="14"/>
    </row>
    <row r="4" spans="1:38" x14ac:dyDescent="0.2">
      <c r="A4" s="14"/>
      <c r="B4" s="14"/>
      <c r="C4" s="14"/>
      <c r="D4" s="14"/>
      <c r="E4" s="14"/>
      <c r="F4" s="14"/>
      <c r="G4" s="14"/>
      <c r="H4" s="14"/>
      <c r="I4" s="14"/>
      <c r="J4" s="14"/>
      <c r="K4" s="14"/>
      <c r="L4" s="14"/>
      <c r="M4" s="14"/>
      <c r="N4" s="14"/>
      <c r="O4" s="14"/>
      <c r="P4" s="14"/>
      <c r="Q4" s="14"/>
      <c r="R4" s="14"/>
      <c r="S4" s="14"/>
      <c r="T4" s="14"/>
      <c r="U4" s="14"/>
      <c r="V4" s="14"/>
      <c r="W4" s="14"/>
      <c r="X4" s="14"/>
    </row>
    <row r="5" spans="1:38" ht="42.75" x14ac:dyDescent="0.2">
      <c r="A5" s="13" t="s">
        <v>96</v>
      </c>
      <c r="B5" s="13" t="s">
        <v>97</v>
      </c>
      <c r="C5" s="13" t="s">
        <v>98</v>
      </c>
      <c r="D5" s="13" t="s">
        <v>99</v>
      </c>
      <c r="E5" s="13" t="s">
        <v>100</v>
      </c>
      <c r="F5" s="13" t="s">
        <v>101</v>
      </c>
      <c r="G5" s="15" t="s">
        <v>102</v>
      </c>
      <c r="H5" s="15" t="s">
        <v>103</v>
      </c>
      <c r="I5" s="15" t="s">
        <v>104</v>
      </c>
      <c r="J5" s="15" t="s">
        <v>105</v>
      </c>
      <c r="K5" s="15" t="s">
        <v>106</v>
      </c>
      <c r="L5" s="15" t="s">
        <v>107</v>
      </c>
      <c r="M5" s="15" t="s">
        <v>108</v>
      </c>
      <c r="N5" s="15" t="s">
        <v>109</v>
      </c>
      <c r="O5" s="15" t="s">
        <v>110</v>
      </c>
      <c r="P5" s="15" t="s">
        <v>111</v>
      </c>
      <c r="Q5" s="15" t="s">
        <v>112</v>
      </c>
      <c r="R5" s="15" t="s">
        <v>113</v>
      </c>
      <c r="S5" s="15" t="s">
        <v>114</v>
      </c>
      <c r="T5" s="15" t="s">
        <v>115</v>
      </c>
      <c r="U5" s="15" t="s">
        <v>116</v>
      </c>
      <c r="V5" s="15" t="s">
        <v>117</v>
      </c>
      <c r="W5" s="15" t="s">
        <v>118</v>
      </c>
      <c r="X5" s="15" t="s">
        <v>119</v>
      </c>
    </row>
    <row r="6" spans="1:38" ht="14.25" x14ac:dyDescent="0.2">
      <c r="A6" s="106" t="s">
        <v>198</v>
      </c>
      <c r="B6" s="106" t="s">
        <v>233</v>
      </c>
      <c r="C6" s="106" t="s">
        <v>199</v>
      </c>
      <c r="D6" s="106" t="s">
        <v>200</v>
      </c>
      <c r="E6" s="106" t="s">
        <v>20</v>
      </c>
      <c r="F6" s="106" t="s">
        <v>201</v>
      </c>
      <c r="G6" s="107">
        <v>39</v>
      </c>
      <c r="H6" s="107">
        <v>134</v>
      </c>
      <c r="I6" s="107">
        <v>15</v>
      </c>
      <c r="J6" s="107">
        <v>21</v>
      </c>
      <c r="K6" s="107" t="s">
        <v>202</v>
      </c>
      <c r="L6" s="107" t="s">
        <v>202</v>
      </c>
      <c r="M6" s="107">
        <v>28</v>
      </c>
      <c r="N6" s="107">
        <v>33</v>
      </c>
      <c r="O6" s="107">
        <v>64</v>
      </c>
      <c r="P6" s="107">
        <v>73</v>
      </c>
      <c r="Q6" s="107">
        <v>99</v>
      </c>
      <c r="R6" s="107">
        <v>180</v>
      </c>
      <c r="S6" s="107">
        <v>284</v>
      </c>
      <c r="T6" s="107">
        <v>285</v>
      </c>
      <c r="U6" s="107">
        <v>13</v>
      </c>
      <c r="V6" s="107">
        <v>130</v>
      </c>
      <c r="W6" s="107">
        <v>8</v>
      </c>
      <c r="X6" s="107">
        <v>19</v>
      </c>
      <c r="Y6" s="108"/>
      <c r="Z6" s="109"/>
      <c r="AA6" s="110"/>
      <c r="AB6" s="110"/>
      <c r="AC6" s="110"/>
      <c r="AD6" s="110"/>
      <c r="AE6" s="110"/>
      <c r="AF6" s="110"/>
      <c r="AG6" s="110"/>
      <c r="AH6" s="110"/>
      <c r="AI6" s="110"/>
      <c r="AJ6" s="110"/>
      <c r="AK6" s="110"/>
      <c r="AL6" s="110"/>
    </row>
    <row r="7" spans="1:38" ht="14.25" x14ac:dyDescent="0.2">
      <c r="A7" s="106" t="s">
        <v>198</v>
      </c>
      <c r="B7" s="106" t="s">
        <v>233</v>
      </c>
      <c r="C7" s="106" t="s">
        <v>203</v>
      </c>
      <c r="D7" s="106" t="s">
        <v>204</v>
      </c>
      <c r="E7" s="106" t="s">
        <v>21</v>
      </c>
      <c r="F7" s="106" t="s">
        <v>205</v>
      </c>
      <c r="G7" s="107">
        <v>113</v>
      </c>
      <c r="H7" s="107">
        <v>319</v>
      </c>
      <c r="I7" s="107">
        <v>28</v>
      </c>
      <c r="J7" s="107">
        <v>54</v>
      </c>
      <c r="K7" s="107" t="s">
        <v>202</v>
      </c>
      <c r="L7" s="107" t="s">
        <v>202</v>
      </c>
      <c r="M7" s="107">
        <v>92</v>
      </c>
      <c r="N7" s="107">
        <v>119</v>
      </c>
      <c r="O7" s="107">
        <v>122</v>
      </c>
      <c r="P7" s="107">
        <v>162</v>
      </c>
      <c r="Q7" s="107">
        <v>284</v>
      </c>
      <c r="R7" s="107">
        <v>520</v>
      </c>
      <c r="S7" s="107">
        <v>973</v>
      </c>
      <c r="T7" s="107">
        <v>982</v>
      </c>
      <c r="U7" s="107">
        <v>25</v>
      </c>
      <c r="V7" s="107">
        <v>285</v>
      </c>
      <c r="W7" s="107">
        <v>5</v>
      </c>
      <c r="X7" s="107">
        <v>45</v>
      </c>
      <c r="Y7" s="108"/>
      <c r="Z7" s="109"/>
      <c r="AA7" s="110"/>
      <c r="AB7" s="110"/>
      <c r="AC7" s="110"/>
      <c r="AD7" s="110"/>
      <c r="AE7" s="110"/>
      <c r="AF7" s="110"/>
      <c r="AG7" s="110"/>
      <c r="AH7" s="110"/>
      <c r="AI7" s="110"/>
      <c r="AJ7" s="110"/>
      <c r="AK7" s="110"/>
      <c r="AL7" s="110"/>
    </row>
    <row r="8" spans="1:38" ht="14.25" x14ac:dyDescent="0.2">
      <c r="A8" s="106" t="s">
        <v>198</v>
      </c>
      <c r="B8" s="106" t="s">
        <v>233</v>
      </c>
      <c r="C8" s="106" t="s">
        <v>206</v>
      </c>
      <c r="D8" s="106" t="s">
        <v>207</v>
      </c>
      <c r="E8" s="106" t="s">
        <v>27</v>
      </c>
      <c r="F8" s="106" t="s">
        <v>208</v>
      </c>
      <c r="G8" s="107">
        <v>53</v>
      </c>
      <c r="H8" s="107">
        <v>191</v>
      </c>
      <c r="I8" s="107">
        <v>19</v>
      </c>
      <c r="J8" s="107">
        <v>36</v>
      </c>
      <c r="K8" s="107" t="s">
        <v>202</v>
      </c>
      <c r="L8" s="107" t="s">
        <v>202</v>
      </c>
      <c r="M8" s="107">
        <v>63</v>
      </c>
      <c r="N8" s="107">
        <v>82</v>
      </c>
      <c r="O8" s="107">
        <v>80</v>
      </c>
      <c r="P8" s="107">
        <v>98</v>
      </c>
      <c r="Q8" s="107">
        <v>126</v>
      </c>
      <c r="R8" s="107">
        <v>252</v>
      </c>
      <c r="S8" s="107">
        <v>402</v>
      </c>
      <c r="T8" s="107">
        <v>405</v>
      </c>
      <c r="U8" s="107">
        <v>27</v>
      </c>
      <c r="V8" s="107">
        <v>188</v>
      </c>
      <c r="W8" s="107">
        <v>14</v>
      </c>
      <c r="X8" s="107">
        <v>35</v>
      </c>
      <c r="Y8" s="108"/>
      <c r="Z8" s="109"/>
      <c r="AA8" s="110"/>
      <c r="AB8" s="110"/>
      <c r="AC8" s="110"/>
      <c r="AD8" s="110"/>
      <c r="AE8" s="110"/>
      <c r="AF8" s="110"/>
      <c r="AG8" s="110"/>
      <c r="AH8" s="110"/>
      <c r="AI8" s="110"/>
      <c r="AJ8" s="110"/>
      <c r="AK8" s="110"/>
      <c r="AL8" s="110"/>
    </row>
    <row r="9" spans="1:38" ht="14.25" x14ac:dyDescent="0.2">
      <c r="A9" s="106" t="s">
        <v>198</v>
      </c>
      <c r="B9" s="106" t="s">
        <v>233</v>
      </c>
      <c r="C9" s="106" t="s">
        <v>209</v>
      </c>
      <c r="D9" s="106" t="s">
        <v>210</v>
      </c>
      <c r="E9" s="106" t="s">
        <v>14</v>
      </c>
      <c r="F9" s="106" t="s">
        <v>211</v>
      </c>
      <c r="G9" s="107">
        <v>44</v>
      </c>
      <c r="H9" s="107">
        <v>171</v>
      </c>
      <c r="I9" s="107">
        <v>5</v>
      </c>
      <c r="J9" s="107">
        <v>15</v>
      </c>
      <c r="K9" s="107" t="s">
        <v>202</v>
      </c>
      <c r="L9" s="107" t="s">
        <v>202</v>
      </c>
      <c r="M9" s="107">
        <v>61</v>
      </c>
      <c r="N9" s="107">
        <v>62</v>
      </c>
      <c r="O9" s="107">
        <v>90</v>
      </c>
      <c r="P9" s="107">
        <v>110</v>
      </c>
      <c r="Q9" s="107">
        <v>73</v>
      </c>
      <c r="R9" s="107">
        <v>146</v>
      </c>
      <c r="S9" s="107">
        <v>727</v>
      </c>
      <c r="T9" s="107">
        <v>742</v>
      </c>
      <c r="U9" s="107">
        <v>9</v>
      </c>
      <c r="V9" s="107">
        <v>164</v>
      </c>
      <c r="W9" s="107">
        <v>3</v>
      </c>
      <c r="X9" s="107">
        <v>15</v>
      </c>
      <c r="Y9" s="108"/>
      <c r="Z9" s="109"/>
      <c r="AA9" s="110"/>
      <c r="AB9" s="110"/>
      <c r="AC9" s="110"/>
      <c r="AD9" s="110"/>
      <c r="AE9" s="110"/>
      <c r="AF9" s="110"/>
      <c r="AG9" s="110"/>
      <c r="AH9" s="110"/>
      <c r="AI9" s="110"/>
      <c r="AJ9" s="110"/>
      <c r="AK9" s="110"/>
      <c r="AL9" s="110"/>
    </row>
    <row r="10" spans="1:38" ht="14.25" x14ac:dyDescent="0.2">
      <c r="A10" s="106" t="s">
        <v>198</v>
      </c>
      <c r="B10" s="106" t="s">
        <v>233</v>
      </c>
      <c r="C10" s="106" t="s">
        <v>212</v>
      </c>
      <c r="D10" s="106" t="s">
        <v>213</v>
      </c>
      <c r="E10" s="106" t="s">
        <v>26</v>
      </c>
      <c r="F10" s="106" t="s">
        <v>214</v>
      </c>
      <c r="G10" s="107">
        <v>75</v>
      </c>
      <c r="H10" s="107">
        <v>251</v>
      </c>
      <c r="I10" s="107">
        <v>23</v>
      </c>
      <c r="J10" s="107">
        <v>39</v>
      </c>
      <c r="K10" s="107" t="s">
        <v>202</v>
      </c>
      <c r="L10" s="107" t="s">
        <v>202</v>
      </c>
      <c r="M10" s="107">
        <v>119</v>
      </c>
      <c r="N10" s="107">
        <v>140</v>
      </c>
      <c r="O10" s="107">
        <v>204</v>
      </c>
      <c r="P10" s="107">
        <v>262</v>
      </c>
      <c r="Q10" s="107">
        <v>333</v>
      </c>
      <c r="R10" s="107">
        <v>547</v>
      </c>
      <c r="S10" s="107">
        <v>1415</v>
      </c>
      <c r="T10" s="107">
        <v>1499</v>
      </c>
      <c r="U10" s="107">
        <v>17</v>
      </c>
      <c r="V10" s="107">
        <v>251</v>
      </c>
      <c r="W10" s="107">
        <v>9</v>
      </c>
      <c r="X10" s="107">
        <v>39</v>
      </c>
      <c r="Y10" s="108"/>
      <c r="Z10" s="109"/>
      <c r="AA10" s="110"/>
      <c r="AB10" s="110"/>
      <c r="AC10" s="110"/>
      <c r="AD10" s="110"/>
      <c r="AE10" s="110"/>
      <c r="AF10" s="110"/>
      <c r="AG10" s="110"/>
      <c r="AH10" s="110"/>
      <c r="AI10" s="110"/>
      <c r="AJ10" s="110"/>
      <c r="AK10" s="110"/>
      <c r="AL10" s="110"/>
    </row>
    <row r="11" spans="1:38" ht="14.25" x14ac:dyDescent="0.2">
      <c r="A11" s="106" t="s">
        <v>198</v>
      </c>
      <c r="B11" s="106" t="s">
        <v>233</v>
      </c>
      <c r="C11" s="106" t="s">
        <v>215</v>
      </c>
      <c r="D11" s="106" t="s">
        <v>216</v>
      </c>
      <c r="E11" s="106" t="s">
        <v>16</v>
      </c>
      <c r="F11" s="106" t="s">
        <v>217</v>
      </c>
      <c r="G11" s="107">
        <v>92</v>
      </c>
      <c r="H11" s="107">
        <v>266</v>
      </c>
      <c r="I11" s="107">
        <v>25</v>
      </c>
      <c r="J11" s="107">
        <v>35</v>
      </c>
      <c r="K11" s="107" t="s">
        <v>202</v>
      </c>
      <c r="L11" s="107" t="s">
        <v>202</v>
      </c>
      <c r="M11" s="107">
        <v>97</v>
      </c>
      <c r="N11" s="107">
        <v>112</v>
      </c>
      <c r="O11" s="107">
        <v>135</v>
      </c>
      <c r="P11" s="107">
        <v>149</v>
      </c>
      <c r="Q11" s="107">
        <v>184</v>
      </c>
      <c r="R11" s="107">
        <v>371</v>
      </c>
      <c r="S11" s="107">
        <v>509</v>
      </c>
      <c r="T11" s="107">
        <v>509</v>
      </c>
      <c r="U11" s="107">
        <v>33</v>
      </c>
      <c r="V11" s="107">
        <v>252</v>
      </c>
      <c r="W11" s="107">
        <v>14</v>
      </c>
      <c r="X11" s="107">
        <v>31</v>
      </c>
      <c r="Y11" s="108"/>
      <c r="Z11" s="109"/>
      <c r="AA11" s="110"/>
      <c r="AB11" s="110"/>
      <c r="AC11" s="110"/>
      <c r="AD11" s="110"/>
      <c r="AE11" s="110"/>
      <c r="AF11" s="110"/>
      <c r="AG11" s="110"/>
      <c r="AH11" s="110"/>
      <c r="AI11" s="110"/>
      <c r="AJ11" s="110"/>
      <c r="AK11" s="110"/>
      <c r="AL11" s="110"/>
    </row>
    <row r="12" spans="1:38" s="31" customFormat="1" ht="14.25" x14ac:dyDescent="0.2">
      <c r="A12" s="106" t="s">
        <v>198</v>
      </c>
      <c r="B12" s="106" t="s">
        <v>233</v>
      </c>
      <c r="C12" s="106" t="s">
        <v>218</v>
      </c>
      <c r="D12" s="106" t="s">
        <v>219</v>
      </c>
      <c r="E12" s="106" t="s">
        <v>18</v>
      </c>
      <c r="F12" s="106" t="s">
        <v>220</v>
      </c>
      <c r="G12" s="107">
        <v>95</v>
      </c>
      <c r="H12" s="107">
        <v>305</v>
      </c>
      <c r="I12" s="107">
        <v>22</v>
      </c>
      <c r="J12" s="107">
        <v>44</v>
      </c>
      <c r="K12" s="107" t="s">
        <v>202</v>
      </c>
      <c r="L12" s="107" t="s">
        <v>202</v>
      </c>
      <c r="M12" s="107">
        <v>106</v>
      </c>
      <c r="N12" s="107">
        <v>112</v>
      </c>
      <c r="O12" s="107">
        <v>176</v>
      </c>
      <c r="P12" s="107">
        <v>256</v>
      </c>
      <c r="Q12" s="107">
        <v>383</v>
      </c>
      <c r="R12" s="107">
        <v>604</v>
      </c>
      <c r="S12" s="107">
        <v>1067</v>
      </c>
      <c r="T12" s="107">
        <v>1099</v>
      </c>
      <c r="U12" s="107">
        <v>25</v>
      </c>
      <c r="V12" s="107">
        <v>291</v>
      </c>
      <c r="W12" s="107">
        <v>13</v>
      </c>
      <c r="X12" s="107">
        <v>41</v>
      </c>
      <c r="Y12" s="108"/>
      <c r="Z12" s="109"/>
      <c r="AA12" s="110"/>
      <c r="AB12" s="110"/>
      <c r="AC12" s="110"/>
      <c r="AD12" s="110"/>
      <c r="AE12" s="110"/>
      <c r="AF12" s="110"/>
      <c r="AG12" s="110"/>
      <c r="AH12" s="110"/>
      <c r="AI12" s="110"/>
      <c r="AJ12" s="110"/>
      <c r="AK12" s="110"/>
      <c r="AL12" s="110"/>
    </row>
    <row r="13" spans="1:38" ht="14.25" x14ac:dyDescent="0.2">
      <c r="A13" s="106" t="s">
        <v>198</v>
      </c>
      <c r="B13" s="106" t="s">
        <v>233</v>
      </c>
      <c r="C13" s="106" t="s">
        <v>221</v>
      </c>
      <c r="D13" s="106" t="s">
        <v>222</v>
      </c>
      <c r="E13" s="106" t="s">
        <v>24</v>
      </c>
      <c r="F13" s="106" t="s">
        <v>223</v>
      </c>
      <c r="G13" s="107">
        <v>48</v>
      </c>
      <c r="H13" s="107">
        <v>197</v>
      </c>
      <c r="I13" s="107">
        <v>11</v>
      </c>
      <c r="J13" s="107">
        <v>29</v>
      </c>
      <c r="K13" s="107" t="s">
        <v>202</v>
      </c>
      <c r="L13" s="107" t="s">
        <v>202</v>
      </c>
      <c r="M13" s="107">
        <v>79</v>
      </c>
      <c r="N13" s="107">
        <v>92</v>
      </c>
      <c r="O13" s="107">
        <v>61</v>
      </c>
      <c r="P13" s="107">
        <v>97</v>
      </c>
      <c r="Q13" s="107">
        <v>245</v>
      </c>
      <c r="R13" s="107">
        <v>426</v>
      </c>
      <c r="S13" s="107">
        <v>513</v>
      </c>
      <c r="T13" s="107">
        <v>539</v>
      </c>
      <c r="U13" s="107">
        <v>7</v>
      </c>
      <c r="V13" s="107">
        <v>194</v>
      </c>
      <c r="W13" s="107">
        <v>5</v>
      </c>
      <c r="X13" s="107">
        <v>29</v>
      </c>
      <c r="Y13" s="108"/>
      <c r="Z13" s="109"/>
      <c r="AA13" s="110"/>
      <c r="AB13" s="110"/>
      <c r="AC13" s="110"/>
      <c r="AD13" s="110"/>
      <c r="AE13" s="110"/>
      <c r="AF13" s="110"/>
      <c r="AG13" s="110"/>
      <c r="AH13" s="110"/>
      <c r="AI13" s="110"/>
      <c r="AJ13" s="110"/>
      <c r="AK13" s="110"/>
      <c r="AL13" s="110"/>
    </row>
    <row r="14" spans="1:38" ht="14.25" x14ac:dyDescent="0.2">
      <c r="A14" s="106" t="s">
        <v>198</v>
      </c>
      <c r="B14" s="106" t="s">
        <v>233</v>
      </c>
      <c r="C14" s="106" t="s">
        <v>224</v>
      </c>
      <c r="D14" s="106" t="s">
        <v>225</v>
      </c>
      <c r="E14" s="106" t="s">
        <v>33</v>
      </c>
      <c r="F14" s="106" t="s">
        <v>226</v>
      </c>
      <c r="G14" s="107">
        <v>1</v>
      </c>
      <c r="H14" s="107">
        <v>10</v>
      </c>
      <c r="I14" s="107">
        <v>0</v>
      </c>
      <c r="J14" s="107">
        <v>3</v>
      </c>
      <c r="K14" s="107" t="s">
        <v>202</v>
      </c>
      <c r="L14" s="107" t="s">
        <v>202</v>
      </c>
      <c r="M14" s="107">
        <v>1</v>
      </c>
      <c r="N14" s="107">
        <v>2</v>
      </c>
      <c r="O14" s="107">
        <v>4</v>
      </c>
      <c r="P14" s="107">
        <v>6</v>
      </c>
      <c r="Q14" s="107">
        <v>16</v>
      </c>
      <c r="R14" s="107">
        <v>22</v>
      </c>
      <c r="S14" s="107">
        <v>39</v>
      </c>
      <c r="T14" s="107">
        <v>39</v>
      </c>
      <c r="U14" s="107">
        <v>1</v>
      </c>
      <c r="V14" s="107">
        <v>10</v>
      </c>
      <c r="W14" s="107">
        <v>0</v>
      </c>
      <c r="X14" s="107">
        <v>3</v>
      </c>
      <c r="Y14" s="108"/>
      <c r="Z14" s="109"/>
      <c r="AA14" s="110"/>
      <c r="AB14" s="110"/>
      <c r="AC14" s="110"/>
      <c r="AD14" s="110"/>
      <c r="AE14" s="110"/>
      <c r="AF14" s="110"/>
      <c r="AG14" s="110"/>
      <c r="AH14" s="110"/>
      <c r="AI14" s="110"/>
      <c r="AJ14" s="110"/>
      <c r="AK14" s="110"/>
      <c r="AL14" s="110"/>
    </row>
    <row r="15" spans="1:38" ht="14.25" x14ac:dyDescent="0.2">
      <c r="A15" s="106" t="s">
        <v>198</v>
      </c>
      <c r="B15" s="106" t="s">
        <v>233</v>
      </c>
      <c r="C15" s="106" t="s">
        <v>224</v>
      </c>
      <c r="D15" s="106" t="s">
        <v>225</v>
      </c>
      <c r="E15" s="106" t="s">
        <v>23</v>
      </c>
      <c r="F15" s="106" t="s">
        <v>227</v>
      </c>
      <c r="G15" s="107">
        <v>48</v>
      </c>
      <c r="H15" s="107">
        <v>137</v>
      </c>
      <c r="I15" s="107">
        <v>27</v>
      </c>
      <c r="J15" s="107">
        <v>53</v>
      </c>
      <c r="K15" s="107" t="s">
        <v>202</v>
      </c>
      <c r="L15" s="107" t="s">
        <v>202</v>
      </c>
      <c r="M15" s="107">
        <v>28</v>
      </c>
      <c r="N15" s="107">
        <v>36</v>
      </c>
      <c r="O15" s="107">
        <v>71</v>
      </c>
      <c r="P15" s="107">
        <v>87</v>
      </c>
      <c r="Q15" s="107">
        <v>135</v>
      </c>
      <c r="R15" s="107">
        <v>219</v>
      </c>
      <c r="S15" s="107">
        <v>783</v>
      </c>
      <c r="T15" s="107">
        <v>785</v>
      </c>
      <c r="U15" s="107">
        <v>31</v>
      </c>
      <c r="V15" s="107">
        <v>128</v>
      </c>
      <c r="W15" s="107">
        <v>21</v>
      </c>
      <c r="X15" s="107">
        <v>51</v>
      </c>
      <c r="Y15" s="108"/>
      <c r="Z15" s="109"/>
      <c r="AA15" s="110"/>
      <c r="AB15" s="110"/>
      <c r="AC15" s="110"/>
      <c r="AD15" s="110"/>
      <c r="AE15" s="110"/>
      <c r="AF15" s="110"/>
      <c r="AG15" s="110"/>
      <c r="AH15" s="110"/>
      <c r="AI15" s="110"/>
      <c r="AJ15" s="110"/>
      <c r="AK15" s="110"/>
      <c r="AL15" s="110"/>
    </row>
    <row r="16" spans="1:38" ht="14.25" x14ac:dyDescent="0.2">
      <c r="A16" s="106" t="s">
        <v>198</v>
      </c>
      <c r="B16" s="106" t="s">
        <v>233</v>
      </c>
      <c r="C16" s="106" t="s">
        <v>228</v>
      </c>
      <c r="D16" s="106" t="s">
        <v>229</v>
      </c>
      <c r="E16" s="106" t="s">
        <v>25</v>
      </c>
      <c r="F16" s="106" t="s">
        <v>230</v>
      </c>
      <c r="G16" s="107">
        <v>108</v>
      </c>
      <c r="H16" s="107">
        <v>339</v>
      </c>
      <c r="I16" s="107">
        <v>29</v>
      </c>
      <c r="J16" s="107">
        <v>53</v>
      </c>
      <c r="K16" s="107" t="s">
        <v>202</v>
      </c>
      <c r="L16" s="107" t="s">
        <v>202</v>
      </c>
      <c r="M16" s="107">
        <v>96</v>
      </c>
      <c r="N16" s="107">
        <v>142</v>
      </c>
      <c r="O16" s="107">
        <v>150</v>
      </c>
      <c r="P16" s="107">
        <v>216</v>
      </c>
      <c r="Q16" s="107">
        <v>146</v>
      </c>
      <c r="R16" s="107">
        <v>380</v>
      </c>
      <c r="S16" s="107">
        <v>818</v>
      </c>
      <c r="T16" s="107">
        <v>861</v>
      </c>
      <c r="U16" s="107">
        <v>35</v>
      </c>
      <c r="V16" s="107">
        <v>327</v>
      </c>
      <c r="W16" s="107">
        <v>11</v>
      </c>
      <c r="X16" s="107">
        <v>51</v>
      </c>
      <c r="Y16" s="108"/>
      <c r="Z16" s="109"/>
      <c r="AA16" s="110"/>
      <c r="AB16" s="110"/>
      <c r="AC16" s="110"/>
      <c r="AD16" s="110"/>
      <c r="AE16" s="110"/>
      <c r="AF16" s="110"/>
      <c r="AG16" s="110"/>
      <c r="AH16" s="110"/>
      <c r="AI16" s="110"/>
      <c r="AJ16" s="110"/>
      <c r="AK16" s="110"/>
      <c r="AL16" s="110"/>
    </row>
    <row r="25" spans="1:13" x14ac:dyDescent="0.2">
      <c r="A25" s="65"/>
      <c r="B25" s="65"/>
      <c r="D25" s="64"/>
      <c r="E25" s="69"/>
      <c r="L25" s="64"/>
      <c r="M25" s="64"/>
    </row>
    <row r="26" spans="1:13" x14ac:dyDescent="0.2">
      <c r="A26" s="65"/>
      <c r="B26" s="65"/>
      <c r="C26" s="66"/>
      <c r="G26" s="67"/>
    </row>
    <row r="27" spans="1:13" x14ac:dyDescent="0.2">
      <c r="A27" s="65"/>
      <c r="B27" s="65"/>
      <c r="G27" s="67"/>
    </row>
    <row r="28" spans="1:13" x14ac:dyDescent="0.2">
      <c r="A28" s="65"/>
      <c r="B28" s="65"/>
      <c r="G28" s="67"/>
      <c r="K28" s="64"/>
      <c r="L28" s="68"/>
      <c r="M28" s="68"/>
    </row>
    <row r="29" spans="1:13" x14ac:dyDescent="0.2">
      <c r="A29" s="65"/>
      <c r="B29" s="65"/>
      <c r="G29" s="67"/>
      <c r="K29" s="64"/>
      <c r="L29" s="68"/>
      <c r="M29" s="68"/>
    </row>
    <row r="30" spans="1:13" x14ac:dyDescent="0.2">
      <c r="A30" s="65"/>
      <c r="B30" s="65"/>
      <c r="F30" s="70"/>
      <c r="K30" s="64"/>
      <c r="L30" s="68"/>
      <c r="M30" s="68"/>
    </row>
    <row r="31" spans="1:13" x14ac:dyDescent="0.2">
      <c r="A31" s="65"/>
      <c r="B31" s="65"/>
      <c r="K31" s="64"/>
      <c r="L31" s="68"/>
      <c r="M31" s="68"/>
    </row>
    <row r="32" spans="1:13" x14ac:dyDescent="0.2">
      <c r="A32" s="65"/>
      <c r="B32" s="65"/>
      <c r="K32" s="64"/>
      <c r="L32" s="68"/>
      <c r="M32" s="68"/>
    </row>
    <row r="33" spans="1:13" x14ac:dyDescent="0.2">
      <c r="A33" s="65"/>
      <c r="B33" s="65"/>
      <c r="K33" s="64"/>
      <c r="L33" s="68"/>
      <c r="M33" s="68"/>
    </row>
    <row r="34" spans="1:13" x14ac:dyDescent="0.2">
      <c r="A34" s="65"/>
      <c r="B34" s="65"/>
    </row>
    <row r="35" spans="1:13" x14ac:dyDescent="0.2">
      <c r="A35" s="65"/>
      <c r="B35" s="65"/>
      <c r="K35" s="64"/>
      <c r="L35" s="68"/>
      <c r="M35" s="68"/>
    </row>
    <row r="36" spans="1:13" x14ac:dyDescent="0.2">
      <c r="A36" s="65"/>
      <c r="B36" s="65"/>
      <c r="K36" s="64"/>
      <c r="L36" s="68"/>
      <c r="M36" s="68"/>
    </row>
    <row r="37" spans="1:13" x14ac:dyDescent="0.2">
      <c r="B37" s="65"/>
      <c r="K37" s="64"/>
      <c r="L37" s="68"/>
    </row>
    <row r="38" spans="1:13" x14ac:dyDescent="0.2">
      <c r="B38" s="65"/>
      <c r="K38" s="64"/>
      <c r="L38" s="68"/>
    </row>
    <row r="39" spans="1:13" x14ac:dyDescent="0.2">
      <c r="B39" s="65"/>
      <c r="K39" s="64"/>
      <c r="L39" s="68"/>
    </row>
    <row r="40" spans="1:13" x14ac:dyDescent="0.2">
      <c r="B40" s="65"/>
      <c r="D40" s="64"/>
    </row>
    <row r="41" spans="1:13" x14ac:dyDescent="0.2">
      <c r="B41" s="65"/>
    </row>
    <row r="42" spans="1:13" x14ac:dyDescent="0.2">
      <c r="B42" s="65"/>
    </row>
    <row r="43" spans="1:13" x14ac:dyDescent="0.2">
      <c r="B43" s="65"/>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note</vt:lpstr>
      <vt:lpstr>Cardiac Arrest - ROSC</vt:lpstr>
      <vt:lpstr>Acute STEMI</vt:lpstr>
      <vt:lpstr>Stroke</vt:lpstr>
      <vt:lpstr>Cardiac Arrest - Survival</vt:lpstr>
      <vt:lpstr>Latest Month raw</vt:lpstr>
      <vt:lpstr>'Cover note'!_edn1</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dc:creator>
  <cp:lastModifiedBy>Tim Horsfield</cp:lastModifiedBy>
  <cp:lastPrinted>2017-03-01T17:10:53Z</cp:lastPrinted>
  <dcterms:created xsi:type="dcterms:W3CDTF">2003-08-01T14:12:13Z</dcterms:created>
  <dcterms:modified xsi:type="dcterms:W3CDTF">2017-12-13T08:43:04Z</dcterms:modified>
</cp:coreProperties>
</file>